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drawings/drawing12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Zakázky\2017\Zakázky 2017\!!!!Do projektů\čáslav\rozpočet finaaaaal!!!!\"/>
    </mc:Choice>
  </mc:AlternateContent>
  <bookViews>
    <workbookView xWindow="0" yWindow="0" windowWidth="28800" windowHeight="14235" tabRatio="929"/>
  </bookViews>
  <sheets>
    <sheet name="Rekapitulace stavby" sheetId="1" r:id="rId1"/>
    <sheet name="E.1.1 - SO101 Železniční ..." sheetId="2" r:id="rId2"/>
    <sheet name="E.1.2 - SO102 Montážní já..." sheetId="3" r:id="rId3"/>
    <sheet name="E.1.3 - SO 103 Pozemní ko..." sheetId="4" r:id="rId4"/>
    <sheet name="E.1.4.1 - Vodovodní řad" sheetId="5" r:id="rId5"/>
    <sheet name=" E.1.4.2a - Vodovodní pří..." sheetId="6" r:id="rId6"/>
    <sheet name="E.1.4.2b - Kanalizační př..." sheetId="7" r:id="rId7"/>
    <sheet name="E.1.4.3 - Plynovodní příp..." sheetId="8" r:id="rId8"/>
    <sheet name="E.1.4.4a - Přípojka a pře..." sheetId="9" r:id="rId9"/>
    <sheet name="E.1.4.4b - Přípojka a pře..." sheetId="10" r:id="rId10"/>
    <sheet name="E.2.1 - Archtektonicko-st..." sheetId="11" r:id="rId11"/>
    <sheet name="E.2.4.1 - Zařízení silnop..." sheetId="12" r:id="rId12"/>
    <sheet name="E.2.4.3 - Vytápění" sheetId="13" r:id="rId13"/>
    <sheet name="E.2.4.4 - Vzduchotechnika" sheetId="14" r:id="rId14"/>
    <sheet name="E.2.4.5 - Zdravotechnika ..." sheetId="15" r:id="rId15"/>
    <sheet name="VRN - Vedlejší rozpočtové..." sheetId="16" r:id="rId16"/>
    <sheet name="Pokyny pro vyplnění" sheetId="17" r:id="rId17"/>
  </sheets>
  <definedNames>
    <definedName name="_xlnm._FilterDatabase" localSheetId="5" hidden="1">' E.1.4.2a - Vodovodní pří...'!$C$81:$L$162</definedName>
    <definedName name="_xlnm._FilterDatabase" localSheetId="1" hidden="1">'E.1.1 - SO101 Železniční ...'!$C$85:$L$270</definedName>
    <definedName name="_xlnm._FilterDatabase" localSheetId="2" hidden="1">'E.1.2 - SO102 Montážní já...'!$C$89:$L$224</definedName>
    <definedName name="_xlnm._FilterDatabase" localSheetId="3" hidden="1">'E.1.3 - SO 103 Pozemní ko...'!$C$88:$L$335</definedName>
    <definedName name="_xlnm._FilterDatabase" localSheetId="4" hidden="1">'E.1.4.1 - Vodovodní řad'!$C$81:$L$154</definedName>
    <definedName name="_xlnm._FilterDatabase" localSheetId="6" hidden="1">'E.1.4.2b - Kanalizační př...'!$C$81:$L$146</definedName>
    <definedName name="_xlnm._FilterDatabase" localSheetId="7" hidden="1">'E.1.4.3 - Plynovodní příp...'!$C$81:$L$150</definedName>
    <definedName name="_xlnm._FilterDatabase" localSheetId="8" hidden="1">'E.1.4.4a - Přípojka a pře...'!$C$110:$L$240</definedName>
    <definedName name="_xlnm._FilterDatabase" localSheetId="9" hidden="1">'E.1.4.4b - Přípojka a pře...'!$C$100:$L$177</definedName>
    <definedName name="_xlnm._FilterDatabase" localSheetId="10" hidden="1">'E.2.1 - Archtektonicko-st...'!$C$95:$L$1270</definedName>
    <definedName name="_xlnm._FilterDatabase" localSheetId="11" hidden="1">'E.2.4.1 - Zařízení silnop...'!$C$185:$L$715</definedName>
    <definedName name="_xlnm._FilterDatabase" localSheetId="12" hidden="1">'E.2.4.3 - Vytápění'!$C$85:$L$253</definedName>
    <definedName name="_xlnm._FilterDatabase" localSheetId="13" hidden="1">'E.2.4.4 - Vzduchotechnika'!$C$80:$L$154</definedName>
    <definedName name="_xlnm._FilterDatabase" localSheetId="14" hidden="1">'E.2.4.5 - Zdravotechnika ...'!$C$86:$L$421</definedName>
    <definedName name="_xlnm._FilterDatabase" localSheetId="15" hidden="1">'VRN - Vedlejší rozpočtové...'!$C$83:$L$111</definedName>
    <definedName name="_xlnm.Print_Titles" localSheetId="5">' E.1.4.2a - Vodovodní pří...'!$81:$81</definedName>
    <definedName name="_xlnm.Print_Titles" localSheetId="1">'E.1.1 - SO101 Železniční ...'!$85:$85</definedName>
    <definedName name="_xlnm.Print_Titles" localSheetId="2">'E.1.2 - SO102 Montážní já...'!$89:$89</definedName>
    <definedName name="_xlnm.Print_Titles" localSheetId="3">'E.1.3 - SO 103 Pozemní ko...'!$88:$88</definedName>
    <definedName name="_xlnm.Print_Titles" localSheetId="4">'E.1.4.1 - Vodovodní řad'!$81:$81</definedName>
    <definedName name="_xlnm.Print_Titles" localSheetId="6">'E.1.4.2b - Kanalizační př...'!$81:$81</definedName>
    <definedName name="_xlnm.Print_Titles" localSheetId="7">'E.1.4.3 - Plynovodní příp...'!$81:$81</definedName>
    <definedName name="_xlnm.Print_Titles" localSheetId="8">'E.1.4.4a - Přípojka a pře...'!$110:$110</definedName>
    <definedName name="_xlnm.Print_Titles" localSheetId="9">'E.1.4.4b - Přípojka a pře...'!$100:$100</definedName>
    <definedName name="_xlnm.Print_Titles" localSheetId="10">'E.2.1 - Archtektonicko-st...'!$95:$95</definedName>
    <definedName name="_xlnm.Print_Titles" localSheetId="11">'E.2.4.1 - Zařízení silnop...'!$185:$185</definedName>
    <definedName name="_xlnm.Print_Titles" localSheetId="12">'E.2.4.3 - Vytápění'!$85:$85</definedName>
    <definedName name="_xlnm.Print_Titles" localSheetId="13">'E.2.4.4 - Vzduchotechnika'!$80:$80</definedName>
    <definedName name="_xlnm.Print_Titles" localSheetId="14">'E.2.4.5 - Zdravotechnika ...'!$86:$86</definedName>
    <definedName name="_xlnm.Print_Titles" localSheetId="0">'Rekapitulace stavby'!$49:$49</definedName>
    <definedName name="_xlnm.Print_Titles" localSheetId="15">'VRN - Vedlejší rozpočtové...'!$83:$83</definedName>
    <definedName name="_xlnm.Print_Area" localSheetId="5">' E.1.4.2a - Vodovodní pří...'!$C$4:$K$38,' E.1.4.2a - Vodovodní pří...'!$C$44:$K$63,' E.1.4.2a - Vodovodní pří...'!$C$69:$L$162</definedName>
    <definedName name="_xlnm.Print_Area" localSheetId="1">'E.1.1 - SO101 Železniční ...'!$C$4:$K$38,'E.1.1 - SO101 Železniční ...'!$C$44:$K$67,'E.1.1 - SO101 Železniční ...'!$C$73:$L$270</definedName>
    <definedName name="_xlnm.Print_Area" localSheetId="2">'E.1.2 - SO102 Montážní já...'!$C$4:$K$38,'E.1.2 - SO102 Montážní já...'!$C$44:$K$71,'E.1.2 - SO102 Montážní já...'!$C$77:$L$224</definedName>
    <definedName name="_xlnm.Print_Area" localSheetId="3">'E.1.3 - SO 103 Pozemní ko...'!$C$4:$K$38,'E.1.3 - SO 103 Pozemní ko...'!$C$44:$K$70,'E.1.3 - SO 103 Pozemní ko...'!$C$76:$L$335</definedName>
    <definedName name="_xlnm.Print_Area" localSheetId="4">'E.1.4.1 - Vodovodní řad'!$C$4:$K$38,'E.1.4.1 - Vodovodní řad'!$C$44:$K$63,'E.1.4.1 - Vodovodní řad'!$C$69:$L$154</definedName>
    <definedName name="_xlnm.Print_Area" localSheetId="6">'E.1.4.2b - Kanalizační př...'!$C$4:$K$38,'E.1.4.2b - Kanalizační př...'!$C$44:$K$63,'E.1.4.2b - Kanalizační př...'!$C$69:$L$145</definedName>
    <definedName name="_xlnm.Print_Area" localSheetId="7">'E.1.4.3 - Plynovodní příp...'!$C$4:$K$38,'E.1.4.3 - Plynovodní příp...'!$C$44:$K$63,'E.1.4.3 - Plynovodní příp...'!$C$69:$L$150</definedName>
    <definedName name="_xlnm.Print_Area" localSheetId="8">'E.1.4.4a - Přípojka a pře...'!$C$4:$K$38,'E.1.4.4a - Přípojka a pře...'!$C$44:$K$92,'E.1.4.4a - Přípojka a pře...'!$C$98:$L$240</definedName>
    <definedName name="_xlnm.Print_Area" localSheetId="9">'E.1.4.4b - Přípojka a pře...'!$C$4:$K$38,'E.1.4.4b - Přípojka a pře...'!$C$44:$K$82,'E.1.4.4b - Přípojka a pře...'!$C$88:$L$176</definedName>
    <definedName name="_xlnm.Print_Area" localSheetId="10">'E.2.1 - Archtektonicko-st...'!$C$4:$K$38,'E.2.1 - Archtektonicko-st...'!$C$44:$K$77,'E.2.1 - Archtektonicko-st...'!$C$83:$L$1270</definedName>
    <definedName name="_xlnm.Print_Area" localSheetId="11">'E.2.4.1 - Zařízení silnop...'!$C$4:$K$38,'E.2.4.1 - Zařízení silnop...'!$C$44:$K$167,'E.2.4.1 - Zařízení silnop...'!$C$173:$L$715</definedName>
    <definedName name="_xlnm.Print_Area" localSheetId="12">'E.2.4.3 - Vytápění'!$C$4:$K$38,'E.2.4.3 - Vytápění'!$C$44:$K$67,'E.2.4.3 - Vytápění'!$C$73:$L$253</definedName>
    <definedName name="_xlnm.Print_Area" localSheetId="13">'E.2.4.4 - Vzduchotechnika'!$C$4:$K$38,'E.2.4.4 - Vzduchotechnika'!$C$44:$K$62,'E.2.4.4 - Vzduchotechnika'!$C$68:$L$154</definedName>
    <definedName name="_xlnm.Print_Area" localSheetId="14">'E.2.4.5 - Zdravotechnika ...'!$C$4:$K$38,'E.2.4.5 - Zdravotechnika ...'!$C$44:$K$68,'E.2.4.5 - Zdravotechnika ...'!$C$74:$L$421</definedName>
    <definedName name="_xlnm.Print_Area" localSheetId="1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stavby'!$C$39:$AQ$67</definedName>
    <definedName name="_xlnm.Print_Area" localSheetId="15">'VRN - Vedlejší rozpočtové...'!$C$4:$K$38,'VRN - Vedlejší rozpočtové...'!$C$44:$K$65,'VRN - Vedlejší rozpočtové...'!$C$71:$L$111</definedName>
  </definedNames>
  <calcPr calcId="152511"/>
</workbook>
</file>

<file path=xl/calcChain.xml><?xml version="1.0" encoding="utf-8"?>
<calcChain xmlns="http://schemas.openxmlformats.org/spreadsheetml/2006/main">
  <c r="BA66" i="1" l="1"/>
  <c r="AZ66" i="1"/>
  <c r="BI110" i="16"/>
  <c r="F36" i="16" s="1"/>
  <c r="BF66" i="1" s="1"/>
  <c r="BH110" i="16"/>
  <c r="BG110" i="16"/>
  <c r="BF110" i="16"/>
  <c r="R110" i="16"/>
  <c r="R109" i="16"/>
  <c r="Q110" i="16"/>
  <c r="Q109" i="16" s="1"/>
  <c r="I64" i="16" s="1"/>
  <c r="X110" i="16"/>
  <c r="X109" i="16"/>
  <c r="V110" i="16"/>
  <c r="V109" i="16" s="1"/>
  <c r="T110" i="16"/>
  <c r="T109" i="16" s="1"/>
  <c r="P110" i="16"/>
  <c r="BK110" i="16" s="1"/>
  <c r="BK109" i="16"/>
  <c r="K109" i="16" s="1"/>
  <c r="K64" i="16" s="1"/>
  <c r="K110" i="16"/>
  <c r="BE110" i="16" s="1"/>
  <c r="BI107" i="16"/>
  <c r="BH107" i="16"/>
  <c r="BG107" i="16"/>
  <c r="BF107" i="16"/>
  <c r="R107" i="16"/>
  <c r="R106" i="16"/>
  <c r="Q107" i="16"/>
  <c r="Q106" i="16" s="1"/>
  <c r="I63" i="16" s="1"/>
  <c r="X107" i="16"/>
  <c r="X106" i="16"/>
  <c r="V107" i="16"/>
  <c r="V106" i="16" s="1"/>
  <c r="T107" i="16"/>
  <c r="T106" i="16"/>
  <c r="P107" i="16"/>
  <c r="BK107" i="16" s="1"/>
  <c r="BK106" i="16" s="1"/>
  <c r="K106" i="16" s="1"/>
  <c r="K63" i="16" s="1"/>
  <c r="K107" i="16"/>
  <c r="BE107" i="16" s="1"/>
  <c r="J63" i="16"/>
  <c r="BI104" i="16"/>
  <c r="BH104" i="16"/>
  <c r="BG104" i="16"/>
  <c r="BF104" i="16"/>
  <c r="R104" i="16"/>
  <c r="Q104" i="16"/>
  <c r="X104" i="16"/>
  <c r="X100" i="16" s="1"/>
  <c r="V104" i="16"/>
  <c r="T104" i="16"/>
  <c r="P104" i="16"/>
  <c r="BK104" i="16"/>
  <c r="K104" i="16"/>
  <c r="BE104" i="16" s="1"/>
  <c r="BI101" i="16"/>
  <c r="BH101" i="16"/>
  <c r="BG101" i="16"/>
  <c r="BF101" i="16"/>
  <c r="R101" i="16"/>
  <c r="R100" i="16"/>
  <c r="J62" i="16" s="1"/>
  <c r="Q101" i="16"/>
  <c r="Q100" i="16" s="1"/>
  <c r="I62" i="16" s="1"/>
  <c r="X101" i="16"/>
  <c r="V101" i="16"/>
  <c r="V100" i="16" s="1"/>
  <c r="T101" i="16"/>
  <c r="T100" i="16"/>
  <c r="P101" i="16"/>
  <c r="BK101" i="16" s="1"/>
  <c r="K101" i="16"/>
  <c r="BE101" i="16" s="1"/>
  <c r="BI98" i="16"/>
  <c r="BH98" i="16"/>
  <c r="BG98" i="16"/>
  <c r="BF98" i="16"/>
  <c r="R98" i="16"/>
  <c r="Q98" i="16"/>
  <c r="X98" i="16"/>
  <c r="V98" i="16"/>
  <c r="T98" i="16"/>
  <c r="P98" i="16"/>
  <c r="BK98" i="16"/>
  <c r="K98" i="16"/>
  <c r="BE98" i="16" s="1"/>
  <c r="BI96" i="16"/>
  <c r="BH96" i="16"/>
  <c r="BG96" i="16"/>
  <c r="BF96" i="16"/>
  <c r="R96" i="16"/>
  <c r="Q96" i="16"/>
  <c r="X96" i="16"/>
  <c r="V96" i="16"/>
  <c r="T96" i="16"/>
  <c r="P96" i="16"/>
  <c r="BI94" i="16"/>
  <c r="BH94" i="16"/>
  <c r="BG94" i="16"/>
  <c r="BF94" i="16"/>
  <c r="R94" i="16"/>
  <c r="R93" i="16"/>
  <c r="J61" i="16" s="1"/>
  <c r="Q94" i="16"/>
  <c r="X94" i="16"/>
  <c r="X93" i="16"/>
  <c r="V94" i="16"/>
  <c r="V93" i="16" s="1"/>
  <c r="T94" i="16"/>
  <c r="T93" i="16" s="1"/>
  <c r="P94" i="16"/>
  <c r="BK94" i="16"/>
  <c r="K94" i="16"/>
  <c r="BE94" i="16"/>
  <c r="BI90" i="16"/>
  <c r="BH90" i="16"/>
  <c r="BG90" i="16"/>
  <c r="F34" i="16" s="1"/>
  <c r="BD66" i="1" s="1"/>
  <c r="BF90" i="16"/>
  <c r="R90" i="16"/>
  <c r="Q90" i="16"/>
  <c r="X90" i="16"/>
  <c r="X86" i="16" s="1"/>
  <c r="X85" i="16" s="1"/>
  <c r="X84" i="16" s="1"/>
  <c r="V90" i="16"/>
  <c r="T90" i="16"/>
  <c r="P90" i="16"/>
  <c r="K90" i="16" s="1"/>
  <c r="BE90" i="16" s="1"/>
  <c r="BK90" i="16"/>
  <c r="BI87" i="16"/>
  <c r="BH87" i="16"/>
  <c r="BG87" i="16"/>
  <c r="BF87" i="16"/>
  <c r="R87" i="16"/>
  <c r="R86" i="16" s="1"/>
  <c r="J60" i="16" s="1"/>
  <c r="Q87" i="16"/>
  <c r="Q86" i="16"/>
  <c r="I60" i="16" s="1"/>
  <c r="X87" i="16"/>
  <c r="V87" i="16"/>
  <c r="V86" i="16"/>
  <c r="T87" i="16"/>
  <c r="T86" i="16"/>
  <c r="P87" i="16"/>
  <c r="F78" i="16"/>
  <c r="E76" i="16"/>
  <c r="F51" i="16"/>
  <c r="E49" i="16"/>
  <c r="J21" i="16"/>
  <c r="E21" i="16"/>
  <c r="J80" i="16" s="1"/>
  <c r="J53" i="16"/>
  <c r="J20" i="16"/>
  <c r="J18" i="16"/>
  <c r="E18" i="16"/>
  <c r="F81" i="16"/>
  <c r="F54" i="16"/>
  <c r="J17" i="16"/>
  <c r="J15" i="16"/>
  <c r="E15" i="16"/>
  <c r="J14" i="16"/>
  <c r="J12" i="16"/>
  <c r="J51" i="16" s="1"/>
  <c r="J78" i="16"/>
  <c r="E7" i="16"/>
  <c r="E74" i="16"/>
  <c r="E47" i="16"/>
  <c r="BA65" i="1"/>
  <c r="AZ65" i="1"/>
  <c r="BI418" i="15"/>
  <c r="BH418" i="15"/>
  <c r="BG418" i="15"/>
  <c r="BF418" i="15"/>
  <c r="R418" i="15"/>
  <c r="R417" i="15" s="1"/>
  <c r="J67" i="15" s="1"/>
  <c r="Q418" i="15"/>
  <c r="Q417" i="15" s="1"/>
  <c r="I67" i="15" s="1"/>
  <c r="X418" i="15"/>
  <c r="X417" i="15" s="1"/>
  <c r="V418" i="15"/>
  <c r="V417" i="15" s="1"/>
  <c r="T418" i="15"/>
  <c r="T417" i="15" s="1"/>
  <c r="P418" i="15"/>
  <c r="K418" i="15" s="1"/>
  <c r="BI415" i="15"/>
  <c r="BH415" i="15"/>
  <c r="BG415" i="15"/>
  <c r="BF415" i="15"/>
  <c r="R415" i="15"/>
  <c r="Q415" i="15"/>
  <c r="X415" i="15"/>
  <c r="V415" i="15"/>
  <c r="T415" i="15"/>
  <c r="P415" i="15"/>
  <c r="K415" i="15" s="1"/>
  <c r="BE415" i="15" s="1"/>
  <c r="BI411" i="15"/>
  <c r="BH411" i="15"/>
  <c r="BG411" i="15"/>
  <c r="BF411" i="15"/>
  <c r="R411" i="15"/>
  <c r="Q411" i="15"/>
  <c r="X411" i="15"/>
  <c r="V411" i="15"/>
  <c r="T411" i="15"/>
  <c r="P411" i="15"/>
  <c r="BI407" i="15"/>
  <c r="BH407" i="15"/>
  <c r="BG407" i="15"/>
  <c r="BF407" i="15"/>
  <c r="R407" i="15"/>
  <c r="Q407" i="15"/>
  <c r="X407" i="15"/>
  <c r="V407" i="15"/>
  <c r="T407" i="15"/>
  <c r="P407" i="15"/>
  <c r="BK407" i="15" s="1"/>
  <c r="BI403" i="15"/>
  <c r="BH403" i="15"/>
  <c r="BG403" i="15"/>
  <c r="BF403" i="15"/>
  <c r="R403" i="15"/>
  <c r="Q403" i="15"/>
  <c r="X403" i="15"/>
  <c r="V403" i="15"/>
  <c r="V402" i="15" s="1"/>
  <c r="T403" i="15"/>
  <c r="P403" i="15"/>
  <c r="BK403" i="15" s="1"/>
  <c r="BI400" i="15"/>
  <c r="BH400" i="15"/>
  <c r="BG400" i="15"/>
  <c r="BF400" i="15"/>
  <c r="R400" i="15"/>
  <c r="Q400" i="15"/>
  <c r="X400" i="15"/>
  <c r="V400" i="15"/>
  <c r="T400" i="15"/>
  <c r="P400" i="15"/>
  <c r="BK400" i="15" s="1"/>
  <c r="BI396" i="15"/>
  <c r="BH396" i="15"/>
  <c r="BG396" i="15"/>
  <c r="BF396" i="15"/>
  <c r="R396" i="15"/>
  <c r="Q396" i="15"/>
  <c r="X396" i="15"/>
  <c r="V396" i="15"/>
  <c r="T396" i="15"/>
  <c r="P396" i="15"/>
  <c r="K396" i="15" s="1"/>
  <c r="BE396" i="15" s="1"/>
  <c r="BI392" i="15"/>
  <c r="BH392" i="15"/>
  <c r="BG392" i="15"/>
  <c r="BF392" i="15"/>
  <c r="R392" i="15"/>
  <c r="Q392" i="15"/>
  <c r="X392" i="15"/>
  <c r="V392" i="15"/>
  <c r="T392" i="15"/>
  <c r="P392" i="15"/>
  <c r="K392" i="15" s="1"/>
  <c r="BE392" i="15" s="1"/>
  <c r="BI388" i="15"/>
  <c r="BH388" i="15"/>
  <c r="BG388" i="15"/>
  <c r="BF388" i="15"/>
  <c r="R388" i="15"/>
  <c r="Q388" i="15"/>
  <c r="X388" i="15"/>
  <c r="V388" i="15"/>
  <c r="T388" i="15"/>
  <c r="P388" i="15"/>
  <c r="BI384" i="15"/>
  <c r="BH384" i="15"/>
  <c r="BG384" i="15"/>
  <c r="BF384" i="15"/>
  <c r="R384" i="15"/>
  <c r="Q384" i="15"/>
  <c r="X384" i="15"/>
  <c r="V384" i="15"/>
  <c r="T384" i="15"/>
  <c r="P384" i="15"/>
  <c r="BK384" i="15" s="1"/>
  <c r="BI380" i="15"/>
  <c r="BH380" i="15"/>
  <c r="BG380" i="15"/>
  <c r="BF380" i="15"/>
  <c r="R380" i="15"/>
  <c r="Q380" i="15"/>
  <c r="X380" i="15"/>
  <c r="V380" i="15"/>
  <c r="T380" i="15"/>
  <c r="P380" i="15"/>
  <c r="BK380" i="15" s="1"/>
  <c r="BI376" i="15"/>
  <c r="BH376" i="15"/>
  <c r="BG376" i="15"/>
  <c r="BF376" i="15"/>
  <c r="R376" i="15"/>
  <c r="Q376" i="15"/>
  <c r="X376" i="15"/>
  <c r="V376" i="15"/>
  <c r="T376" i="15"/>
  <c r="P376" i="15"/>
  <c r="BI372" i="15"/>
  <c r="BH372" i="15"/>
  <c r="BG372" i="15"/>
  <c r="BF372" i="15"/>
  <c r="R372" i="15"/>
  <c r="Q372" i="15"/>
  <c r="X372" i="15"/>
  <c r="V372" i="15"/>
  <c r="T372" i="15"/>
  <c r="P372" i="15"/>
  <c r="BI368" i="15"/>
  <c r="BH368" i="15"/>
  <c r="BG368" i="15"/>
  <c r="BF368" i="15"/>
  <c r="R368" i="15"/>
  <c r="Q368" i="15"/>
  <c r="X368" i="15"/>
  <c r="V368" i="15"/>
  <c r="T368" i="15"/>
  <c r="P368" i="15"/>
  <c r="BK368" i="15" s="1"/>
  <c r="BI364" i="15"/>
  <c r="BH364" i="15"/>
  <c r="BG364" i="15"/>
  <c r="BF364" i="15"/>
  <c r="R364" i="15"/>
  <c r="Q364" i="15"/>
  <c r="X364" i="15"/>
  <c r="V364" i="15"/>
  <c r="T364" i="15"/>
  <c r="P364" i="15"/>
  <c r="BK364" i="15" s="1"/>
  <c r="BI360" i="15"/>
  <c r="BH360" i="15"/>
  <c r="BG360" i="15"/>
  <c r="BF360" i="15"/>
  <c r="R360" i="15"/>
  <c r="Q360" i="15"/>
  <c r="X360" i="15"/>
  <c r="V360" i="15"/>
  <c r="T360" i="15"/>
  <c r="P360" i="15"/>
  <c r="BI356" i="15"/>
  <c r="BH356" i="15"/>
  <c r="BG356" i="15"/>
  <c r="BF356" i="15"/>
  <c r="R356" i="15"/>
  <c r="Q356" i="15"/>
  <c r="X356" i="15"/>
  <c r="V356" i="15"/>
  <c r="T356" i="15"/>
  <c r="P356" i="15"/>
  <c r="BI352" i="15"/>
  <c r="BH352" i="15"/>
  <c r="BG352" i="15"/>
  <c r="BF352" i="15"/>
  <c r="R352" i="15"/>
  <c r="Q352" i="15"/>
  <c r="X352" i="15"/>
  <c r="V352" i="15"/>
  <c r="T352" i="15"/>
  <c r="P352" i="15"/>
  <c r="K352" i="15" s="1"/>
  <c r="BE352" i="15" s="1"/>
  <c r="BI348" i="15"/>
  <c r="BH348" i="15"/>
  <c r="BG348" i="15"/>
  <c r="BF348" i="15"/>
  <c r="R348" i="15"/>
  <c r="Q348" i="15"/>
  <c r="X348" i="15"/>
  <c r="V348" i="15"/>
  <c r="T348" i="15"/>
  <c r="P348" i="15"/>
  <c r="K348" i="15" s="1"/>
  <c r="BE348" i="15" s="1"/>
  <c r="BI345" i="15"/>
  <c r="BH345" i="15"/>
  <c r="BG345" i="15"/>
  <c r="BF345" i="15"/>
  <c r="R345" i="15"/>
  <c r="Q345" i="15"/>
  <c r="X345" i="15"/>
  <c r="V345" i="15"/>
  <c r="T345" i="15"/>
  <c r="P345" i="15"/>
  <c r="BK345" i="15" s="1"/>
  <c r="BI341" i="15"/>
  <c r="BH341" i="15"/>
  <c r="BG341" i="15"/>
  <c r="BF341" i="15"/>
  <c r="R341" i="15"/>
  <c r="Q341" i="15"/>
  <c r="X341" i="15"/>
  <c r="V341" i="15"/>
  <c r="T341" i="15"/>
  <c r="P341" i="15"/>
  <c r="BK341" i="15" s="1"/>
  <c r="BI337" i="15"/>
  <c r="BH337" i="15"/>
  <c r="BG337" i="15"/>
  <c r="BF337" i="15"/>
  <c r="R337" i="15"/>
  <c r="Q337" i="15"/>
  <c r="X337" i="15"/>
  <c r="V337" i="15"/>
  <c r="T337" i="15"/>
  <c r="P337" i="15"/>
  <c r="K337" i="15" s="1"/>
  <c r="BE337" i="15" s="1"/>
  <c r="BI333" i="15"/>
  <c r="BH333" i="15"/>
  <c r="BG333" i="15"/>
  <c r="BF333" i="15"/>
  <c r="R333" i="15"/>
  <c r="Q333" i="15"/>
  <c r="X333" i="15"/>
  <c r="V333" i="15"/>
  <c r="T333" i="15"/>
  <c r="P333" i="15"/>
  <c r="BI329" i="15"/>
  <c r="BH329" i="15"/>
  <c r="BG329" i="15"/>
  <c r="BF329" i="15"/>
  <c r="R329" i="15"/>
  <c r="Q329" i="15"/>
  <c r="X329" i="15"/>
  <c r="V329" i="15"/>
  <c r="T329" i="15"/>
  <c r="P329" i="15"/>
  <c r="BI325" i="15"/>
  <c r="BH325" i="15"/>
  <c r="BG325" i="15"/>
  <c r="BF325" i="15"/>
  <c r="R325" i="15"/>
  <c r="Q325" i="15"/>
  <c r="X325" i="15"/>
  <c r="V325" i="15"/>
  <c r="T325" i="15"/>
  <c r="P325" i="15"/>
  <c r="BK325" i="15" s="1"/>
  <c r="BI321" i="15"/>
  <c r="BH321" i="15"/>
  <c r="BG321" i="15"/>
  <c r="BF321" i="15"/>
  <c r="R321" i="15"/>
  <c r="Q321" i="15"/>
  <c r="X321" i="15"/>
  <c r="V321" i="15"/>
  <c r="T321" i="15"/>
  <c r="P321" i="15"/>
  <c r="BI317" i="15"/>
  <c r="BH317" i="15"/>
  <c r="BG317" i="15"/>
  <c r="BF317" i="15"/>
  <c r="R317" i="15"/>
  <c r="Q317" i="15"/>
  <c r="X317" i="15"/>
  <c r="V317" i="15"/>
  <c r="T317" i="15"/>
  <c r="P317" i="15"/>
  <c r="BI313" i="15"/>
  <c r="BH313" i="15"/>
  <c r="BG313" i="15"/>
  <c r="BF313" i="15"/>
  <c r="R313" i="15"/>
  <c r="Q313" i="15"/>
  <c r="X313" i="15"/>
  <c r="V313" i="15"/>
  <c r="T313" i="15"/>
  <c r="P313" i="15"/>
  <c r="BK313" i="15" s="1"/>
  <c r="BI310" i="15"/>
  <c r="BH310" i="15"/>
  <c r="BG310" i="15"/>
  <c r="BF310" i="15"/>
  <c r="R310" i="15"/>
  <c r="Q310" i="15"/>
  <c r="X310" i="15"/>
  <c r="V310" i="15"/>
  <c r="T310" i="15"/>
  <c r="P310" i="15"/>
  <c r="BI306" i="15"/>
  <c r="BH306" i="15"/>
  <c r="BG306" i="15"/>
  <c r="BF306" i="15"/>
  <c r="R306" i="15"/>
  <c r="Q306" i="15"/>
  <c r="X306" i="15"/>
  <c r="V306" i="15"/>
  <c r="T306" i="15"/>
  <c r="P306" i="15"/>
  <c r="BK306" i="15" s="1"/>
  <c r="BI302" i="15"/>
  <c r="BH302" i="15"/>
  <c r="BG302" i="15"/>
  <c r="BF302" i="15"/>
  <c r="R302" i="15"/>
  <c r="Q302" i="15"/>
  <c r="X302" i="15"/>
  <c r="V302" i="15"/>
  <c r="T302" i="15"/>
  <c r="P302" i="15"/>
  <c r="K302" i="15" s="1"/>
  <c r="BE302" i="15" s="1"/>
  <c r="BI298" i="15"/>
  <c r="BH298" i="15"/>
  <c r="BG298" i="15"/>
  <c r="BF298" i="15"/>
  <c r="R298" i="15"/>
  <c r="Q298" i="15"/>
  <c r="X298" i="15"/>
  <c r="V298" i="15"/>
  <c r="T298" i="15"/>
  <c r="P298" i="15"/>
  <c r="BK298" i="15" s="1"/>
  <c r="BI294" i="15"/>
  <c r="BH294" i="15"/>
  <c r="BG294" i="15"/>
  <c r="BF294" i="15"/>
  <c r="R294" i="15"/>
  <c r="Q294" i="15"/>
  <c r="X294" i="15"/>
  <c r="V294" i="15"/>
  <c r="T294" i="15"/>
  <c r="P294" i="15"/>
  <c r="BI290" i="15"/>
  <c r="BH290" i="15"/>
  <c r="BG290" i="15"/>
  <c r="BF290" i="15"/>
  <c r="R290" i="15"/>
  <c r="Q290" i="15"/>
  <c r="X290" i="15"/>
  <c r="V290" i="15"/>
  <c r="T290" i="15"/>
  <c r="P290" i="15"/>
  <c r="BK290" i="15" s="1"/>
  <c r="BI286" i="15"/>
  <c r="BH286" i="15"/>
  <c r="BG286" i="15"/>
  <c r="BF286" i="15"/>
  <c r="R286" i="15"/>
  <c r="Q286" i="15"/>
  <c r="X286" i="15"/>
  <c r="V286" i="15"/>
  <c r="T286" i="15"/>
  <c r="P286" i="15"/>
  <c r="BK286" i="15" s="1"/>
  <c r="BI282" i="15"/>
  <c r="BH282" i="15"/>
  <c r="BG282" i="15"/>
  <c r="BF282" i="15"/>
  <c r="R282" i="15"/>
  <c r="Q282" i="15"/>
  <c r="X282" i="15"/>
  <c r="V282" i="15"/>
  <c r="T282" i="15"/>
  <c r="P282" i="15"/>
  <c r="BI278" i="15"/>
  <c r="BH278" i="15"/>
  <c r="BG278" i="15"/>
  <c r="BF278" i="15"/>
  <c r="R278" i="15"/>
  <c r="Q278" i="15"/>
  <c r="X278" i="15"/>
  <c r="V278" i="15"/>
  <c r="T278" i="15"/>
  <c r="P278" i="15"/>
  <c r="BI274" i="15"/>
  <c r="BH274" i="15"/>
  <c r="BG274" i="15"/>
  <c r="BF274" i="15"/>
  <c r="R274" i="15"/>
  <c r="Q274" i="15"/>
  <c r="X274" i="15"/>
  <c r="V274" i="15"/>
  <c r="T274" i="15"/>
  <c r="P274" i="15"/>
  <c r="BK274" i="15" s="1"/>
  <c r="BI270" i="15"/>
  <c r="BH270" i="15"/>
  <c r="BG270" i="15"/>
  <c r="BF270" i="15"/>
  <c r="R270" i="15"/>
  <c r="Q270" i="15"/>
  <c r="X270" i="15"/>
  <c r="V270" i="15"/>
  <c r="T270" i="15"/>
  <c r="P270" i="15"/>
  <c r="K270" i="15" s="1"/>
  <c r="BE270" i="15" s="1"/>
  <c r="BK270" i="15"/>
  <c r="BI267" i="15"/>
  <c r="BH267" i="15"/>
  <c r="BG267" i="15"/>
  <c r="BF267" i="15"/>
  <c r="R267" i="15"/>
  <c r="Q267" i="15"/>
  <c r="X267" i="15"/>
  <c r="V267" i="15"/>
  <c r="T267" i="15"/>
  <c r="P267" i="15"/>
  <c r="BI263" i="15"/>
  <c r="BH263" i="15"/>
  <c r="BG263" i="15"/>
  <c r="BF263" i="15"/>
  <c r="R263" i="15"/>
  <c r="Q263" i="15"/>
  <c r="X263" i="15"/>
  <c r="V263" i="15"/>
  <c r="T263" i="15"/>
  <c r="P263" i="15"/>
  <c r="BI259" i="15"/>
  <c r="BH259" i="15"/>
  <c r="BG259" i="15"/>
  <c r="BF259" i="15"/>
  <c r="R259" i="15"/>
  <c r="Q259" i="15"/>
  <c r="X259" i="15"/>
  <c r="V259" i="15"/>
  <c r="T259" i="15"/>
  <c r="P259" i="15"/>
  <c r="BK259" i="15" s="1"/>
  <c r="K259" i="15"/>
  <c r="BE259" i="15" s="1"/>
  <c r="BI255" i="15"/>
  <c r="BH255" i="15"/>
  <c r="BG255" i="15"/>
  <c r="BF255" i="15"/>
  <c r="R255" i="15"/>
  <c r="Q255" i="15"/>
  <c r="X255" i="15"/>
  <c r="V255" i="15"/>
  <c r="T255" i="15"/>
  <c r="P255" i="15"/>
  <c r="BK255" i="15" s="1"/>
  <c r="BI251" i="15"/>
  <c r="BH251" i="15"/>
  <c r="BG251" i="15"/>
  <c r="BF251" i="15"/>
  <c r="R251" i="15"/>
  <c r="Q251" i="15"/>
  <c r="X251" i="15"/>
  <c r="V251" i="15"/>
  <c r="T251" i="15"/>
  <c r="P251" i="15"/>
  <c r="BI247" i="15"/>
  <c r="BH247" i="15"/>
  <c r="BG247" i="15"/>
  <c r="BF247" i="15"/>
  <c r="R247" i="15"/>
  <c r="Q247" i="15"/>
  <c r="X247" i="15"/>
  <c r="V247" i="15"/>
  <c r="T247" i="15"/>
  <c r="P247" i="15"/>
  <c r="BI243" i="15"/>
  <c r="BH243" i="15"/>
  <c r="BG243" i="15"/>
  <c r="BF243" i="15"/>
  <c r="R243" i="15"/>
  <c r="Q243" i="15"/>
  <c r="X243" i="15"/>
  <c r="V243" i="15"/>
  <c r="T243" i="15"/>
  <c r="P243" i="15"/>
  <c r="BK243" i="15" s="1"/>
  <c r="BI239" i="15"/>
  <c r="BH239" i="15"/>
  <c r="BG239" i="15"/>
  <c r="BF239" i="15"/>
  <c r="R239" i="15"/>
  <c r="Q239" i="15"/>
  <c r="X239" i="15"/>
  <c r="V239" i="15"/>
  <c r="T239" i="15"/>
  <c r="P239" i="15"/>
  <c r="BK239" i="15" s="1"/>
  <c r="BI236" i="15"/>
  <c r="BH236" i="15"/>
  <c r="BG236" i="15"/>
  <c r="BF236" i="15"/>
  <c r="R236" i="15"/>
  <c r="Q236" i="15"/>
  <c r="X236" i="15"/>
  <c r="V236" i="15"/>
  <c r="T236" i="15"/>
  <c r="P236" i="15"/>
  <c r="BK236" i="15" s="1"/>
  <c r="BI232" i="15"/>
  <c r="BH232" i="15"/>
  <c r="BG232" i="15"/>
  <c r="BF232" i="15"/>
  <c r="R232" i="15"/>
  <c r="Q232" i="15"/>
  <c r="X232" i="15"/>
  <c r="V232" i="15"/>
  <c r="T232" i="15"/>
  <c r="P232" i="15"/>
  <c r="BK232" i="15" s="1"/>
  <c r="BI228" i="15"/>
  <c r="BH228" i="15"/>
  <c r="BG228" i="15"/>
  <c r="BF228" i="15"/>
  <c r="R228" i="15"/>
  <c r="Q228" i="15"/>
  <c r="X228" i="15"/>
  <c r="V228" i="15"/>
  <c r="T228" i="15"/>
  <c r="P228" i="15"/>
  <c r="BI224" i="15"/>
  <c r="BH224" i="15"/>
  <c r="BG224" i="15"/>
  <c r="BF224" i="15"/>
  <c r="R224" i="15"/>
  <c r="Q224" i="15"/>
  <c r="X224" i="15"/>
  <c r="V224" i="15"/>
  <c r="T224" i="15"/>
  <c r="P224" i="15"/>
  <c r="BI220" i="15"/>
  <c r="BH220" i="15"/>
  <c r="BG220" i="15"/>
  <c r="BF220" i="15"/>
  <c r="R220" i="15"/>
  <c r="Q220" i="15"/>
  <c r="X220" i="15"/>
  <c r="V220" i="15"/>
  <c r="T220" i="15"/>
  <c r="P220" i="15"/>
  <c r="BK220" i="15" s="1"/>
  <c r="BI216" i="15"/>
  <c r="BH216" i="15"/>
  <c r="BG216" i="15"/>
  <c r="BF216" i="15"/>
  <c r="R216" i="15"/>
  <c r="Q216" i="15"/>
  <c r="X216" i="15"/>
  <c r="V216" i="15"/>
  <c r="T216" i="15"/>
  <c r="P216" i="15"/>
  <c r="BK216" i="15" s="1"/>
  <c r="BI212" i="15"/>
  <c r="BH212" i="15"/>
  <c r="BG212" i="15"/>
  <c r="BF212" i="15"/>
  <c r="R212" i="15"/>
  <c r="Q212" i="15"/>
  <c r="X212" i="15"/>
  <c r="V212" i="15"/>
  <c r="T212" i="15"/>
  <c r="P212" i="15"/>
  <c r="K212" i="15" s="1"/>
  <c r="BE212" i="15" s="1"/>
  <c r="BI208" i="15"/>
  <c r="BH208" i="15"/>
  <c r="BG208" i="15"/>
  <c r="BF208" i="15"/>
  <c r="R208" i="15"/>
  <c r="Q208" i="15"/>
  <c r="X208" i="15"/>
  <c r="V208" i="15"/>
  <c r="T208" i="15"/>
  <c r="P208" i="15"/>
  <c r="BI204" i="15"/>
  <c r="BH204" i="15"/>
  <c r="BG204" i="15"/>
  <c r="BF204" i="15"/>
  <c r="R204" i="15"/>
  <c r="Q204" i="15"/>
  <c r="X204" i="15"/>
  <c r="V204" i="15"/>
  <c r="T204" i="15"/>
  <c r="P204" i="15"/>
  <c r="BK204" i="15" s="1"/>
  <c r="BI200" i="15"/>
  <c r="BH200" i="15"/>
  <c r="BG200" i="15"/>
  <c r="BF200" i="15"/>
  <c r="R200" i="15"/>
  <c r="Q200" i="15"/>
  <c r="X200" i="15"/>
  <c r="V200" i="15"/>
  <c r="T200" i="15"/>
  <c r="P200" i="15"/>
  <c r="BK200" i="15" s="1"/>
  <c r="BI196" i="15"/>
  <c r="BH196" i="15"/>
  <c r="BG196" i="15"/>
  <c r="BF196" i="15"/>
  <c r="R196" i="15"/>
  <c r="Q196" i="15"/>
  <c r="X196" i="15"/>
  <c r="V196" i="15"/>
  <c r="T196" i="15"/>
  <c r="P196" i="15"/>
  <c r="K196" i="15" s="1"/>
  <c r="BE196" i="15" s="1"/>
  <c r="BI192" i="15"/>
  <c r="BH192" i="15"/>
  <c r="BG192" i="15"/>
  <c r="BF192" i="15"/>
  <c r="R192" i="15"/>
  <c r="Q192" i="15"/>
  <c r="X192" i="15"/>
  <c r="V192" i="15"/>
  <c r="T192" i="15"/>
  <c r="P192" i="15"/>
  <c r="BI188" i="15"/>
  <c r="BH188" i="15"/>
  <c r="BG188" i="15"/>
  <c r="BF188" i="15"/>
  <c r="R188" i="15"/>
  <c r="Q188" i="15"/>
  <c r="X188" i="15"/>
  <c r="V188" i="15"/>
  <c r="T188" i="15"/>
  <c r="P188" i="15"/>
  <c r="BK188" i="15" s="1"/>
  <c r="BI184" i="15"/>
  <c r="BH184" i="15"/>
  <c r="BG184" i="15"/>
  <c r="BF184" i="15"/>
  <c r="R184" i="15"/>
  <c r="Q184" i="15"/>
  <c r="X184" i="15"/>
  <c r="V184" i="15"/>
  <c r="T184" i="15"/>
  <c r="P184" i="15"/>
  <c r="BK184" i="15" s="1"/>
  <c r="BI180" i="15"/>
  <c r="BH180" i="15"/>
  <c r="BG180" i="15"/>
  <c r="BF180" i="15"/>
  <c r="R180" i="15"/>
  <c r="Q180" i="15"/>
  <c r="X180" i="15"/>
  <c r="V180" i="15"/>
  <c r="T180" i="15"/>
  <c r="P180" i="15"/>
  <c r="K180" i="15" s="1"/>
  <c r="BE180" i="15" s="1"/>
  <c r="BI176" i="15"/>
  <c r="BH176" i="15"/>
  <c r="BG176" i="15"/>
  <c r="BF176" i="15"/>
  <c r="R176" i="15"/>
  <c r="Q176" i="15"/>
  <c r="X176" i="15"/>
  <c r="V176" i="15"/>
  <c r="T176" i="15"/>
  <c r="P176" i="15"/>
  <c r="BI172" i="15"/>
  <c r="BH172" i="15"/>
  <c r="BG172" i="15"/>
  <c r="BF172" i="15"/>
  <c r="R172" i="15"/>
  <c r="Q172" i="15"/>
  <c r="X172" i="15"/>
  <c r="V172" i="15"/>
  <c r="T172" i="15"/>
  <c r="P172" i="15"/>
  <c r="BK172" i="15" s="1"/>
  <c r="BI168" i="15"/>
  <c r="BH168" i="15"/>
  <c r="BG168" i="15"/>
  <c r="BF168" i="15"/>
  <c r="R168" i="15"/>
  <c r="Q168" i="15"/>
  <c r="X168" i="15"/>
  <c r="V168" i="15"/>
  <c r="T168" i="15"/>
  <c r="P168" i="15"/>
  <c r="BK168" i="15" s="1"/>
  <c r="BI164" i="15"/>
  <c r="BH164" i="15"/>
  <c r="BG164" i="15"/>
  <c r="BF164" i="15"/>
  <c r="R164" i="15"/>
  <c r="Q164" i="15"/>
  <c r="X164" i="15"/>
  <c r="V164" i="15"/>
  <c r="T164" i="15"/>
  <c r="P164" i="15"/>
  <c r="K164" i="15" s="1"/>
  <c r="BI160" i="15"/>
  <c r="BH160" i="15"/>
  <c r="BG160" i="15"/>
  <c r="BF160" i="15"/>
  <c r="R160" i="15"/>
  <c r="Q160" i="15"/>
  <c r="X160" i="15"/>
  <c r="V160" i="15"/>
  <c r="T160" i="15"/>
  <c r="P160" i="15"/>
  <c r="BI156" i="15"/>
  <c r="BH156" i="15"/>
  <c r="BG156" i="15"/>
  <c r="BF156" i="15"/>
  <c r="R156" i="15"/>
  <c r="Q156" i="15"/>
  <c r="X156" i="15"/>
  <c r="V156" i="15"/>
  <c r="T156" i="15"/>
  <c r="P156" i="15"/>
  <c r="K156" i="15" s="1"/>
  <c r="BI152" i="15"/>
  <c r="BH152" i="15"/>
  <c r="BG152" i="15"/>
  <c r="BF152" i="15"/>
  <c r="R152" i="15"/>
  <c r="Q152" i="15"/>
  <c r="X152" i="15"/>
  <c r="V152" i="15"/>
  <c r="T152" i="15"/>
  <c r="P152" i="15"/>
  <c r="BK152" i="15" s="1"/>
  <c r="BI148" i="15"/>
  <c r="BH148" i="15"/>
  <c r="BG148" i="15"/>
  <c r="BF148" i="15"/>
  <c r="R148" i="15"/>
  <c r="Q148" i="15"/>
  <c r="X148" i="15"/>
  <c r="V148" i="15"/>
  <c r="T148" i="15"/>
  <c r="P148" i="15"/>
  <c r="K148" i="15" s="1"/>
  <c r="BI144" i="15"/>
  <c r="BH144" i="15"/>
  <c r="BG144" i="15"/>
  <c r="BF144" i="15"/>
  <c r="R144" i="15"/>
  <c r="Q144" i="15"/>
  <c r="X144" i="15"/>
  <c r="V144" i="15"/>
  <c r="T144" i="15"/>
  <c r="P144" i="15"/>
  <c r="BI140" i="15"/>
  <c r="BH140" i="15"/>
  <c r="BG140" i="15"/>
  <c r="BF140" i="15"/>
  <c r="R140" i="15"/>
  <c r="Q140" i="15"/>
  <c r="X140" i="15"/>
  <c r="V140" i="15"/>
  <c r="T140" i="15"/>
  <c r="P140" i="15"/>
  <c r="BK140" i="15" s="1"/>
  <c r="BI136" i="15"/>
  <c r="BH136" i="15"/>
  <c r="BG136" i="15"/>
  <c r="BF136" i="15"/>
  <c r="R136" i="15"/>
  <c r="Q136" i="15"/>
  <c r="X136" i="15"/>
  <c r="V136" i="15"/>
  <c r="T136" i="15"/>
  <c r="P136" i="15"/>
  <c r="BK136" i="15" s="1"/>
  <c r="BI132" i="15"/>
  <c r="BH132" i="15"/>
  <c r="BG132" i="15"/>
  <c r="BF132" i="15"/>
  <c r="R132" i="15"/>
  <c r="Q132" i="15"/>
  <c r="X132" i="15"/>
  <c r="V132" i="15"/>
  <c r="T132" i="15"/>
  <c r="P132" i="15"/>
  <c r="K132" i="15" s="1"/>
  <c r="BI128" i="15"/>
  <c r="BH128" i="15"/>
  <c r="BG128" i="15"/>
  <c r="BF128" i="15"/>
  <c r="R128" i="15"/>
  <c r="Q128" i="15"/>
  <c r="X128" i="15"/>
  <c r="V128" i="15"/>
  <c r="T128" i="15"/>
  <c r="P128" i="15"/>
  <c r="BI124" i="15"/>
  <c r="BH124" i="15"/>
  <c r="BG124" i="15"/>
  <c r="BF124" i="15"/>
  <c r="R124" i="15"/>
  <c r="Q124" i="15"/>
  <c r="X124" i="15"/>
  <c r="V124" i="15"/>
  <c r="T124" i="15"/>
  <c r="P124" i="15"/>
  <c r="K124" i="15" s="1"/>
  <c r="BI119" i="15"/>
  <c r="BH119" i="15"/>
  <c r="BG119" i="15"/>
  <c r="BF119" i="15"/>
  <c r="R119" i="15"/>
  <c r="Q119" i="15"/>
  <c r="X119" i="15"/>
  <c r="V119" i="15"/>
  <c r="T119" i="15"/>
  <c r="P119" i="15"/>
  <c r="BI115" i="15"/>
  <c r="BH115" i="15"/>
  <c r="BG115" i="15"/>
  <c r="BF115" i="15"/>
  <c r="R115" i="15"/>
  <c r="Q115" i="15"/>
  <c r="X115" i="15"/>
  <c r="V115" i="15"/>
  <c r="T115" i="15"/>
  <c r="P115" i="15"/>
  <c r="BK115" i="15" s="1"/>
  <c r="BI111" i="15"/>
  <c r="BH111" i="15"/>
  <c r="BG111" i="15"/>
  <c r="BF111" i="15"/>
  <c r="R111" i="15"/>
  <c r="Q111" i="15"/>
  <c r="X111" i="15"/>
  <c r="V111" i="15"/>
  <c r="T111" i="15"/>
  <c r="P111" i="15"/>
  <c r="BK111" i="15" s="1"/>
  <c r="BI107" i="15"/>
  <c r="BH107" i="15"/>
  <c r="BG107" i="15"/>
  <c r="BF107" i="15"/>
  <c r="R107" i="15"/>
  <c r="Q107" i="15"/>
  <c r="X107" i="15"/>
  <c r="V107" i="15"/>
  <c r="T107" i="15"/>
  <c r="P107" i="15"/>
  <c r="BI103" i="15"/>
  <c r="BH103" i="15"/>
  <c r="BG103" i="15"/>
  <c r="BF103" i="15"/>
  <c r="R103" i="15"/>
  <c r="Q103" i="15"/>
  <c r="X103" i="15"/>
  <c r="V103" i="15"/>
  <c r="T103" i="15"/>
  <c r="P103" i="15"/>
  <c r="BI99" i="15"/>
  <c r="BH99" i="15"/>
  <c r="BG99" i="15"/>
  <c r="BF99" i="15"/>
  <c r="R99" i="15"/>
  <c r="Q99" i="15"/>
  <c r="X99" i="15"/>
  <c r="V99" i="15"/>
  <c r="T99" i="15"/>
  <c r="P99" i="15"/>
  <c r="BK99" i="15" s="1"/>
  <c r="BI95" i="15"/>
  <c r="BH95" i="15"/>
  <c r="BG95" i="15"/>
  <c r="BF95" i="15"/>
  <c r="R95" i="15"/>
  <c r="Q95" i="15"/>
  <c r="X95" i="15"/>
  <c r="V95" i="15"/>
  <c r="T95" i="15"/>
  <c r="P95" i="15"/>
  <c r="BK95" i="15" s="1"/>
  <c r="BI92" i="15"/>
  <c r="BH92" i="15"/>
  <c r="BG92" i="15"/>
  <c r="BF92" i="15"/>
  <c r="R92" i="15"/>
  <c r="Q92" i="15"/>
  <c r="X92" i="15"/>
  <c r="V92" i="15"/>
  <c r="T92" i="15"/>
  <c r="P92" i="15"/>
  <c r="BK92" i="15" s="1"/>
  <c r="BI90" i="15"/>
  <c r="BH90" i="15"/>
  <c r="BG90" i="15"/>
  <c r="BF90" i="15"/>
  <c r="R90" i="15"/>
  <c r="Q90" i="15"/>
  <c r="X90" i="15"/>
  <c r="X89" i="15" s="1"/>
  <c r="V90" i="15"/>
  <c r="T90" i="15"/>
  <c r="P90" i="15"/>
  <c r="K90" i="15" s="1"/>
  <c r="F81" i="15"/>
  <c r="E79" i="15"/>
  <c r="F51" i="15"/>
  <c r="E49" i="15"/>
  <c r="J21" i="15"/>
  <c r="E21" i="15"/>
  <c r="J53" i="15" s="1"/>
  <c r="J83" i="15"/>
  <c r="J20" i="15"/>
  <c r="J18" i="15"/>
  <c r="E18" i="15"/>
  <c r="J17" i="15"/>
  <c r="J15" i="15"/>
  <c r="E15" i="15"/>
  <c r="F83" i="15"/>
  <c r="F53" i="15"/>
  <c r="J14" i="15"/>
  <c r="J12" i="15"/>
  <c r="J81" i="15"/>
  <c r="J51" i="15"/>
  <c r="E7" i="15"/>
  <c r="BA64" i="1"/>
  <c r="AZ64" i="1"/>
  <c r="BI151" i="14"/>
  <c r="BH151" i="14"/>
  <c r="BG151" i="14"/>
  <c r="BF151" i="14"/>
  <c r="R151" i="14"/>
  <c r="Q151" i="14"/>
  <c r="X151" i="14"/>
  <c r="V151" i="14"/>
  <c r="T151" i="14"/>
  <c r="P151" i="14"/>
  <c r="BK151" i="14" s="1"/>
  <c r="BI147" i="14"/>
  <c r="BH147" i="14"/>
  <c r="BG147" i="14"/>
  <c r="BF147" i="14"/>
  <c r="R147" i="14"/>
  <c r="Q147" i="14"/>
  <c r="X147" i="14"/>
  <c r="V147" i="14"/>
  <c r="T147" i="14"/>
  <c r="P147" i="14"/>
  <c r="K147" i="14" s="1"/>
  <c r="BE147" i="14" s="1"/>
  <c r="BI143" i="14"/>
  <c r="BH143" i="14"/>
  <c r="BG143" i="14"/>
  <c r="BF143" i="14"/>
  <c r="R143" i="14"/>
  <c r="Q143" i="14"/>
  <c r="X143" i="14"/>
  <c r="V143" i="14"/>
  <c r="T143" i="14"/>
  <c r="P143" i="14"/>
  <c r="BI139" i="14"/>
  <c r="BH139" i="14"/>
  <c r="BG139" i="14"/>
  <c r="BF139" i="14"/>
  <c r="R139" i="14"/>
  <c r="Q139" i="14"/>
  <c r="X139" i="14"/>
  <c r="V139" i="14"/>
  <c r="T139" i="14"/>
  <c r="P139" i="14"/>
  <c r="BK139" i="14" s="1"/>
  <c r="BI135" i="14"/>
  <c r="BH135" i="14"/>
  <c r="BG135" i="14"/>
  <c r="BF135" i="14"/>
  <c r="R135" i="14"/>
  <c r="Q135" i="14"/>
  <c r="X135" i="14"/>
  <c r="V135" i="14"/>
  <c r="T135" i="14"/>
  <c r="P135" i="14"/>
  <c r="BK135" i="14" s="1"/>
  <c r="BI131" i="14"/>
  <c r="BH131" i="14"/>
  <c r="BG131" i="14"/>
  <c r="BF131" i="14"/>
  <c r="R131" i="14"/>
  <c r="Q131" i="14"/>
  <c r="X131" i="14"/>
  <c r="V131" i="14"/>
  <c r="T131" i="14"/>
  <c r="P131" i="14"/>
  <c r="K131" i="14" s="1"/>
  <c r="BE131" i="14" s="1"/>
  <c r="BI127" i="14"/>
  <c r="BH127" i="14"/>
  <c r="BG127" i="14"/>
  <c r="BF127" i="14"/>
  <c r="R127" i="14"/>
  <c r="Q127" i="14"/>
  <c r="X127" i="14"/>
  <c r="V127" i="14"/>
  <c r="T127" i="14"/>
  <c r="P127" i="14"/>
  <c r="BI123" i="14"/>
  <c r="BH123" i="14"/>
  <c r="BG123" i="14"/>
  <c r="BF123" i="14"/>
  <c r="R123" i="14"/>
  <c r="Q123" i="14"/>
  <c r="X123" i="14"/>
  <c r="V123" i="14"/>
  <c r="T123" i="14"/>
  <c r="P123" i="14"/>
  <c r="K123" i="14" s="1"/>
  <c r="BE123" i="14" s="1"/>
  <c r="BI119" i="14"/>
  <c r="BH119" i="14"/>
  <c r="BG119" i="14"/>
  <c r="BF119" i="14"/>
  <c r="R119" i="14"/>
  <c r="Q119" i="14"/>
  <c r="X119" i="14"/>
  <c r="V119" i="14"/>
  <c r="T119" i="14"/>
  <c r="P119" i="14"/>
  <c r="BK119" i="14" s="1"/>
  <c r="BI115" i="14"/>
  <c r="BH115" i="14"/>
  <c r="BG115" i="14"/>
  <c r="BF115" i="14"/>
  <c r="R115" i="14"/>
  <c r="Q115" i="14"/>
  <c r="X115" i="14"/>
  <c r="V115" i="14"/>
  <c r="T115" i="14"/>
  <c r="P115" i="14"/>
  <c r="K115" i="14" s="1"/>
  <c r="BE115" i="14" s="1"/>
  <c r="BI111" i="14"/>
  <c r="BH111" i="14"/>
  <c r="BG111" i="14"/>
  <c r="BF111" i="14"/>
  <c r="R111" i="14"/>
  <c r="Q111" i="14"/>
  <c r="X111" i="14"/>
  <c r="V111" i="14"/>
  <c r="T111" i="14"/>
  <c r="P111" i="14"/>
  <c r="BI107" i="14"/>
  <c r="BH107" i="14"/>
  <c r="BG107" i="14"/>
  <c r="BF107" i="14"/>
  <c r="R107" i="14"/>
  <c r="Q107" i="14"/>
  <c r="X107" i="14"/>
  <c r="V107" i="14"/>
  <c r="T107" i="14"/>
  <c r="P107" i="14"/>
  <c r="BK107" i="14" s="1"/>
  <c r="BI103" i="14"/>
  <c r="BH103" i="14"/>
  <c r="BG103" i="14"/>
  <c r="BF103" i="14"/>
  <c r="R103" i="14"/>
  <c r="Q103" i="14"/>
  <c r="X103" i="14"/>
  <c r="V103" i="14"/>
  <c r="T103" i="14"/>
  <c r="P103" i="14"/>
  <c r="BK103" i="14" s="1"/>
  <c r="BI99" i="14"/>
  <c r="BH99" i="14"/>
  <c r="BG99" i="14"/>
  <c r="BF99" i="14"/>
  <c r="R99" i="14"/>
  <c r="Q99" i="14"/>
  <c r="X99" i="14"/>
  <c r="V99" i="14"/>
  <c r="T99" i="14"/>
  <c r="P99" i="14"/>
  <c r="BI95" i="14"/>
  <c r="BH95" i="14"/>
  <c r="BG95" i="14"/>
  <c r="BF95" i="14"/>
  <c r="R95" i="14"/>
  <c r="Q95" i="14"/>
  <c r="X95" i="14"/>
  <c r="V95" i="14"/>
  <c r="T95" i="14"/>
  <c r="P95" i="14"/>
  <c r="BI91" i="14"/>
  <c r="BH91" i="14"/>
  <c r="BG91" i="14"/>
  <c r="BF91" i="14"/>
  <c r="R91" i="14"/>
  <c r="Q91" i="14"/>
  <c r="X91" i="14"/>
  <c r="X90" i="14" s="1"/>
  <c r="V91" i="14"/>
  <c r="T91" i="14"/>
  <c r="P91" i="14"/>
  <c r="BI88" i="14"/>
  <c r="BH88" i="14"/>
  <c r="BG88" i="14"/>
  <c r="BF88" i="14"/>
  <c r="R88" i="14"/>
  <c r="Q88" i="14"/>
  <c r="X88" i="14"/>
  <c r="V88" i="14"/>
  <c r="T88" i="14"/>
  <c r="P88" i="14"/>
  <c r="BI86" i="14"/>
  <c r="BH86" i="14"/>
  <c r="BG86" i="14"/>
  <c r="BF86" i="14"/>
  <c r="R86" i="14"/>
  <c r="Q86" i="14"/>
  <c r="X86" i="14"/>
  <c r="X83" i="14" s="1"/>
  <c r="X82" i="14" s="1"/>
  <c r="X81" i="14" s="1"/>
  <c r="V86" i="14"/>
  <c r="T86" i="14"/>
  <c r="P86" i="14"/>
  <c r="BK86" i="14" s="1"/>
  <c r="BI84" i="14"/>
  <c r="BH84" i="14"/>
  <c r="BG84" i="14"/>
  <c r="BF84" i="14"/>
  <c r="R84" i="14"/>
  <c r="R83" i="14" s="1"/>
  <c r="Q84" i="14"/>
  <c r="X84" i="14"/>
  <c r="V84" i="14"/>
  <c r="T84" i="14"/>
  <c r="P84" i="14"/>
  <c r="K84" i="14" s="1"/>
  <c r="F75" i="14"/>
  <c r="E73" i="14"/>
  <c r="F51" i="14"/>
  <c r="E49" i="14"/>
  <c r="J21" i="14"/>
  <c r="E21" i="14"/>
  <c r="J20" i="14"/>
  <c r="J18" i="14"/>
  <c r="E18" i="14"/>
  <c r="J17" i="14"/>
  <c r="J15" i="14"/>
  <c r="E15" i="14"/>
  <c r="F77" i="14"/>
  <c r="F53" i="14"/>
  <c r="J14" i="14"/>
  <c r="J12" i="14"/>
  <c r="J75" i="14"/>
  <c r="J51" i="14"/>
  <c r="E7" i="14"/>
  <c r="BA63" i="1"/>
  <c r="AZ63" i="1"/>
  <c r="BI250" i="13"/>
  <c r="BH250" i="13"/>
  <c r="BG250" i="13"/>
  <c r="BF250" i="13"/>
  <c r="R250" i="13"/>
  <c r="Q250" i="13"/>
  <c r="X250" i="13"/>
  <c r="V250" i="13"/>
  <c r="T250" i="13"/>
  <c r="P250" i="13"/>
  <c r="BK250" i="13" s="1"/>
  <c r="BI246" i="13"/>
  <c r="BH246" i="13"/>
  <c r="BG246" i="13"/>
  <c r="BF246" i="13"/>
  <c r="R246" i="13"/>
  <c r="Q246" i="13"/>
  <c r="X246" i="13"/>
  <c r="V246" i="13"/>
  <c r="T246" i="13"/>
  <c r="P246" i="13"/>
  <c r="K246" i="13" s="1"/>
  <c r="BE246" i="13" s="1"/>
  <c r="BI242" i="13"/>
  <c r="BH242" i="13"/>
  <c r="BG242" i="13"/>
  <c r="BF242" i="13"/>
  <c r="R242" i="13"/>
  <c r="Q242" i="13"/>
  <c r="X242" i="13"/>
  <c r="V242" i="13"/>
  <c r="T242" i="13"/>
  <c r="P242" i="13"/>
  <c r="BI238" i="13"/>
  <c r="BH238" i="13"/>
  <c r="BG238" i="13"/>
  <c r="BF238" i="13"/>
  <c r="R238" i="13"/>
  <c r="Q238" i="13"/>
  <c r="X238" i="13"/>
  <c r="V238" i="13"/>
  <c r="T238" i="13"/>
  <c r="P238" i="13"/>
  <c r="BK238" i="13" s="1"/>
  <c r="BI234" i="13"/>
  <c r="BH234" i="13"/>
  <c r="BG234" i="13"/>
  <c r="BF234" i="13"/>
  <c r="R234" i="13"/>
  <c r="Q234" i="13"/>
  <c r="X234" i="13"/>
  <c r="V234" i="13"/>
  <c r="T234" i="13"/>
  <c r="P234" i="13"/>
  <c r="BK234" i="13" s="1"/>
  <c r="BI230" i="13"/>
  <c r="BH230" i="13"/>
  <c r="BG230" i="13"/>
  <c r="BF230" i="13"/>
  <c r="R230" i="13"/>
  <c r="Q230" i="13"/>
  <c r="X230" i="13"/>
  <c r="V230" i="13"/>
  <c r="T230" i="13"/>
  <c r="P230" i="13"/>
  <c r="K230" i="13" s="1"/>
  <c r="BE230" i="13" s="1"/>
  <c r="BI226" i="13"/>
  <c r="BH226" i="13"/>
  <c r="BG226" i="13"/>
  <c r="BF226" i="13"/>
  <c r="R226" i="13"/>
  <c r="Q226" i="13"/>
  <c r="X226" i="13"/>
  <c r="V226" i="13"/>
  <c r="T226" i="13"/>
  <c r="P226" i="13"/>
  <c r="BI222" i="13"/>
  <c r="BH222" i="13"/>
  <c r="BG222" i="13"/>
  <c r="BF222" i="13"/>
  <c r="R222" i="13"/>
  <c r="Q222" i="13"/>
  <c r="X222" i="13"/>
  <c r="V222" i="13"/>
  <c r="T222" i="13"/>
  <c r="P222" i="13"/>
  <c r="K222" i="13" s="1"/>
  <c r="BE222" i="13" s="1"/>
  <c r="BI218" i="13"/>
  <c r="BH218" i="13"/>
  <c r="BG218" i="13"/>
  <c r="BF218" i="13"/>
  <c r="R218" i="13"/>
  <c r="Q218" i="13"/>
  <c r="X218" i="13"/>
  <c r="V218" i="13"/>
  <c r="T218" i="13"/>
  <c r="P218" i="13"/>
  <c r="BI214" i="13"/>
  <c r="BH214" i="13"/>
  <c r="BG214" i="13"/>
  <c r="BF214" i="13"/>
  <c r="R214" i="13"/>
  <c r="Q214" i="13"/>
  <c r="X214" i="13"/>
  <c r="V214" i="13"/>
  <c r="T214" i="13"/>
  <c r="P214" i="13"/>
  <c r="BI211" i="13"/>
  <c r="BH211" i="13"/>
  <c r="BG211" i="13"/>
  <c r="BF211" i="13"/>
  <c r="R211" i="13"/>
  <c r="Q211" i="13"/>
  <c r="X211" i="13"/>
  <c r="V211" i="13"/>
  <c r="T211" i="13"/>
  <c r="P211" i="13"/>
  <c r="BK211" i="13" s="1"/>
  <c r="BI207" i="13"/>
  <c r="BH207" i="13"/>
  <c r="BG207" i="13"/>
  <c r="BF207" i="13"/>
  <c r="R207" i="13"/>
  <c r="Q207" i="13"/>
  <c r="X207" i="13"/>
  <c r="V207" i="13"/>
  <c r="T207" i="13"/>
  <c r="P207" i="13"/>
  <c r="K207" i="13" s="1"/>
  <c r="BE207" i="13" s="1"/>
  <c r="BI202" i="13"/>
  <c r="BH202" i="13"/>
  <c r="BG202" i="13"/>
  <c r="BF202" i="13"/>
  <c r="R202" i="13"/>
  <c r="Q202" i="13"/>
  <c r="X202" i="13"/>
  <c r="V202" i="13"/>
  <c r="T202" i="13"/>
  <c r="P202" i="13"/>
  <c r="BK202" i="13" s="1"/>
  <c r="BI198" i="13"/>
  <c r="BH198" i="13"/>
  <c r="BG198" i="13"/>
  <c r="BF198" i="13"/>
  <c r="R198" i="13"/>
  <c r="Q198" i="13"/>
  <c r="X198" i="13"/>
  <c r="V198" i="13"/>
  <c r="T198" i="13"/>
  <c r="P198" i="13"/>
  <c r="BK198" i="13" s="1"/>
  <c r="BI194" i="13"/>
  <c r="BH194" i="13"/>
  <c r="BG194" i="13"/>
  <c r="BF194" i="13"/>
  <c r="R194" i="13"/>
  <c r="Q194" i="13"/>
  <c r="X194" i="13"/>
  <c r="V194" i="13"/>
  <c r="T194" i="13"/>
  <c r="P194" i="13"/>
  <c r="K194" i="13" s="1"/>
  <c r="BE194" i="13" s="1"/>
  <c r="BI190" i="13"/>
  <c r="BH190" i="13"/>
  <c r="BG190" i="13"/>
  <c r="BF190" i="13"/>
  <c r="R190" i="13"/>
  <c r="Q190" i="13"/>
  <c r="X190" i="13"/>
  <c r="V190" i="13"/>
  <c r="T190" i="13"/>
  <c r="P190" i="13"/>
  <c r="BI186" i="13"/>
  <c r="BH186" i="13"/>
  <c r="BG186" i="13"/>
  <c r="BF186" i="13"/>
  <c r="R186" i="13"/>
  <c r="Q186" i="13"/>
  <c r="X186" i="13"/>
  <c r="V186" i="13"/>
  <c r="T186" i="13"/>
  <c r="P186" i="13"/>
  <c r="BI182" i="13"/>
  <c r="BH182" i="13"/>
  <c r="BG182" i="13"/>
  <c r="BF182" i="13"/>
  <c r="R182" i="13"/>
  <c r="Q182" i="13"/>
  <c r="X182" i="13"/>
  <c r="V182" i="13"/>
  <c r="V181" i="13"/>
  <c r="T182" i="13"/>
  <c r="P182" i="13"/>
  <c r="BK182" i="13" s="1"/>
  <c r="BI177" i="13"/>
  <c r="BH177" i="13"/>
  <c r="BG177" i="13"/>
  <c r="BF177" i="13"/>
  <c r="R177" i="13"/>
  <c r="Q177" i="13"/>
  <c r="X177" i="13"/>
  <c r="V177" i="13"/>
  <c r="T177" i="13"/>
  <c r="P177" i="13"/>
  <c r="BK177" i="13" s="1"/>
  <c r="BI173" i="13"/>
  <c r="BH173" i="13"/>
  <c r="BG173" i="13"/>
  <c r="BF173" i="13"/>
  <c r="R173" i="13"/>
  <c r="Q173" i="13"/>
  <c r="X173" i="13"/>
  <c r="V173" i="13"/>
  <c r="T173" i="13"/>
  <c r="P173" i="13"/>
  <c r="BK173" i="13" s="1"/>
  <c r="BI169" i="13"/>
  <c r="BH169" i="13"/>
  <c r="BG169" i="13"/>
  <c r="BF169" i="13"/>
  <c r="R169" i="13"/>
  <c r="Q169" i="13"/>
  <c r="X169" i="13"/>
  <c r="V169" i="13"/>
  <c r="T169" i="13"/>
  <c r="P169" i="13"/>
  <c r="K169" i="13" s="1"/>
  <c r="BE169" i="13" s="1"/>
  <c r="BI165" i="13"/>
  <c r="BH165" i="13"/>
  <c r="BG165" i="13"/>
  <c r="BF165" i="13"/>
  <c r="R165" i="13"/>
  <c r="Q165" i="13"/>
  <c r="X165" i="13"/>
  <c r="V165" i="13"/>
  <c r="T165" i="13"/>
  <c r="P165" i="13"/>
  <c r="BI161" i="13"/>
  <c r="BH161" i="13"/>
  <c r="BG161" i="13"/>
  <c r="BF161" i="13"/>
  <c r="R161" i="13"/>
  <c r="Q161" i="13"/>
  <c r="X161" i="13"/>
  <c r="V161" i="13"/>
  <c r="T161" i="13"/>
  <c r="P161" i="13"/>
  <c r="BK161" i="13" s="1"/>
  <c r="BI156" i="13"/>
  <c r="BH156" i="13"/>
  <c r="BG156" i="13"/>
  <c r="BF156" i="13"/>
  <c r="R156" i="13"/>
  <c r="Q156" i="13"/>
  <c r="X156" i="13"/>
  <c r="V156" i="13"/>
  <c r="T156" i="13"/>
  <c r="P156" i="13"/>
  <c r="BI152" i="13"/>
  <c r="BH152" i="13"/>
  <c r="BG152" i="13"/>
  <c r="BF152" i="13"/>
  <c r="R152" i="13"/>
  <c r="Q152" i="13"/>
  <c r="X152" i="13"/>
  <c r="V152" i="13"/>
  <c r="T152" i="13"/>
  <c r="P152" i="13"/>
  <c r="BK152" i="13" s="1"/>
  <c r="BI148" i="13"/>
  <c r="BH148" i="13"/>
  <c r="BG148" i="13"/>
  <c r="BF148" i="13"/>
  <c r="R148" i="13"/>
  <c r="Q148" i="13"/>
  <c r="X148" i="13"/>
  <c r="V148" i="13"/>
  <c r="T148" i="13"/>
  <c r="P148" i="13"/>
  <c r="BK148" i="13" s="1"/>
  <c r="BI144" i="13"/>
  <c r="BH144" i="13"/>
  <c r="BG144" i="13"/>
  <c r="BF144" i="13"/>
  <c r="R144" i="13"/>
  <c r="Q144" i="13"/>
  <c r="X144" i="13"/>
  <c r="V144" i="13"/>
  <c r="T144" i="13"/>
  <c r="P144" i="13"/>
  <c r="K144" i="13" s="1"/>
  <c r="BE144" i="13" s="1"/>
  <c r="BI140" i="13"/>
  <c r="BH140" i="13"/>
  <c r="BG140" i="13"/>
  <c r="BF140" i="13"/>
  <c r="R140" i="13"/>
  <c r="Q140" i="13"/>
  <c r="X140" i="13"/>
  <c r="V140" i="13"/>
  <c r="T140" i="13"/>
  <c r="P140" i="13"/>
  <c r="BI136" i="13"/>
  <c r="BH136" i="13"/>
  <c r="BG136" i="13"/>
  <c r="BF136" i="13"/>
  <c r="R136" i="13"/>
  <c r="Q136" i="13"/>
  <c r="X136" i="13"/>
  <c r="V136" i="13"/>
  <c r="T136" i="13"/>
  <c r="P136" i="13"/>
  <c r="BK136" i="13" s="1"/>
  <c r="BI132" i="13"/>
  <c r="BH132" i="13"/>
  <c r="BG132" i="13"/>
  <c r="BF132" i="13"/>
  <c r="R132" i="13"/>
  <c r="Q132" i="13"/>
  <c r="X132" i="13"/>
  <c r="V132" i="13"/>
  <c r="T132" i="13"/>
  <c r="P132" i="13"/>
  <c r="BK132" i="13" s="1"/>
  <c r="BI128" i="13"/>
  <c r="BH128" i="13"/>
  <c r="BG128" i="13"/>
  <c r="BF128" i="13"/>
  <c r="R128" i="13"/>
  <c r="Q128" i="13"/>
  <c r="X128" i="13"/>
  <c r="V128" i="13"/>
  <c r="T128" i="13"/>
  <c r="P128" i="13"/>
  <c r="K128" i="13" s="1"/>
  <c r="BI124" i="13"/>
  <c r="BH124" i="13"/>
  <c r="BG124" i="13"/>
  <c r="BF124" i="13"/>
  <c r="R124" i="13"/>
  <c r="Q124" i="13"/>
  <c r="X124" i="13"/>
  <c r="V124" i="13"/>
  <c r="T124" i="13"/>
  <c r="P124" i="13"/>
  <c r="BI120" i="13"/>
  <c r="BH120" i="13"/>
  <c r="BG120" i="13"/>
  <c r="BF120" i="13"/>
  <c r="R120" i="13"/>
  <c r="Q120" i="13"/>
  <c r="X120" i="13"/>
  <c r="V120" i="13"/>
  <c r="T120" i="13"/>
  <c r="P120" i="13"/>
  <c r="BK120" i="13" s="1"/>
  <c r="BI115" i="13"/>
  <c r="BH115" i="13"/>
  <c r="BG115" i="13"/>
  <c r="BF115" i="13"/>
  <c r="R115" i="13"/>
  <c r="R114" i="13" s="1"/>
  <c r="J62" i="13" s="1"/>
  <c r="Q115" i="13"/>
  <c r="Q114" i="13" s="1"/>
  <c r="I62" i="13" s="1"/>
  <c r="X115" i="13"/>
  <c r="X114" i="13" s="1"/>
  <c r="V115" i="13"/>
  <c r="V114" i="13" s="1"/>
  <c r="T115" i="13"/>
  <c r="T114" i="13" s="1"/>
  <c r="P115" i="13"/>
  <c r="K115" i="13" s="1"/>
  <c r="BI110" i="13"/>
  <c r="BH110" i="13"/>
  <c r="BG110" i="13"/>
  <c r="BF110" i="13"/>
  <c r="R110" i="13"/>
  <c r="Q110" i="13"/>
  <c r="X110" i="13"/>
  <c r="V110" i="13"/>
  <c r="T110" i="13"/>
  <c r="P110" i="13"/>
  <c r="K110" i="13" s="1"/>
  <c r="BI106" i="13"/>
  <c r="BH106" i="13"/>
  <c r="BG106" i="13"/>
  <c r="BF106" i="13"/>
  <c r="R106" i="13"/>
  <c r="Q106" i="13"/>
  <c r="X106" i="13"/>
  <c r="V106" i="13"/>
  <c r="T106" i="13"/>
  <c r="P106" i="13"/>
  <c r="BI102" i="13"/>
  <c r="BH102" i="13"/>
  <c r="BG102" i="13"/>
  <c r="BF102" i="13"/>
  <c r="R102" i="13"/>
  <c r="Q102" i="13"/>
  <c r="X102" i="13"/>
  <c r="V102" i="13"/>
  <c r="T102" i="13"/>
  <c r="P102" i="13"/>
  <c r="BK102" i="13" s="1"/>
  <c r="BI98" i="13"/>
  <c r="BH98" i="13"/>
  <c r="BG98" i="13"/>
  <c r="BF98" i="13"/>
  <c r="R98" i="13"/>
  <c r="Q98" i="13"/>
  <c r="X98" i="13"/>
  <c r="V98" i="13"/>
  <c r="T98" i="13"/>
  <c r="P98" i="13"/>
  <c r="BK98" i="13" s="1"/>
  <c r="BI94" i="13"/>
  <c r="BH94" i="13"/>
  <c r="BG94" i="13"/>
  <c r="BF94" i="13"/>
  <c r="R94" i="13"/>
  <c r="R93" i="13" s="1"/>
  <c r="J61" i="13" s="1"/>
  <c r="Q94" i="13"/>
  <c r="X94" i="13"/>
  <c r="V94" i="13"/>
  <c r="T94" i="13"/>
  <c r="T93" i="13" s="1"/>
  <c r="P94" i="13"/>
  <c r="BK94" i="13" s="1"/>
  <c r="BI91" i="13"/>
  <c r="BH91" i="13"/>
  <c r="BG91" i="13"/>
  <c r="BF91" i="13"/>
  <c r="R91" i="13"/>
  <c r="Q91" i="13"/>
  <c r="X91" i="13"/>
  <c r="V91" i="13"/>
  <c r="T91" i="13"/>
  <c r="P91" i="13"/>
  <c r="BK91" i="13" s="1"/>
  <c r="BI89" i="13"/>
  <c r="BH89" i="13"/>
  <c r="BG89" i="13"/>
  <c r="BF89" i="13"/>
  <c r="R89" i="13"/>
  <c r="R88" i="13" s="1"/>
  <c r="Q89" i="13"/>
  <c r="Q88" i="13" s="1"/>
  <c r="I60" i="13" s="1"/>
  <c r="X89" i="13"/>
  <c r="V89" i="13"/>
  <c r="T89" i="13"/>
  <c r="T88" i="13" s="1"/>
  <c r="P89" i="13"/>
  <c r="K89" i="13" s="1"/>
  <c r="F80" i="13"/>
  <c r="E78" i="13"/>
  <c r="F51" i="13"/>
  <c r="E49" i="13"/>
  <c r="J21" i="13"/>
  <c r="E21" i="13"/>
  <c r="J20" i="13"/>
  <c r="J18" i="13"/>
  <c r="E18" i="13"/>
  <c r="F83" i="13"/>
  <c r="F54" i="13"/>
  <c r="J17" i="13"/>
  <c r="J15" i="13"/>
  <c r="E15" i="13"/>
  <c r="F82" i="13" s="1"/>
  <c r="F53" i="13"/>
  <c r="J14" i="13"/>
  <c r="J12" i="13"/>
  <c r="J80" i="13" s="1"/>
  <c r="J51" i="13"/>
  <c r="E7" i="13"/>
  <c r="E76" i="13"/>
  <c r="E47" i="13"/>
  <c r="BA62" i="1"/>
  <c r="AZ62" i="1"/>
  <c r="BI714" i="12"/>
  <c r="BH714" i="12"/>
  <c r="BG714" i="12"/>
  <c r="BF714" i="12"/>
  <c r="R714" i="12"/>
  <c r="Q714" i="12"/>
  <c r="X714" i="12"/>
  <c r="X711" i="12" s="1"/>
  <c r="V714" i="12"/>
  <c r="T714" i="12"/>
  <c r="P714" i="12"/>
  <c r="K714" i="12" s="1"/>
  <c r="BE714" i="12" s="1"/>
  <c r="BI712" i="12"/>
  <c r="BH712" i="12"/>
  <c r="BG712" i="12"/>
  <c r="BF712" i="12"/>
  <c r="R712" i="12"/>
  <c r="R711" i="12"/>
  <c r="J166" i="12" s="1"/>
  <c r="Q712" i="12"/>
  <c r="Q711" i="12" s="1"/>
  <c r="I166" i="12" s="1"/>
  <c r="X712" i="12"/>
  <c r="V712" i="12"/>
  <c r="V711" i="12"/>
  <c r="T712" i="12"/>
  <c r="T711" i="12" s="1"/>
  <c r="P712" i="12"/>
  <c r="BK712" i="12" s="1"/>
  <c r="BI709" i="12"/>
  <c r="BH709" i="12"/>
  <c r="BG709" i="12"/>
  <c r="BF709" i="12"/>
  <c r="R709" i="12"/>
  <c r="R708" i="12" s="1"/>
  <c r="J165" i="12" s="1"/>
  <c r="Q709" i="12"/>
  <c r="Q708" i="12" s="1"/>
  <c r="I165" i="12" s="1"/>
  <c r="X709" i="12"/>
  <c r="X708" i="12" s="1"/>
  <c r="V709" i="12"/>
  <c r="V708" i="12" s="1"/>
  <c r="T709" i="12"/>
  <c r="T708" i="12" s="1"/>
  <c r="P709" i="12"/>
  <c r="BK709" i="12" s="1"/>
  <c r="BK708" i="12" s="1"/>
  <c r="BI706" i="12"/>
  <c r="BH706" i="12"/>
  <c r="BG706" i="12"/>
  <c r="BF706" i="12"/>
  <c r="R706" i="12"/>
  <c r="Q706" i="12"/>
  <c r="X706" i="12"/>
  <c r="V706" i="12"/>
  <c r="T706" i="12"/>
  <c r="P706" i="12"/>
  <c r="BK706" i="12" s="1"/>
  <c r="BI704" i="12"/>
  <c r="BH704" i="12"/>
  <c r="BG704" i="12"/>
  <c r="BF704" i="12"/>
  <c r="R704" i="12"/>
  <c r="Q704" i="12"/>
  <c r="X704" i="12"/>
  <c r="V704" i="12"/>
  <c r="T704" i="12"/>
  <c r="P704" i="12"/>
  <c r="BI701" i="12"/>
  <c r="BH701" i="12"/>
  <c r="BG701" i="12"/>
  <c r="BF701" i="12"/>
  <c r="R701" i="12"/>
  <c r="R700" i="12"/>
  <c r="J163" i="12" s="1"/>
  <c r="Q701" i="12"/>
  <c r="Q700" i="12" s="1"/>
  <c r="I163" i="12" s="1"/>
  <c r="X701" i="12"/>
  <c r="X700" i="12" s="1"/>
  <c r="V701" i="12"/>
  <c r="V700" i="12" s="1"/>
  <c r="T701" i="12"/>
  <c r="T700" i="12" s="1"/>
  <c r="P701" i="12"/>
  <c r="BK701" i="12" s="1"/>
  <c r="BK700" i="12" s="1"/>
  <c r="BI698" i="12"/>
  <c r="BH698" i="12"/>
  <c r="BG698" i="12"/>
  <c r="BF698" i="12"/>
  <c r="R698" i="12"/>
  <c r="R697" i="12" s="1"/>
  <c r="J162" i="12" s="1"/>
  <c r="Q698" i="12"/>
  <c r="Q697" i="12" s="1"/>
  <c r="I162" i="12" s="1"/>
  <c r="X698" i="12"/>
  <c r="X697" i="12" s="1"/>
  <c r="V698" i="12"/>
  <c r="V697" i="12" s="1"/>
  <c r="T698" i="12"/>
  <c r="T697" i="12" s="1"/>
  <c r="P698" i="12"/>
  <c r="BI695" i="12"/>
  <c r="BH695" i="12"/>
  <c r="BG695" i="12"/>
  <c r="BF695" i="12"/>
  <c r="R695" i="12"/>
  <c r="Q695" i="12"/>
  <c r="X695" i="12"/>
  <c r="V695" i="12"/>
  <c r="T695" i="12"/>
  <c r="P695" i="12"/>
  <c r="BI693" i="12"/>
  <c r="BH693" i="12"/>
  <c r="BG693" i="12"/>
  <c r="BF693" i="12"/>
  <c r="R693" i="12"/>
  <c r="Q693" i="12"/>
  <c r="X693" i="12"/>
  <c r="V693" i="12"/>
  <c r="T693" i="12"/>
  <c r="P693" i="12"/>
  <c r="BI690" i="12"/>
  <c r="BH690" i="12"/>
  <c r="BG690" i="12"/>
  <c r="BF690" i="12"/>
  <c r="R690" i="12"/>
  <c r="Q690" i="12"/>
  <c r="X690" i="12"/>
  <c r="V690" i="12"/>
  <c r="T690" i="12"/>
  <c r="P690" i="12"/>
  <c r="BK690" i="12" s="1"/>
  <c r="BI688" i="12"/>
  <c r="BH688" i="12"/>
  <c r="BG688" i="12"/>
  <c r="BF688" i="12"/>
  <c r="R688" i="12"/>
  <c r="Q688" i="12"/>
  <c r="X688" i="12"/>
  <c r="V688" i="12"/>
  <c r="T688" i="12"/>
  <c r="P688" i="12"/>
  <c r="BK688" i="12" s="1"/>
  <c r="BI685" i="12"/>
  <c r="BH685" i="12"/>
  <c r="BG685" i="12"/>
  <c r="BF685" i="12"/>
  <c r="R685" i="12"/>
  <c r="R684" i="12" s="1"/>
  <c r="J159" i="12" s="1"/>
  <c r="Q685" i="12"/>
  <c r="Q684" i="12" s="1"/>
  <c r="I159" i="12" s="1"/>
  <c r="X685" i="12"/>
  <c r="X684" i="12" s="1"/>
  <c r="V685" i="12"/>
  <c r="V684" i="12"/>
  <c r="T685" i="12"/>
  <c r="T684" i="12" s="1"/>
  <c r="P685" i="12"/>
  <c r="BI682" i="12"/>
  <c r="BH682" i="12"/>
  <c r="BG682" i="12"/>
  <c r="BF682" i="12"/>
  <c r="R682" i="12"/>
  <c r="R681" i="12" s="1"/>
  <c r="J158" i="12" s="1"/>
  <c r="Q682" i="12"/>
  <c r="Q681" i="12" s="1"/>
  <c r="I158" i="12" s="1"/>
  <c r="X682" i="12"/>
  <c r="X681" i="12" s="1"/>
  <c r="V682" i="12"/>
  <c r="V681" i="12" s="1"/>
  <c r="T682" i="12"/>
  <c r="T681" i="12" s="1"/>
  <c r="P682" i="12"/>
  <c r="BK682" i="12" s="1"/>
  <c r="BK681" i="12" s="1"/>
  <c r="K681" i="12" s="1"/>
  <c r="K158" i="12" s="1"/>
  <c r="BI679" i="12"/>
  <c r="BH679" i="12"/>
  <c r="BG679" i="12"/>
  <c r="BF679" i="12"/>
  <c r="R679" i="12"/>
  <c r="R678" i="12" s="1"/>
  <c r="J157" i="12" s="1"/>
  <c r="Q679" i="12"/>
  <c r="Q678" i="12" s="1"/>
  <c r="I157" i="12" s="1"/>
  <c r="X679" i="12"/>
  <c r="X678" i="12" s="1"/>
  <c r="V679" i="12"/>
  <c r="V678" i="12" s="1"/>
  <c r="T679" i="12"/>
  <c r="T678" i="12" s="1"/>
  <c r="P679" i="12"/>
  <c r="BK679" i="12" s="1"/>
  <c r="BK678" i="12" s="1"/>
  <c r="BI676" i="12"/>
  <c r="BH676" i="12"/>
  <c r="BG676" i="12"/>
  <c r="BF676" i="12"/>
  <c r="R676" i="12"/>
  <c r="R675" i="12" s="1"/>
  <c r="J156" i="12" s="1"/>
  <c r="Q676" i="12"/>
  <c r="Q675" i="12" s="1"/>
  <c r="I156" i="12" s="1"/>
  <c r="X676" i="12"/>
  <c r="X675" i="12" s="1"/>
  <c r="V676" i="12"/>
  <c r="V675" i="12" s="1"/>
  <c r="T676" i="12"/>
  <c r="T675" i="12" s="1"/>
  <c r="P676" i="12"/>
  <c r="BK676" i="12" s="1"/>
  <c r="BK675" i="12" s="1"/>
  <c r="K675" i="12" s="1"/>
  <c r="BI673" i="12"/>
  <c r="BH673" i="12"/>
  <c r="BG673" i="12"/>
  <c r="BF673" i="12"/>
  <c r="R673" i="12"/>
  <c r="R672" i="12" s="1"/>
  <c r="Q673" i="12"/>
  <c r="Q672" i="12" s="1"/>
  <c r="X673" i="12"/>
  <c r="X672" i="12" s="1"/>
  <c r="V673" i="12"/>
  <c r="V672" i="12" s="1"/>
  <c r="T673" i="12"/>
  <c r="T672" i="12" s="1"/>
  <c r="P673" i="12"/>
  <c r="BI669" i="12"/>
  <c r="BH669" i="12"/>
  <c r="BG669" i="12"/>
  <c r="BF669" i="12"/>
  <c r="R669" i="12"/>
  <c r="Q669" i="12"/>
  <c r="X669" i="12"/>
  <c r="V669" i="12"/>
  <c r="T669" i="12"/>
  <c r="P669" i="12"/>
  <c r="BK669" i="12" s="1"/>
  <c r="BI667" i="12"/>
  <c r="BH667" i="12"/>
  <c r="BG667" i="12"/>
  <c r="BF667" i="12"/>
  <c r="R667" i="12"/>
  <c r="R666" i="12"/>
  <c r="J153" i="12" s="1"/>
  <c r="Q667" i="12"/>
  <c r="Q666" i="12" s="1"/>
  <c r="I153" i="12" s="1"/>
  <c r="X667" i="12"/>
  <c r="V667" i="12"/>
  <c r="T667" i="12"/>
  <c r="T666" i="12" s="1"/>
  <c r="P667" i="12"/>
  <c r="BI664" i="12"/>
  <c r="BH664" i="12"/>
  <c r="BG664" i="12"/>
  <c r="BF664" i="12"/>
  <c r="R664" i="12"/>
  <c r="Q664" i="12"/>
  <c r="X664" i="12"/>
  <c r="V664" i="12"/>
  <c r="T664" i="12"/>
  <c r="P664" i="12"/>
  <c r="BI662" i="12"/>
  <c r="BH662" i="12"/>
  <c r="BG662" i="12"/>
  <c r="BF662" i="12"/>
  <c r="R662" i="12"/>
  <c r="Q662" i="12"/>
  <c r="X662" i="12"/>
  <c r="V662" i="12"/>
  <c r="T662" i="12"/>
  <c r="P662" i="12"/>
  <c r="BI660" i="12"/>
  <c r="BH660" i="12"/>
  <c r="BG660" i="12"/>
  <c r="BF660" i="12"/>
  <c r="R660" i="12"/>
  <c r="Q660" i="12"/>
  <c r="X660" i="12"/>
  <c r="V660" i="12"/>
  <c r="T660" i="12"/>
  <c r="P660" i="12"/>
  <c r="BK660" i="12" s="1"/>
  <c r="BI657" i="12"/>
  <c r="BH657" i="12"/>
  <c r="BG657" i="12"/>
  <c r="BF657" i="12"/>
  <c r="R657" i="12"/>
  <c r="Q657" i="12"/>
  <c r="X657" i="12"/>
  <c r="V657" i="12"/>
  <c r="T657" i="12"/>
  <c r="P657" i="12"/>
  <c r="BI655" i="12"/>
  <c r="BH655" i="12"/>
  <c r="BG655" i="12"/>
  <c r="BF655" i="12"/>
  <c r="R655" i="12"/>
  <c r="Q655" i="12"/>
  <c r="X655" i="12"/>
  <c r="V655" i="12"/>
  <c r="T655" i="12"/>
  <c r="P655" i="12"/>
  <c r="BK655" i="12" s="1"/>
  <c r="BI652" i="12"/>
  <c r="BH652" i="12"/>
  <c r="BG652" i="12"/>
  <c r="BF652" i="12"/>
  <c r="R652" i="12"/>
  <c r="R651" i="12" s="1"/>
  <c r="J150" i="12" s="1"/>
  <c r="Q652" i="12"/>
  <c r="Q651" i="12" s="1"/>
  <c r="I150" i="12" s="1"/>
  <c r="X652" i="12"/>
  <c r="X651" i="12" s="1"/>
  <c r="V652" i="12"/>
  <c r="V651" i="12" s="1"/>
  <c r="T652" i="12"/>
  <c r="T651" i="12" s="1"/>
  <c r="P652" i="12"/>
  <c r="BK652" i="12" s="1"/>
  <c r="BK651" i="12" s="1"/>
  <c r="K651" i="12" s="1"/>
  <c r="K150" i="12" s="1"/>
  <c r="BI649" i="12"/>
  <c r="BH649" i="12"/>
  <c r="BG649" i="12"/>
  <c r="BF649" i="12"/>
  <c r="R649" i="12"/>
  <c r="R648" i="12" s="1"/>
  <c r="J149" i="12" s="1"/>
  <c r="Q649" i="12"/>
  <c r="Q648" i="12" s="1"/>
  <c r="I149" i="12" s="1"/>
  <c r="X649" i="12"/>
  <c r="X648" i="12" s="1"/>
  <c r="V649" i="12"/>
  <c r="V648" i="12" s="1"/>
  <c r="T649" i="12"/>
  <c r="T648" i="12" s="1"/>
  <c r="P649" i="12"/>
  <c r="BK649" i="12" s="1"/>
  <c r="BK648" i="12" s="1"/>
  <c r="BI646" i="12"/>
  <c r="BH646" i="12"/>
  <c r="BG646" i="12"/>
  <c r="BF646" i="12"/>
  <c r="R646" i="12"/>
  <c r="Q646" i="12"/>
  <c r="X646" i="12"/>
  <c r="V646" i="12"/>
  <c r="T646" i="12"/>
  <c r="P646" i="12"/>
  <c r="BI644" i="12"/>
  <c r="BH644" i="12"/>
  <c r="BG644" i="12"/>
  <c r="BF644" i="12"/>
  <c r="R644" i="12"/>
  <c r="Q644" i="12"/>
  <c r="X644" i="12"/>
  <c r="X643" i="12" s="1"/>
  <c r="V644" i="12"/>
  <c r="T644" i="12"/>
  <c r="P644" i="12"/>
  <c r="BK644" i="12" s="1"/>
  <c r="BI641" i="12"/>
  <c r="BH641" i="12"/>
  <c r="BG641" i="12"/>
  <c r="BF641" i="12"/>
  <c r="R641" i="12"/>
  <c r="R640" i="12" s="1"/>
  <c r="Q641" i="12"/>
  <c r="Q640" i="12" s="1"/>
  <c r="X641" i="12"/>
  <c r="X640" i="12" s="1"/>
  <c r="V641" i="12"/>
  <c r="V640" i="12" s="1"/>
  <c r="T641" i="12"/>
  <c r="T640" i="12" s="1"/>
  <c r="P641" i="12"/>
  <c r="BI637" i="12"/>
  <c r="BH637" i="12"/>
  <c r="BG637" i="12"/>
  <c r="BF637" i="12"/>
  <c r="R637" i="12"/>
  <c r="Q637" i="12"/>
  <c r="X637" i="12"/>
  <c r="V637" i="12"/>
  <c r="T637" i="12"/>
  <c r="P637" i="12"/>
  <c r="K637" i="12" s="1"/>
  <c r="BI635" i="12"/>
  <c r="BH635" i="12"/>
  <c r="BG635" i="12"/>
  <c r="BF635" i="12"/>
  <c r="R635" i="12"/>
  <c r="R634" i="12" s="1"/>
  <c r="J145" i="12" s="1"/>
  <c r="Q635" i="12"/>
  <c r="X635" i="12"/>
  <c r="V635" i="12"/>
  <c r="T635" i="12"/>
  <c r="P635" i="12"/>
  <c r="BK635" i="12" s="1"/>
  <c r="BI632" i="12"/>
  <c r="BH632" i="12"/>
  <c r="BG632" i="12"/>
  <c r="BF632" i="12"/>
  <c r="R632" i="12"/>
  <c r="Q632" i="12"/>
  <c r="X632" i="12"/>
  <c r="V632" i="12"/>
  <c r="T632" i="12"/>
  <c r="P632" i="12"/>
  <c r="BK632" i="12" s="1"/>
  <c r="BI630" i="12"/>
  <c r="BH630" i="12"/>
  <c r="BG630" i="12"/>
  <c r="BF630" i="12"/>
  <c r="R630" i="12"/>
  <c r="Q630" i="12"/>
  <c r="X630" i="12"/>
  <c r="V630" i="12"/>
  <c r="T630" i="12"/>
  <c r="P630" i="12"/>
  <c r="BI628" i="12"/>
  <c r="BH628" i="12"/>
  <c r="BG628" i="12"/>
  <c r="BF628" i="12"/>
  <c r="R628" i="12"/>
  <c r="Q628" i="12"/>
  <c r="X628" i="12"/>
  <c r="V628" i="12"/>
  <c r="T628" i="12"/>
  <c r="P628" i="12"/>
  <c r="BK628" i="12" s="1"/>
  <c r="BI626" i="12"/>
  <c r="BH626" i="12"/>
  <c r="BG626" i="12"/>
  <c r="BF626" i="12"/>
  <c r="R626" i="12"/>
  <c r="Q626" i="12"/>
  <c r="X626" i="12"/>
  <c r="V626" i="12"/>
  <c r="T626" i="12"/>
  <c r="P626" i="12"/>
  <c r="BK626" i="12" s="1"/>
  <c r="BI624" i="12"/>
  <c r="BH624" i="12"/>
  <c r="BG624" i="12"/>
  <c r="BF624" i="12"/>
  <c r="R624" i="12"/>
  <c r="Q624" i="12"/>
  <c r="X624" i="12"/>
  <c r="V624" i="12"/>
  <c r="T624" i="12"/>
  <c r="P624" i="12"/>
  <c r="BI622" i="12"/>
  <c r="BH622" i="12"/>
  <c r="BG622" i="12"/>
  <c r="BF622" i="12"/>
  <c r="R622" i="12"/>
  <c r="Q622" i="12"/>
  <c r="X622" i="12"/>
  <c r="V622" i="12"/>
  <c r="T622" i="12"/>
  <c r="P622" i="12"/>
  <c r="BI620" i="12"/>
  <c r="BH620" i="12"/>
  <c r="BG620" i="12"/>
  <c r="BF620" i="12"/>
  <c r="R620" i="12"/>
  <c r="Q620" i="12"/>
  <c r="X620" i="12"/>
  <c r="V620" i="12"/>
  <c r="T620" i="12"/>
  <c r="P620" i="12"/>
  <c r="BK620" i="12" s="1"/>
  <c r="BI618" i="12"/>
  <c r="BH618" i="12"/>
  <c r="BG618" i="12"/>
  <c r="BF618" i="12"/>
  <c r="R618" i="12"/>
  <c r="Q618" i="12"/>
  <c r="X618" i="12"/>
  <c r="V618" i="12"/>
  <c r="T618" i="12"/>
  <c r="P618" i="12"/>
  <c r="BI616" i="12"/>
  <c r="BH616" i="12"/>
  <c r="BG616" i="12"/>
  <c r="BF616" i="12"/>
  <c r="R616" i="12"/>
  <c r="R615" i="12" s="1"/>
  <c r="J144" i="12" s="1"/>
  <c r="Q616" i="12"/>
  <c r="X616" i="12"/>
  <c r="V616" i="12"/>
  <c r="T616" i="12"/>
  <c r="T615" i="12" s="1"/>
  <c r="P616" i="12"/>
  <c r="BK616" i="12" s="1"/>
  <c r="BI613" i="12"/>
  <c r="BH613" i="12"/>
  <c r="BG613" i="12"/>
  <c r="BF613" i="12"/>
  <c r="R613" i="12"/>
  <c r="R612" i="12" s="1"/>
  <c r="Q613" i="12"/>
  <c r="Q612" i="12" s="1"/>
  <c r="I143" i="12" s="1"/>
  <c r="X613" i="12"/>
  <c r="X612" i="12" s="1"/>
  <c r="V613" i="12"/>
  <c r="V612" i="12" s="1"/>
  <c r="T613" i="12"/>
  <c r="T612" i="12" s="1"/>
  <c r="P613" i="12"/>
  <c r="BK613" i="12" s="1"/>
  <c r="BK612" i="12" s="1"/>
  <c r="BI610" i="12"/>
  <c r="BH610" i="12"/>
  <c r="BG610" i="12"/>
  <c r="BF610" i="12"/>
  <c r="R610" i="12"/>
  <c r="Q610" i="12"/>
  <c r="X610" i="12"/>
  <c r="V610" i="12"/>
  <c r="T610" i="12"/>
  <c r="P610" i="12"/>
  <c r="BK610" i="12" s="1"/>
  <c r="BI608" i="12"/>
  <c r="BH608" i="12"/>
  <c r="BG608" i="12"/>
  <c r="BF608" i="12"/>
  <c r="R608" i="12"/>
  <c r="Q608" i="12"/>
  <c r="X608" i="12"/>
  <c r="V608" i="12"/>
  <c r="T608" i="12"/>
  <c r="P608" i="12"/>
  <c r="BK608" i="12" s="1"/>
  <c r="BI605" i="12"/>
  <c r="BH605" i="12"/>
  <c r="BG605" i="12"/>
  <c r="BF605" i="12"/>
  <c r="R605" i="12"/>
  <c r="R604" i="12" s="1"/>
  <c r="J141" i="12" s="1"/>
  <c r="Q605" i="12"/>
  <c r="Q604" i="12" s="1"/>
  <c r="I141" i="12" s="1"/>
  <c r="X605" i="12"/>
  <c r="X604" i="12" s="1"/>
  <c r="V605" i="12"/>
  <c r="V604" i="12" s="1"/>
  <c r="T605" i="12"/>
  <c r="T604" i="12" s="1"/>
  <c r="P605" i="12"/>
  <c r="BK605" i="12" s="1"/>
  <c r="BK604" i="12" s="1"/>
  <c r="K604" i="12" s="1"/>
  <c r="K141" i="12" s="1"/>
  <c r="BI602" i="12"/>
  <c r="BH602" i="12"/>
  <c r="BG602" i="12"/>
  <c r="BF602" i="12"/>
  <c r="R602" i="12"/>
  <c r="R601" i="12"/>
  <c r="J140" i="12" s="1"/>
  <c r="Q602" i="12"/>
  <c r="Q601" i="12" s="1"/>
  <c r="I140" i="12" s="1"/>
  <c r="X602" i="12"/>
  <c r="X601" i="12" s="1"/>
  <c r="V602" i="12"/>
  <c r="V601" i="12" s="1"/>
  <c r="T602" i="12"/>
  <c r="T601" i="12" s="1"/>
  <c r="P602" i="12"/>
  <c r="BK602" i="12" s="1"/>
  <c r="BK601" i="12" s="1"/>
  <c r="K601" i="12" s="1"/>
  <c r="K140" i="12" s="1"/>
  <c r="BI599" i="12"/>
  <c r="BH599" i="12"/>
  <c r="BG599" i="12"/>
  <c r="BF599" i="12"/>
  <c r="R599" i="12"/>
  <c r="Q599" i="12"/>
  <c r="X599" i="12"/>
  <c r="V599" i="12"/>
  <c r="T599" i="12"/>
  <c r="P599" i="12"/>
  <c r="BI597" i="12"/>
  <c r="BH597" i="12"/>
  <c r="BG597" i="12"/>
  <c r="BF597" i="12"/>
  <c r="R597" i="12"/>
  <c r="Q597" i="12"/>
  <c r="X597" i="12"/>
  <c r="V597" i="12"/>
  <c r="T597" i="12"/>
  <c r="T596" i="12" s="1"/>
  <c r="P597" i="12"/>
  <c r="BK597" i="12" s="1"/>
  <c r="BI594" i="12"/>
  <c r="BH594" i="12"/>
  <c r="BG594" i="12"/>
  <c r="BF594" i="12"/>
  <c r="R594" i="12"/>
  <c r="Q594" i="12"/>
  <c r="X594" i="12"/>
  <c r="V594" i="12"/>
  <c r="T594" i="12"/>
  <c r="P594" i="12"/>
  <c r="BK594" i="12" s="1"/>
  <c r="BI592" i="12"/>
  <c r="BH592" i="12"/>
  <c r="BG592" i="12"/>
  <c r="BF592" i="12"/>
  <c r="R592" i="12"/>
  <c r="Q592" i="12"/>
  <c r="Q591" i="12" s="1"/>
  <c r="I138" i="12" s="1"/>
  <c r="X592" i="12"/>
  <c r="V592" i="12"/>
  <c r="T592" i="12"/>
  <c r="P592" i="12"/>
  <c r="BK592" i="12" s="1"/>
  <c r="BI589" i="12"/>
  <c r="BH589" i="12"/>
  <c r="BG589" i="12"/>
  <c r="BF589" i="12"/>
  <c r="R589" i="12"/>
  <c r="R588" i="12" s="1"/>
  <c r="J137" i="12" s="1"/>
  <c r="Q589" i="12"/>
  <c r="Q588" i="12" s="1"/>
  <c r="I137" i="12" s="1"/>
  <c r="X589" i="12"/>
  <c r="X588" i="12" s="1"/>
  <c r="V589" i="12"/>
  <c r="V588" i="12" s="1"/>
  <c r="T589" i="12"/>
  <c r="T588" i="12" s="1"/>
  <c r="P589" i="12"/>
  <c r="BK589" i="12" s="1"/>
  <c r="BK588" i="12" s="1"/>
  <c r="BI586" i="12"/>
  <c r="BH586" i="12"/>
  <c r="BG586" i="12"/>
  <c r="BF586" i="12"/>
  <c r="R586" i="12"/>
  <c r="Q586" i="12"/>
  <c r="X586" i="12"/>
  <c r="V586" i="12"/>
  <c r="T586" i="12"/>
  <c r="P586" i="12"/>
  <c r="BK586" i="12" s="1"/>
  <c r="BI584" i="12"/>
  <c r="BH584" i="12"/>
  <c r="BG584" i="12"/>
  <c r="BF584" i="12"/>
  <c r="R584" i="12"/>
  <c r="Q584" i="12"/>
  <c r="X584" i="12"/>
  <c r="V584" i="12"/>
  <c r="T584" i="12"/>
  <c r="P584" i="12"/>
  <c r="BI582" i="12"/>
  <c r="BH582" i="12"/>
  <c r="BG582" i="12"/>
  <c r="BF582" i="12"/>
  <c r="R582" i="12"/>
  <c r="R581" i="12" s="1"/>
  <c r="J136" i="12" s="1"/>
  <c r="Q582" i="12"/>
  <c r="X582" i="12"/>
  <c r="V582" i="12"/>
  <c r="T582" i="12"/>
  <c r="T581" i="12" s="1"/>
  <c r="P582" i="12"/>
  <c r="BK582" i="12" s="1"/>
  <c r="BI579" i="12"/>
  <c r="BH579" i="12"/>
  <c r="BG579" i="12"/>
  <c r="BF579" i="12"/>
  <c r="R579" i="12"/>
  <c r="Q579" i="12"/>
  <c r="X579" i="12"/>
  <c r="V579" i="12"/>
  <c r="T579" i="12"/>
  <c r="P579" i="12"/>
  <c r="BK579" i="12" s="1"/>
  <c r="K579" i="12"/>
  <c r="BE579" i="12" s="1"/>
  <c r="BI577" i="12"/>
  <c r="BH577" i="12"/>
  <c r="BG577" i="12"/>
  <c r="BF577" i="12"/>
  <c r="R577" i="12"/>
  <c r="Q577" i="12"/>
  <c r="X577" i="12"/>
  <c r="V577" i="12"/>
  <c r="T577" i="12"/>
  <c r="P577" i="12"/>
  <c r="BK577" i="12" s="1"/>
  <c r="BI574" i="12"/>
  <c r="BH574" i="12"/>
  <c r="BG574" i="12"/>
  <c r="BF574" i="12"/>
  <c r="R574" i="12"/>
  <c r="R573" i="12" s="1"/>
  <c r="J134" i="12" s="1"/>
  <c r="Q574" i="12"/>
  <c r="Q573" i="12" s="1"/>
  <c r="I134" i="12" s="1"/>
  <c r="X574" i="12"/>
  <c r="X573" i="12" s="1"/>
  <c r="V574" i="12"/>
  <c r="V573" i="12" s="1"/>
  <c r="T574" i="12"/>
  <c r="T573" i="12" s="1"/>
  <c r="P574" i="12"/>
  <c r="BK574" i="12" s="1"/>
  <c r="BK573" i="12" s="1"/>
  <c r="K573" i="12" s="1"/>
  <c r="K134" i="12" s="1"/>
  <c r="BI571" i="12"/>
  <c r="BH571" i="12"/>
  <c r="BG571" i="12"/>
  <c r="BF571" i="12"/>
  <c r="R571" i="12"/>
  <c r="Q571" i="12"/>
  <c r="X571" i="12"/>
  <c r="V571" i="12"/>
  <c r="T571" i="12"/>
  <c r="P571" i="12"/>
  <c r="BK571" i="12" s="1"/>
  <c r="BI569" i="12"/>
  <c r="BH569" i="12"/>
  <c r="BG569" i="12"/>
  <c r="BF569" i="12"/>
  <c r="R569" i="12"/>
  <c r="Q569" i="12"/>
  <c r="X569" i="12"/>
  <c r="V569" i="12"/>
  <c r="T569" i="12"/>
  <c r="P569" i="12"/>
  <c r="BK569" i="12" s="1"/>
  <c r="BI566" i="12"/>
  <c r="BH566" i="12"/>
  <c r="BG566" i="12"/>
  <c r="BF566" i="12"/>
  <c r="R566" i="12"/>
  <c r="R565" i="12" s="1"/>
  <c r="Q566" i="12"/>
  <c r="Q565" i="12" s="1"/>
  <c r="X566" i="12"/>
  <c r="X565" i="12" s="1"/>
  <c r="V566" i="12"/>
  <c r="V565" i="12" s="1"/>
  <c r="T566" i="12"/>
  <c r="T565" i="12" s="1"/>
  <c r="P566" i="12"/>
  <c r="BI562" i="12"/>
  <c r="BH562" i="12"/>
  <c r="BG562" i="12"/>
  <c r="BF562" i="12"/>
  <c r="R562" i="12"/>
  <c r="Q562" i="12"/>
  <c r="X562" i="12"/>
  <c r="V562" i="12"/>
  <c r="T562" i="12"/>
  <c r="P562" i="12"/>
  <c r="BI560" i="12"/>
  <c r="BH560" i="12"/>
  <c r="BG560" i="12"/>
  <c r="BF560" i="12"/>
  <c r="R560" i="12"/>
  <c r="Q560" i="12"/>
  <c r="X560" i="12"/>
  <c r="V560" i="12"/>
  <c r="T560" i="12"/>
  <c r="P560" i="12"/>
  <c r="BI558" i="12"/>
  <c r="BH558" i="12"/>
  <c r="BG558" i="12"/>
  <c r="BF558" i="12"/>
  <c r="R558" i="12"/>
  <c r="Q558" i="12"/>
  <c r="X558" i="12"/>
  <c r="V558" i="12"/>
  <c r="T558" i="12"/>
  <c r="P558" i="12"/>
  <c r="BK558" i="12" s="1"/>
  <c r="BI556" i="12"/>
  <c r="BH556" i="12"/>
  <c r="BG556" i="12"/>
  <c r="BF556" i="12"/>
  <c r="R556" i="12"/>
  <c r="Q556" i="12"/>
  <c r="X556" i="12"/>
  <c r="V556" i="12"/>
  <c r="T556" i="12"/>
  <c r="P556" i="12"/>
  <c r="BI554" i="12"/>
  <c r="BH554" i="12"/>
  <c r="BG554" i="12"/>
  <c r="BF554" i="12"/>
  <c r="R554" i="12"/>
  <c r="Q554" i="12"/>
  <c r="X554" i="12"/>
  <c r="V554" i="12"/>
  <c r="T554" i="12"/>
  <c r="P554" i="12"/>
  <c r="BI552" i="12"/>
  <c r="BH552" i="12"/>
  <c r="BG552" i="12"/>
  <c r="BF552" i="12"/>
  <c r="R552" i="12"/>
  <c r="Q552" i="12"/>
  <c r="X552" i="12"/>
  <c r="V552" i="12"/>
  <c r="T552" i="12"/>
  <c r="P552" i="12"/>
  <c r="BI550" i="12"/>
  <c r="BH550" i="12"/>
  <c r="BG550" i="12"/>
  <c r="BF550" i="12"/>
  <c r="R550" i="12"/>
  <c r="Q550" i="12"/>
  <c r="X550" i="12"/>
  <c r="V550" i="12"/>
  <c r="T550" i="12"/>
  <c r="P550" i="12"/>
  <c r="BK550" i="12" s="1"/>
  <c r="BI547" i="12"/>
  <c r="BH547" i="12"/>
  <c r="BG547" i="12"/>
  <c r="BF547" i="12"/>
  <c r="R547" i="12"/>
  <c r="R546" i="12" s="1"/>
  <c r="J129" i="12" s="1"/>
  <c r="Q547" i="12"/>
  <c r="Q546" i="12" s="1"/>
  <c r="I129" i="12" s="1"/>
  <c r="X547" i="12"/>
  <c r="X546" i="12"/>
  <c r="V547" i="12"/>
  <c r="V546" i="12" s="1"/>
  <c r="T547" i="12"/>
  <c r="T546" i="12" s="1"/>
  <c r="P547" i="12"/>
  <c r="BK547" i="12" s="1"/>
  <c r="BK546" i="12" s="1"/>
  <c r="K546" i="12" s="1"/>
  <c r="K129" i="12" s="1"/>
  <c r="BI544" i="12"/>
  <c r="BH544" i="12"/>
  <c r="BG544" i="12"/>
  <c r="BF544" i="12"/>
  <c r="R544" i="12"/>
  <c r="R543" i="12" s="1"/>
  <c r="J128" i="12" s="1"/>
  <c r="Q544" i="12"/>
  <c r="Q543" i="12" s="1"/>
  <c r="I128" i="12" s="1"/>
  <c r="X544" i="12"/>
  <c r="X543" i="12" s="1"/>
  <c r="V544" i="12"/>
  <c r="V543" i="12" s="1"/>
  <c r="T544" i="12"/>
  <c r="T543" i="12" s="1"/>
  <c r="P544" i="12"/>
  <c r="BK544" i="12" s="1"/>
  <c r="BK543" i="12" s="1"/>
  <c r="K543" i="12" s="1"/>
  <c r="K128" i="12" s="1"/>
  <c r="BI541" i="12"/>
  <c r="BH541" i="12"/>
  <c r="BG541" i="12"/>
  <c r="BF541" i="12"/>
  <c r="R541" i="12"/>
  <c r="R540" i="12" s="1"/>
  <c r="J127" i="12" s="1"/>
  <c r="Q541" i="12"/>
  <c r="Q540" i="12"/>
  <c r="I127" i="12" s="1"/>
  <c r="X541" i="12"/>
  <c r="X540" i="12" s="1"/>
  <c r="V541" i="12"/>
  <c r="V540" i="12" s="1"/>
  <c r="T541" i="12"/>
  <c r="T540" i="12" s="1"/>
  <c r="P541" i="12"/>
  <c r="BI538" i="12"/>
  <c r="BH538" i="12"/>
  <c r="BG538" i="12"/>
  <c r="BF538" i="12"/>
  <c r="R538" i="12"/>
  <c r="Q538" i="12"/>
  <c r="X538" i="12"/>
  <c r="V538" i="12"/>
  <c r="T538" i="12"/>
  <c r="P538" i="12"/>
  <c r="BK538" i="12" s="1"/>
  <c r="BI536" i="12"/>
  <c r="BH536" i="12"/>
  <c r="BG536" i="12"/>
  <c r="BF536" i="12"/>
  <c r="R536" i="12"/>
  <c r="Q536" i="12"/>
  <c r="Q535" i="12" s="1"/>
  <c r="I126" i="12" s="1"/>
  <c r="X536" i="12"/>
  <c r="V536" i="12"/>
  <c r="T536" i="12"/>
  <c r="P536" i="12"/>
  <c r="BK536" i="12" s="1"/>
  <c r="BK535" i="12" s="1"/>
  <c r="BI533" i="12"/>
  <c r="BH533" i="12"/>
  <c r="BG533" i="12"/>
  <c r="BF533" i="12"/>
  <c r="R533" i="12"/>
  <c r="Q533" i="12"/>
  <c r="X533" i="12"/>
  <c r="V533" i="12"/>
  <c r="T533" i="12"/>
  <c r="P533" i="12"/>
  <c r="BK533" i="12" s="1"/>
  <c r="BI531" i="12"/>
  <c r="BH531" i="12"/>
  <c r="BG531" i="12"/>
  <c r="BF531" i="12"/>
  <c r="R531" i="12"/>
  <c r="Q531" i="12"/>
  <c r="X531" i="12"/>
  <c r="V531" i="12"/>
  <c r="T531" i="12"/>
  <c r="P531" i="12"/>
  <c r="BI529" i="12"/>
  <c r="BH529" i="12"/>
  <c r="BG529" i="12"/>
  <c r="BF529" i="12"/>
  <c r="R529" i="12"/>
  <c r="Q529" i="12"/>
  <c r="X529" i="12"/>
  <c r="V529" i="12"/>
  <c r="T529" i="12"/>
  <c r="P529" i="12"/>
  <c r="BK529" i="12" s="1"/>
  <c r="BI527" i="12"/>
  <c r="BH527" i="12"/>
  <c r="BG527" i="12"/>
  <c r="BF527" i="12"/>
  <c r="R527" i="12"/>
  <c r="Q527" i="12"/>
  <c r="X527" i="12"/>
  <c r="V527" i="12"/>
  <c r="T527" i="12"/>
  <c r="P527" i="12"/>
  <c r="K527" i="12" s="1"/>
  <c r="BI525" i="12"/>
  <c r="BH525" i="12"/>
  <c r="BG525" i="12"/>
  <c r="BF525" i="12"/>
  <c r="R525" i="12"/>
  <c r="Q525" i="12"/>
  <c r="X525" i="12"/>
  <c r="V525" i="12"/>
  <c r="T525" i="12"/>
  <c r="P525" i="12"/>
  <c r="BI523" i="12"/>
  <c r="BH523" i="12"/>
  <c r="BG523" i="12"/>
  <c r="BF523" i="12"/>
  <c r="R523" i="12"/>
  <c r="Q523" i="12"/>
  <c r="X523" i="12"/>
  <c r="V523" i="12"/>
  <c r="T523" i="12"/>
  <c r="P523" i="12"/>
  <c r="BI521" i="12"/>
  <c r="BH521" i="12"/>
  <c r="BG521" i="12"/>
  <c r="BF521" i="12"/>
  <c r="R521" i="12"/>
  <c r="Q521" i="12"/>
  <c r="X521" i="12"/>
  <c r="V521" i="12"/>
  <c r="T521" i="12"/>
  <c r="P521" i="12"/>
  <c r="BI519" i="12"/>
  <c r="BH519" i="12"/>
  <c r="BG519" i="12"/>
  <c r="BF519" i="12"/>
  <c r="R519" i="12"/>
  <c r="Q519" i="12"/>
  <c r="X519" i="12"/>
  <c r="V519" i="12"/>
  <c r="T519" i="12"/>
  <c r="P519" i="12"/>
  <c r="BI517" i="12"/>
  <c r="BH517" i="12"/>
  <c r="BG517" i="12"/>
  <c r="BF517" i="12"/>
  <c r="R517" i="12"/>
  <c r="Q517" i="12"/>
  <c r="X517" i="12"/>
  <c r="V517" i="12"/>
  <c r="T517" i="12"/>
  <c r="P517" i="12"/>
  <c r="BI515" i="12"/>
  <c r="BH515" i="12"/>
  <c r="BG515" i="12"/>
  <c r="BF515" i="12"/>
  <c r="R515" i="12"/>
  <c r="Q515" i="12"/>
  <c r="X515" i="12"/>
  <c r="V515" i="12"/>
  <c r="T515" i="12"/>
  <c r="P515" i="12"/>
  <c r="BI513" i="12"/>
  <c r="BH513" i="12"/>
  <c r="BG513" i="12"/>
  <c r="BF513" i="12"/>
  <c r="R513" i="12"/>
  <c r="Q513" i="12"/>
  <c r="X513" i="12"/>
  <c r="V513" i="12"/>
  <c r="T513" i="12"/>
  <c r="P513" i="12"/>
  <c r="BI510" i="12"/>
  <c r="BH510" i="12"/>
  <c r="BG510" i="12"/>
  <c r="BF510" i="12"/>
  <c r="R510" i="12"/>
  <c r="Q510" i="12"/>
  <c r="X510" i="12"/>
  <c r="V510" i="12"/>
  <c r="T510" i="12"/>
  <c r="P510" i="12"/>
  <c r="K510" i="12" s="1"/>
  <c r="BE510" i="12" s="1"/>
  <c r="BI508" i="12"/>
  <c r="BH508" i="12"/>
  <c r="BG508" i="12"/>
  <c r="BF508" i="12"/>
  <c r="R508" i="12"/>
  <c r="Q508" i="12"/>
  <c r="X508" i="12"/>
  <c r="V508" i="12"/>
  <c r="T508" i="12"/>
  <c r="P508" i="12"/>
  <c r="BK508" i="12" s="1"/>
  <c r="BI506" i="12"/>
  <c r="BH506" i="12"/>
  <c r="BG506" i="12"/>
  <c r="BF506" i="12"/>
  <c r="R506" i="12"/>
  <c r="Q506" i="12"/>
  <c r="X506" i="12"/>
  <c r="V506" i="12"/>
  <c r="T506" i="12"/>
  <c r="P506" i="12"/>
  <c r="K506" i="12" s="1"/>
  <c r="BI504" i="12"/>
  <c r="BH504" i="12"/>
  <c r="BG504" i="12"/>
  <c r="BF504" i="12"/>
  <c r="R504" i="12"/>
  <c r="Q504" i="12"/>
  <c r="X504" i="12"/>
  <c r="V504" i="12"/>
  <c r="T504" i="12"/>
  <c r="P504" i="12"/>
  <c r="BI502" i="12"/>
  <c r="BH502" i="12"/>
  <c r="BG502" i="12"/>
  <c r="BF502" i="12"/>
  <c r="R502" i="12"/>
  <c r="Q502" i="12"/>
  <c r="X502" i="12"/>
  <c r="V502" i="12"/>
  <c r="T502" i="12"/>
  <c r="P502" i="12"/>
  <c r="BI499" i="12"/>
  <c r="BH499" i="12"/>
  <c r="BG499" i="12"/>
  <c r="BF499" i="12"/>
  <c r="R499" i="12"/>
  <c r="Q499" i="12"/>
  <c r="X499" i="12"/>
  <c r="V499" i="12"/>
  <c r="T499" i="12"/>
  <c r="P499" i="12"/>
  <c r="BI497" i="12"/>
  <c r="BH497" i="12"/>
  <c r="BG497" i="12"/>
  <c r="BF497" i="12"/>
  <c r="R497" i="12"/>
  <c r="Q497" i="12"/>
  <c r="X497" i="12"/>
  <c r="V497" i="12"/>
  <c r="T497" i="12"/>
  <c r="P497" i="12"/>
  <c r="BK497" i="12" s="1"/>
  <c r="BI495" i="12"/>
  <c r="BH495" i="12"/>
  <c r="BG495" i="12"/>
  <c r="BF495" i="12"/>
  <c r="R495" i="12"/>
  <c r="Q495" i="12"/>
  <c r="X495" i="12"/>
  <c r="X494" i="12" s="1"/>
  <c r="V495" i="12"/>
  <c r="T495" i="12"/>
  <c r="P495" i="12"/>
  <c r="BK495" i="12" s="1"/>
  <c r="BI492" i="12"/>
  <c r="BH492" i="12"/>
  <c r="BG492" i="12"/>
  <c r="BF492" i="12"/>
  <c r="R492" i="12"/>
  <c r="R491" i="12" s="1"/>
  <c r="J122" i="12" s="1"/>
  <c r="Q492" i="12"/>
  <c r="Q491" i="12" s="1"/>
  <c r="I122" i="12" s="1"/>
  <c r="X492" i="12"/>
  <c r="X491" i="12" s="1"/>
  <c r="V492" i="12"/>
  <c r="V491" i="12" s="1"/>
  <c r="T492" i="12"/>
  <c r="T491" i="12" s="1"/>
  <c r="P492" i="12"/>
  <c r="BI489" i="12"/>
  <c r="BH489" i="12"/>
  <c r="BG489" i="12"/>
  <c r="BF489" i="12"/>
  <c r="R489" i="12"/>
  <c r="Q489" i="12"/>
  <c r="X489" i="12"/>
  <c r="V489" i="12"/>
  <c r="T489" i="12"/>
  <c r="P489" i="12"/>
  <c r="BI487" i="12"/>
  <c r="BH487" i="12"/>
  <c r="BG487" i="12"/>
  <c r="BF487" i="12"/>
  <c r="R487" i="12"/>
  <c r="Q487" i="12"/>
  <c r="X487" i="12"/>
  <c r="V487" i="12"/>
  <c r="T487" i="12"/>
  <c r="P487" i="12"/>
  <c r="BK487" i="12" s="1"/>
  <c r="BI484" i="12"/>
  <c r="BH484" i="12"/>
  <c r="BG484" i="12"/>
  <c r="BF484" i="12"/>
  <c r="R484" i="12"/>
  <c r="R483" i="12" s="1"/>
  <c r="J120" i="12" s="1"/>
  <c r="Q484" i="12"/>
  <c r="Q483" i="12" s="1"/>
  <c r="I120" i="12" s="1"/>
  <c r="X484" i="12"/>
  <c r="X483" i="12"/>
  <c r="V484" i="12"/>
  <c r="V483" i="12"/>
  <c r="T484" i="12"/>
  <c r="T483" i="12"/>
  <c r="P484" i="12"/>
  <c r="BK484" i="12" s="1"/>
  <c r="BK483" i="12" s="1"/>
  <c r="BI481" i="12"/>
  <c r="BH481" i="12"/>
  <c r="BG481" i="12"/>
  <c r="BF481" i="12"/>
  <c r="R481" i="12"/>
  <c r="R480" i="12" s="1"/>
  <c r="J119" i="12" s="1"/>
  <c r="Q481" i="12"/>
  <c r="Q480" i="12" s="1"/>
  <c r="I119" i="12" s="1"/>
  <c r="X481" i="12"/>
  <c r="X480" i="12" s="1"/>
  <c r="V481" i="12"/>
  <c r="V480" i="12" s="1"/>
  <c r="T481" i="12"/>
  <c r="T480" i="12"/>
  <c r="P481" i="12"/>
  <c r="BK481" i="12" s="1"/>
  <c r="BK480" i="12" s="1"/>
  <c r="BI478" i="12"/>
  <c r="BH478" i="12"/>
  <c r="BG478" i="12"/>
  <c r="BF478" i="12"/>
  <c r="R478" i="12"/>
  <c r="R477" i="12" s="1"/>
  <c r="J118" i="12" s="1"/>
  <c r="Q478" i="12"/>
  <c r="Q477" i="12" s="1"/>
  <c r="I118" i="12" s="1"/>
  <c r="X478" i="12"/>
  <c r="X477" i="12" s="1"/>
  <c r="V478" i="12"/>
  <c r="V477" i="12"/>
  <c r="T478" i="12"/>
  <c r="T477" i="12" s="1"/>
  <c r="P478" i="12"/>
  <c r="BI475" i="12"/>
  <c r="BH475" i="12"/>
  <c r="BG475" i="12"/>
  <c r="BF475" i="12"/>
  <c r="R475" i="12"/>
  <c r="R474" i="12" s="1"/>
  <c r="J117" i="12" s="1"/>
  <c r="Q475" i="12"/>
  <c r="Q474" i="12" s="1"/>
  <c r="I117" i="12" s="1"/>
  <c r="X475" i="12"/>
  <c r="X474" i="12" s="1"/>
  <c r="V475" i="12"/>
  <c r="V474" i="12" s="1"/>
  <c r="T475" i="12"/>
  <c r="T474" i="12" s="1"/>
  <c r="P475" i="12"/>
  <c r="BI472" i="12"/>
  <c r="BH472" i="12"/>
  <c r="BG472" i="12"/>
  <c r="BF472" i="12"/>
  <c r="R472" i="12"/>
  <c r="R471" i="12" s="1"/>
  <c r="J116" i="12" s="1"/>
  <c r="Q472" i="12"/>
  <c r="Q471" i="12" s="1"/>
  <c r="I116" i="12" s="1"/>
  <c r="X472" i="12"/>
  <c r="X471" i="12"/>
  <c r="V472" i="12"/>
  <c r="V471" i="12" s="1"/>
  <c r="T472" i="12"/>
  <c r="T471" i="12" s="1"/>
  <c r="P472" i="12"/>
  <c r="BK472" i="12" s="1"/>
  <c r="BK471" i="12" s="1"/>
  <c r="BI469" i="12"/>
  <c r="BH469" i="12"/>
  <c r="BG469" i="12"/>
  <c r="BF469" i="12"/>
  <c r="R469" i="12"/>
  <c r="R468" i="12" s="1"/>
  <c r="J115" i="12" s="1"/>
  <c r="Q469" i="12"/>
  <c r="Q468" i="12" s="1"/>
  <c r="I115" i="12" s="1"/>
  <c r="X469" i="12"/>
  <c r="X468" i="12"/>
  <c r="V469" i="12"/>
  <c r="V468" i="12" s="1"/>
  <c r="T469" i="12"/>
  <c r="T468" i="12" s="1"/>
  <c r="P469" i="12"/>
  <c r="BK469" i="12" s="1"/>
  <c r="BK468" i="12" s="1"/>
  <c r="BI466" i="12"/>
  <c r="BH466" i="12"/>
  <c r="BG466" i="12"/>
  <c r="BF466" i="12"/>
  <c r="R466" i="12"/>
  <c r="R465" i="12" s="1"/>
  <c r="J114" i="12" s="1"/>
  <c r="Q466" i="12"/>
  <c r="Q465" i="12" s="1"/>
  <c r="I114" i="12" s="1"/>
  <c r="X466" i="12"/>
  <c r="X465" i="12" s="1"/>
  <c r="V466" i="12"/>
  <c r="V465" i="12"/>
  <c r="T466" i="12"/>
  <c r="T465" i="12" s="1"/>
  <c r="P466" i="12"/>
  <c r="K466" i="12" s="1"/>
  <c r="BE466" i="12" s="1"/>
  <c r="BI463" i="12"/>
  <c r="BH463" i="12"/>
  <c r="BG463" i="12"/>
  <c r="BF463" i="12"/>
  <c r="R463" i="12"/>
  <c r="R462" i="12" s="1"/>
  <c r="J113" i="12" s="1"/>
  <c r="Q463" i="12"/>
  <c r="Q462" i="12" s="1"/>
  <c r="I113" i="12" s="1"/>
  <c r="X463" i="12"/>
  <c r="X462" i="12" s="1"/>
  <c r="V463" i="12"/>
  <c r="V462" i="12" s="1"/>
  <c r="T463" i="12"/>
  <c r="T462" i="12" s="1"/>
  <c r="P463" i="12"/>
  <c r="K463" i="12" s="1"/>
  <c r="BI460" i="12"/>
  <c r="BH460" i="12"/>
  <c r="BG460" i="12"/>
  <c r="BF460" i="12"/>
  <c r="R460" i="12"/>
  <c r="Q460" i="12"/>
  <c r="X460" i="12"/>
  <c r="V460" i="12"/>
  <c r="T460" i="12"/>
  <c r="P460" i="12"/>
  <c r="BI458" i="12"/>
  <c r="BH458" i="12"/>
  <c r="BG458" i="12"/>
  <c r="BF458" i="12"/>
  <c r="R458" i="12"/>
  <c r="Q458" i="12"/>
  <c r="X458" i="12"/>
  <c r="V458" i="12"/>
  <c r="T458" i="12"/>
  <c r="P458" i="12"/>
  <c r="BI456" i="12"/>
  <c r="BH456" i="12"/>
  <c r="BG456" i="12"/>
  <c r="BF456" i="12"/>
  <c r="R456" i="12"/>
  <c r="Q456" i="12"/>
  <c r="X456" i="12"/>
  <c r="V456" i="12"/>
  <c r="V455" i="12" s="1"/>
  <c r="T456" i="12"/>
  <c r="P456" i="12"/>
  <c r="BI453" i="12"/>
  <c r="BH453" i="12"/>
  <c r="BG453" i="12"/>
  <c r="BF453" i="12"/>
  <c r="R453" i="12"/>
  <c r="R452" i="12" s="1"/>
  <c r="J111" i="12" s="1"/>
  <c r="Q453" i="12"/>
  <c r="Q452" i="12" s="1"/>
  <c r="I111" i="12" s="1"/>
  <c r="X453" i="12"/>
  <c r="X452" i="12" s="1"/>
  <c r="V453" i="12"/>
  <c r="V452" i="12"/>
  <c r="T453" i="12"/>
  <c r="T452" i="12" s="1"/>
  <c r="P453" i="12"/>
  <c r="BI450" i="12"/>
  <c r="BH450" i="12"/>
  <c r="BG450" i="12"/>
  <c r="BF450" i="12"/>
  <c r="R450" i="12"/>
  <c r="R449" i="12" s="1"/>
  <c r="J110" i="12" s="1"/>
  <c r="Q450" i="12"/>
  <c r="Q449" i="12" s="1"/>
  <c r="I110" i="12" s="1"/>
  <c r="X450" i="12"/>
  <c r="X449" i="12" s="1"/>
  <c r="V450" i="12"/>
  <c r="V449" i="12" s="1"/>
  <c r="T450" i="12"/>
  <c r="T449" i="12" s="1"/>
  <c r="P450" i="12"/>
  <c r="BK450" i="12" s="1"/>
  <c r="BK449" i="12" s="1"/>
  <c r="BI447" i="12"/>
  <c r="BH447" i="12"/>
  <c r="BG447" i="12"/>
  <c r="BF447" i="12"/>
  <c r="R447" i="12"/>
  <c r="Q447" i="12"/>
  <c r="X447" i="12"/>
  <c r="V447" i="12"/>
  <c r="T447" i="12"/>
  <c r="P447" i="12"/>
  <c r="K447" i="12" s="1"/>
  <c r="BE447" i="12" s="1"/>
  <c r="BI445" i="12"/>
  <c r="BH445" i="12"/>
  <c r="BG445" i="12"/>
  <c r="BF445" i="12"/>
  <c r="R445" i="12"/>
  <c r="Q445" i="12"/>
  <c r="X445" i="12"/>
  <c r="V445" i="12"/>
  <c r="T445" i="12"/>
  <c r="P445" i="12"/>
  <c r="BI443" i="12"/>
  <c r="BH443" i="12"/>
  <c r="BG443" i="12"/>
  <c r="BF443" i="12"/>
  <c r="R443" i="12"/>
  <c r="Q443" i="12"/>
  <c r="X443" i="12"/>
  <c r="V443" i="12"/>
  <c r="T443" i="12"/>
  <c r="P443" i="12"/>
  <c r="BI441" i="12"/>
  <c r="BH441" i="12"/>
  <c r="BG441" i="12"/>
  <c r="BF441" i="12"/>
  <c r="R441" i="12"/>
  <c r="Q441" i="12"/>
  <c r="X441" i="12"/>
  <c r="V441" i="12"/>
  <c r="T441" i="12"/>
  <c r="P441" i="12"/>
  <c r="BK441" i="12" s="1"/>
  <c r="BI439" i="12"/>
  <c r="BH439" i="12"/>
  <c r="BG439" i="12"/>
  <c r="BF439" i="12"/>
  <c r="R439" i="12"/>
  <c r="Q439" i="12"/>
  <c r="X439" i="12"/>
  <c r="V439" i="12"/>
  <c r="T439" i="12"/>
  <c r="P439" i="12"/>
  <c r="BK439" i="12" s="1"/>
  <c r="BI436" i="12"/>
  <c r="BH436" i="12"/>
  <c r="BG436" i="12"/>
  <c r="BF436" i="12"/>
  <c r="R436" i="12"/>
  <c r="Q436" i="12"/>
  <c r="X436" i="12"/>
  <c r="V436" i="12"/>
  <c r="T436" i="12"/>
  <c r="P436" i="12"/>
  <c r="BI434" i="12"/>
  <c r="BH434" i="12"/>
  <c r="BG434" i="12"/>
  <c r="BF434" i="12"/>
  <c r="R434" i="12"/>
  <c r="Q434" i="12"/>
  <c r="X434" i="12"/>
  <c r="V434" i="12"/>
  <c r="T434" i="12"/>
  <c r="P434" i="12"/>
  <c r="BI432" i="12"/>
  <c r="BH432" i="12"/>
  <c r="BG432" i="12"/>
  <c r="BF432" i="12"/>
  <c r="R432" i="12"/>
  <c r="Q432" i="12"/>
  <c r="X432" i="12"/>
  <c r="V432" i="12"/>
  <c r="T432" i="12"/>
  <c r="P432" i="12"/>
  <c r="BI430" i="12"/>
  <c r="BH430" i="12"/>
  <c r="BG430" i="12"/>
  <c r="BF430" i="12"/>
  <c r="R430" i="12"/>
  <c r="Q430" i="12"/>
  <c r="X430" i="12"/>
  <c r="V430" i="12"/>
  <c r="T430" i="12"/>
  <c r="P430" i="12"/>
  <c r="BK430" i="12" s="1"/>
  <c r="BI428" i="12"/>
  <c r="BH428" i="12"/>
  <c r="BG428" i="12"/>
  <c r="BF428" i="12"/>
  <c r="R428" i="12"/>
  <c r="Q428" i="12"/>
  <c r="X428" i="12"/>
  <c r="V428" i="12"/>
  <c r="T428" i="12"/>
  <c r="P428" i="12"/>
  <c r="BK428" i="12" s="1"/>
  <c r="BI426" i="12"/>
  <c r="BH426" i="12"/>
  <c r="BG426" i="12"/>
  <c r="BF426" i="12"/>
  <c r="R426" i="12"/>
  <c r="Q426" i="12"/>
  <c r="X426" i="12"/>
  <c r="V426" i="12"/>
  <c r="T426" i="12"/>
  <c r="P426" i="12"/>
  <c r="K426" i="12" s="1"/>
  <c r="BE426" i="12" s="1"/>
  <c r="BI424" i="12"/>
  <c r="BH424" i="12"/>
  <c r="BG424" i="12"/>
  <c r="BF424" i="12"/>
  <c r="R424" i="12"/>
  <c r="Q424" i="12"/>
  <c r="X424" i="12"/>
  <c r="V424" i="12"/>
  <c r="T424" i="12"/>
  <c r="P424" i="12"/>
  <c r="BI422" i="12"/>
  <c r="BH422" i="12"/>
  <c r="BG422" i="12"/>
  <c r="BF422" i="12"/>
  <c r="R422" i="12"/>
  <c r="Q422" i="12"/>
  <c r="X422" i="12"/>
  <c r="V422" i="12"/>
  <c r="T422" i="12"/>
  <c r="P422" i="12"/>
  <c r="BI420" i="12"/>
  <c r="BH420" i="12"/>
  <c r="BG420" i="12"/>
  <c r="BF420" i="12"/>
  <c r="R420" i="12"/>
  <c r="Q420" i="12"/>
  <c r="X420" i="12"/>
  <c r="V420" i="12"/>
  <c r="T420" i="12"/>
  <c r="P420" i="12"/>
  <c r="BI418" i="12"/>
  <c r="BH418" i="12"/>
  <c r="BG418" i="12"/>
  <c r="BF418" i="12"/>
  <c r="R418" i="12"/>
  <c r="Q418" i="12"/>
  <c r="X418" i="12"/>
  <c r="V418" i="12"/>
  <c r="T418" i="12"/>
  <c r="P418" i="12"/>
  <c r="BI416" i="12"/>
  <c r="BH416" i="12"/>
  <c r="BG416" i="12"/>
  <c r="BF416" i="12"/>
  <c r="R416" i="12"/>
  <c r="Q416" i="12"/>
  <c r="X416" i="12"/>
  <c r="X415" i="12" s="1"/>
  <c r="V416" i="12"/>
  <c r="T416" i="12"/>
  <c r="P416" i="12"/>
  <c r="BI413" i="12"/>
  <c r="BH413" i="12"/>
  <c r="BG413" i="12"/>
  <c r="BF413" i="12"/>
  <c r="R413" i="12"/>
  <c r="Q413" i="12"/>
  <c r="X413" i="12"/>
  <c r="V413" i="12"/>
  <c r="T413" i="12"/>
  <c r="P413" i="12"/>
  <c r="K413" i="12" s="1"/>
  <c r="BE413" i="12" s="1"/>
  <c r="BI411" i="12"/>
  <c r="BH411" i="12"/>
  <c r="BG411" i="12"/>
  <c r="BF411" i="12"/>
  <c r="R411" i="12"/>
  <c r="Q411" i="12"/>
  <c r="X411" i="12"/>
  <c r="V411" i="12"/>
  <c r="T411" i="12"/>
  <c r="P411" i="12"/>
  <c r="BI409" i="12"/>
  <c r="BH409" i="12"/>
  <c r="BG409" i="12"/>
  <c r="BF409" i="12"/>
  <c r="R409" i="12"/>
  <c r="Q409" i="12"/>
  <c r="X409" i="12"/>
  <c r="V409" i="12"/>
  <c r="T409" i="12"/>
  <c r="P409" i="12"/>
  <c r="BK409" i="12" s="1"/>
  <c r="BI407" i="12"/>
  <c r="BH407" i="12"/>
  <c r="BG407" i="12"/>
  <c r="BF407" i="12"/>
  <c r="R407" i="12"/>
  <c r="Q407" i="12"/>
  <c r="X407" i="12"/>
  <c r="V407" i="12"/>
  <c r="T407" i="12"/>
  <c r="P407" i="12"/>
  <c r="BK407" i="12" s="1"/>
  <c r="BI404" i="12"/>
  <c r="BH404" i="12"/>
  <c r="BG404" i="12"/>
  <c r="BF404" i="12"/>
  <c r="R404" i="12"/>
  <c r="R403" i="12" s="1"/>
  <c r="J106" i="12" s="1"/>
  <c r="Q404" i="12"/>
  <c r="Q403" i="12" s="1"/>
  <c r="I106" i="12" s="1"/>
  <c r="X404" i="12"/>
  <c r="X403" i="12" s="1"/>
  <c r="V404" i="12"/>
  <c r="V403" i="12"/>
  <c r="T404" i="12"/>
  <c r="T403" i="12" s="1"/>
  <c r="P404" i="12"/>
  <c r="BI401" i="12"/>
  <c r="BH401" i="12"/>
  <c r="BG401" i="12"/>
  <c r="BF401" i="12"/>
  <c r="R401" i="12"/>
  <c r="R400" i="12"/>
  <c r="J105" i="12" s="1"/>
  <c r="Q401" i="12"/>
  <c r="Q400" i="12" s="1"/>
  <c r="I105" i="12" s="1"/>
  <c r="X401" i="12"/>
  <c r="X400" i="12" s="1"/>
  <c r="V401" i="12"/>
  <c r="V400" i="12" s="1"/>
  <c r="T401" i="12"/>
  <c r="T400" i="12" s="1"/>
  <c r="P401" i="12"/>
  <c r="BK401" i="12" s="1"/>
  <c r="BK400" i="12" s="1"/>
  <c r="K400" i="12" s="1"/>
  <c r="BI398" i="12"/>
  <c r="BH398" i="12"/>
  <c r="BG398" i="12"/>
  <c r="BF398" i="12"/>
  <c r="R398" i="12"/>
  <c r="R397" i="12" s="1"/>
  <c r="J104" i="12" s="1"/>
  <c r="Q398" i="12"/>
  <c r="Q397" i="12" s="1"/>
  <c r="I104" i="12" s="1"/>
  <c r="X398" i="12"/>
  <c r="X397" i="12" s="1"/>
  <c r="V398" i="12"/>
  <c r="V397" i="12" s="1"/>
  <c r="T398" i="12"/>
  <c r="T397" i="12" s="1"/>
  <c r="P398" i="12"/>
  <c r="BK398" i="12" s="1"/>
  <c r="BK397" i="12" s="1"/>
  <c r="BI395" i="12"/>
  <c r="BH395" i="12"/>
  <c r="BG395" i="12"/>
  <c r="BF395" i="12"/>
  <c r="R395" i="12"/>
  <c r="R394" i="12" s="1"/>
  <c r="J103" i="12" s="1"/>
  <c r="Q395" i="12"/>
  <c r="Q394" i="12" s="1"/>
  <c r="I103" i="12" s="1"/>
  <c r="X395" i="12"/>
  <c r="X394" i="12" s="1"/>
  <c r="V395" i="12"/>
  <c r="V394" i="12"/>
  <c r="T395" i="12"/>
  <c r="T394" i="12" s="1"/>
  <c r="P395" i="12"/>
  <c r="BI392" i="12"/>
  <c r="BH392" i="12"/>
  <c r="BG392" i="12"/>
  <c r="BF392" i="12"/>
  <c r="R392" i="12"/>
  <c r="R391" i="12" s="1"/>
  <c r="J102" i="12" s="1"/>
  <c r="Q392" i="12"/>
  <c r="Q391" i="12" s="1"/>
  <c r="I102" i="12" s="1"/>
  <c r="X392" i="12"/>
  <c r="X391" i="12" s="1"/>
  <c r="V392" i="12"/>
  <c r="V391" i="12"/>
  <c r="T392" i="12"/>
  <c r="T391" i="12" s="1"/>
  <c r="P392" i="12"/>
  <c r="BI389" i="12"/>
  <c r="BH389" i="12"/>
  <c r="BG389" i="12"/>
  <c r="BF389" i="12"/>
  <c r="R389" i="12"/>
  <c r="Q389" i="12"/>
  <c r="X389" i="12"/>
  <c r="V389" i="12"/>
  <c r="T389" i="12"/>
  <c r="P389" i="12"/>
  <c r="BI387" i="12"/>
  <c r="BH387" i="12"/>
  <c r="BG387" i="12"/>
  <c r="BF387" i="12"/>
  <c r="R387" i="12"/>
  <c r="R386" i="12" s="1"/>
  <c r="J101" i="12" s="1"/>
  <c r="Q387" i="12"/>
  <c r="X387" i="12"/>
  <c r="V387" i="12"/>
  <c r="V386" i="12" s="1"/>
  <c r="T387" i="12"/>
  <c r="T386" i="12" s="1"/>
  <c r="P387" i="12"/>
  <c r="BK387" i="12" s="1"/>
  <c r="BI384" i="12"/>
  <c r="BH384" i="12"/>
  <c r="BG384" i="12"/>
  <c r="BF384" i="12"/>
  <c r="R384" i="12"/>
  <c r="Q384" i="12"/>
  <c r="X384" i="12"/>
  <c r="V384" i="12"/>
  <c r="T384" i="12"/>
  <c r="P384" i="12"/>
  <c r="BI382" i="12"/>
  <c r="BH382" i="12"/>
  <c r="BG382" i="12"/>
  <c r="BF382" i="12"/>
  <c r="R382" i="12"/>
  <c r="Q382" i="12"/>
  <c r="X382" i="12"/>
  <c r="V382" i="12"/>
  <c r="T382" i="12"/>
  <c r="P382" i="12"/>
  <c r="BK382" i="12" s="1"/>
  <c r="BI380" i="12"/>
  <c r="BH380" i="12"/>
  <c r="BG380" i="12"/>
  <c r="BF380" i="12"/>
  <c r="R380" i="12"/>
  <c r="Q380" i="12"/>
  <c r="X380" i="12"/>
  <c r="X379" i="12" s="1"/>
  <c r="V380" i="12"/>
  <c r="T380" i="12"/>
  <c r="P380" i="12"/>
  <c r="BK380" i="12" s="1"/>
  <c r="BI377" i="12"/>
  <c r="BH377" i="12"/>
  <c r="BG377" i="12"/>
  <c r="BF377" i="12"/>
  <c r="R377" i="12"/>
  <c r="R376" i="12" s="1"/>
  <c r="J99" i="12" s="1"/>
  <c r="Q377" i="12"/>
  <c r="Q376" i="12" s="1"/>
  <c r="I99" i="12" s="1"/>
  <c r="X377" i="12"/>
  <c r="X376" i="12" s="1"/>
  <c r="V377" i="12"/>
  <c r="V376" i="12" s="1"/>
  <c r="T377" i="12"/>
  <c r="T376" i="12" s="1"/>
  <c r="P377" i="12"/>
  <c r="BI374" i="12"/>
  <c r="BH374" i="12"/>
  <c r="BG374" i="12"/>
  <c r="BF374" i="12"/>
  <c r="R374" i="12"/>
  <c r="Q374" i="12"/>
  <c r="X374" i="12"/>
  <c r="V374" i="12"/>
  <c r="T374" i="12"/>
  <c r="P374" i="12"/>
  <c r="BI372" i="12"/>
  <c r="BH372" i="12"/>
  <c r="BG372" i="12"/>
  <c r="BF372" i="12"/>
  <c r="R372" i="12"/>
  <c r="Q372" i="12"/>
  <c r="X372" i="12"/>
  <c r="V372" i="12"/>
  <c r="T372" i="12"/>
  <c r="P372" i="12"/>
  <c r="BK372" i="12" s="1"/>
  <c r="BI370" i="12"/>
  <c r="BH370" i="12"/>
  <c r="BG370" i="12"/>
  <c r="BF370" i="12"/>
  <c r="R370" i="12"/>
  <c r="Q370" i="12"/>
  <c r="X370" i="12"/>
  <c r="V370" i="12"/>
  <c r="T370" i="12"/>
  <c r="P370" i="12"/>
  <c r="BK370" i="12" s="1"/>
  <c r="BI367" i="12"/>
  <c r="BH367" i="12"/>
  <c r="BG367" i="12"/>
  <c r="BF367" i="12"/>
  <c r="R367" i="12"/>
  <c r="R366" i="12" s="1"/>
  <c r="J97" i="12" s="1"/>
  <c r="Q367" i="12"/>
  <c r="Q366" i="12" s="1"/>
  <c r="I97" i="12" s="1"/>
  <c r="X367" i="12"/>
  <c r="X366" i="12" s="1"/>
  <c r="V367" i="12"/>
  <c r="V366" i="12" s="1"/>
  <c r="T367" i="12"/>
  <c r="T366" i="12" s="1"/>
  <c r="P367" i="12"/>
  <c r="BI364" i="12"/>
  <c r="BH364" i="12"/>
  <c r="BG364" i="12"/>
  <c r="BF364" i="12"/>
  <c r="R364" i="12"/>
  <c r="R363" i="12" s="1"/>
  <c r="J96" i="12" s="1"/>
  <c r="Q364" i="12"/>
  <c r="Q363" i="12" s="1"/>
  <c r="I96" i="12" s="1"/>
  <c r="X364" i="12"/>
  <c r="X363" i="12" s="1"/>
  <c r="V364" i="12"/>
  <c r="V363" i="12" s="1"/>
  <c r="T364" i="12"/>
  <c r="T363" i="12" s="1"/>
  <c r="P364" i="12"/>
  <c r="BK364" i="12" s="1"/>
  <c r="BK363" i="12" s="1"/>
  <c r="BI361" i="12"/>
  <c r="BH361" i="12"/>
  <c r="BG361" i="12"/>
  <c r="BF361" i="12"/>
  <c r="R361" i="12"/>
  <c r="Q361" i="12"/>
  <c r="X361" i="12"/>
  <c r="V361" i="12"/>
  <c r="T361" i="12"/>
  <c r="P361" i="12"/>
  <c r="K361" i="12" s="1"/>
  <c r="BI359" i="12"/>
  <c r="BH359" i="12"/>
  <c r="BG359" i="12"/>
  <c r="BF359" i="12"/>
  <c r="R359" i="12"/>
  <c r="Q359" i="12"/>
  <c r="X359" i="12"/>
  <c r="V359" i="12"/>
  <c r="T359" i="12"/>
  <c r="P359" i="12"/>
  <c r="BI357" i="12"/>
  <c r="BH357" i="12"/>
  <c r="BG357" i="12"/>
  <c r="BF357" i="12"/>
  <c r="R357" i="12"/>
  <c r="Q357" i="12"/>
  <c r="X357" i="12"/>
  <c r="V357" i="12"/>
  <c r="T357" i="12"/>
  <c r="P357" i="12"/>
  <c r="BI352" i="12"/>
  <c r="BH352" i="12"/>
  <c r="BG352" i="12"/>
  <c r="BF352" i="12"/>
  <c r="R352" i="12"/>
  <c r="Q352" i="12"/>
  <c r="X352" i="12"/>
  <c r="V352" i="12"/>
  <c r="T352" i="12"/>
  <c r="P352" i="12"/>
  <c r="BI350" i="12"/>
  <c r="BH350" i="12"/>
  <c r="BG350" i="12"/>
  <c r="BF350" i="12"/>
  <c r="R350" i="12"/>
  <c r="Q350" i="12"/>
  <c r="X350" i="12"/>
  <c r="V350" i="12"/>
  <c r="T350" i="12"/>
  <c r="P350" i="12"/>
  <c r="BK350" i="12" s="1"/>
  <c r="BI348" i="12"/>
  <c r="BH348" i="12"/>
  <c r="BG348" i="12"/>
  <c r="BF348" i="12"/>
  <c r="R348" i="12"/>
  <c r="Q348" i="12"/>
  <c r="X348" i="12"/>
  <c r="V348" i="12"/>
  <c r="V347" i="12" s="1"/>
  <c r="T348" i="12"/>
  <c r="P348" i="12"/>
  <c r="BK348" i="12" s="1"/>
  <c r="BI345" i="12"/>
  <c r="BH345" i="12"/>
  <c r="BG345" i="12"/>
  <c r="BF345" i="12"/>
  <c r="R345" i="12"/>
  <c r="R344" i="12" s="1"/>
  <c r="J91" i="12" s="1"/>
  <c r="Q345" i="12"/>
  <c r="Q344" i="12" s="1"/>
  <c r="I91" i="12" s="1"/>
  <c r="X345" i="12"/>
  <c r="X344" i="12" s="1"/>
  <c r="V345" i="12"/>
  <c r="V344" i="12" s="1"/>
  <c r="T345" i="12"/>
  <c r="T344" i="12" s="1"/>
  <c r="P345" i="12"/>
  <c r="BK345" i="12" s="1"/>
  <c r="BK344" i="12" s="1"/>
  <c r="BI342" i="12"/>
  <c r="BH342" i="12"/>
  <c r="BG342" i="12"/>
  <c r="BF342" i="12"/>
  <c r="R342" i="12"/>
  <c r="R341" i="12" s="1"/>
  <c r="J90" i="12" s="1"/>
  <c r="Q342" i="12"/>
  <c r="Q341" i="12" s="1"/>
  <c r="I90" i="12" s="1"/>
  <c r="X342" i="12"/>
  <c r="X341" i="12" s="1"/>
  <c r="V342" i="12"/>
  <c r="V341" i="12" s="1"/>
  <c r="T342" i="12"/>
  <c r="T341" i="12" s="1"/>
  <c r="P342" i="12"/>
  <c r="K342" i="12" s="1"/>
  <c r="BI339" i="12"/>
  <c r="BH339" i="12"/>
  <c r="BG339" i="12"/>
  <c r="BF339" i="12"/>
  <c r="R339" i="12"/>
  <c r="R338" i="12" s="1"/>
  <c r="J89" i="12" s="1"/>
  <c r="Q339" i="12"/>
  <c r="Q338" i="12" s="1"/>
  <c r="I89" i="12" s="1"/>
  <c r="X339" i="12"/>
  <c r="X338" i="12" s="1"/>
  <c r="V339" i="12"/>
  <c r="V338" i="12" s="1"/>
  <c r="T339" i="12"/>
  <c r="T338" i="12" s="1"/>
  <c r="P339" i="12"/>
  <c r="BI337" i="12"/>
  <c r="BH337" i="12"/>
  <c r="BG337" i="12"/>
  <c r="BF337" i="12"/>
  <c r="R337" i="12"/>
  <c r="R336" i="12"/>
  <c r="J88" i="12" s="1"/>
  <c r="Q337" i="12"/>
  <c r="Q336" i="12" s="1"/>
  <c r="I88" i="12" s="1"/>
  <c r="X337" i="12"/>
  <c r="X336" i="12" s="1"/>
  <c r="V337" i="12"/>
  <c r="V336" i="12" s="1"/>
  <c r="T337" i="12"/>
  <c r="T336" i="12" s="1"/>
  <c r="P337" i="12"/>
  <c r="BK337" i="12" s="1"/>
  <c r="BK336" i="12" s="1"/>
  <c r="BI334" i="12"/>
  <c r="BH334" i="12"/>
  <c r="BG334" i="12"/>
  <c r="BF334" i="12"/>
  <c r="R334" i="12"/>
  <c r="R333" i="12" s="1"/>
  <c r="J87" i="12" s="1"/>
  <c r="Q334" i="12"/>
  <c r="Q333" i="12" s="1"/>
  <c r="X334" i="12"/>
  <c r="X333" i="12" s="1"/>
  <c r="V334" i="12"/>
  <c r="V333" i="12" s="1"/>
  <c r="T334" i="12"/>
  <c r="T333" i="12" s="1"/>
  <c r="P334" i="12"/>
  <c r="BK334" i="12" s="1"/>
  <c r="BK333" i="12" s="1"/>
  <c r="K333" i="12" s="1"/>
  <c r="BI330" i="12"/>
  <c r="BH330" i="12"/>
  <c r="BG330" i="12"/>
  <c r="BF330" i="12"/>
  <c r="R330" i="12"/>
  <c r="R329" i="12" s="1"/>
  <c r="J85" i="12" s="1"/>
  <c r="Q330" i="12"/>
  <c r="Q329" i="12" s="1"/>
  <c r="I85" i="12" s="1"/>
  <c r="X330" i="12"/>
  <c r="X329" i="12" s="1"/>
  <c r="V330" i="12"/>
  <c r="V329" i="12" s="1"/>
  <c r="T330" i="12"/>
  <c r="T329" i="12" s="1"/>
  <c r="P330" i="12"/>
  <c r="BK330" i="12" s="1"/>
  <c r="BK329" i="12" s="1"/>
  <c r="K329" i="12" s="1"/>
  <c r="BI327" i="12"/>
  <c r="BH327" i="12"/>
  <c r="BG327" i="12"/>
  <c r="BF327" i="12"/>
  <c r="R327" i="12"/>
  <c r="R326" i="12" s="1"/>
  <c r="J84" i="12" s="1"/>
  <c r="Q327" i="12"/>
  <c r="Q326" i="12" s="1"/>
  <c r="I84" i="12" s="1"/>
  <c r="X327" i="12"/>
  <c r="X326" i="12" s="1"/>
  <c r="V327" i="12"/>
  <c r="V326" i="12" s="1"/>
  <c r="T327" i="12"/>
  <c r="T326" i="12" s="1"/>
  <c r="P327" i="12"/>
  <c r="BK327" i="12" s="1"/>
  <c r="BK326" i="12" s="1"/>
  <c r="K326" i="12" s="1"/>
  <c r="BI324" i="12"/>
  <c r="BH324" i="12"/>
  <c r="BG324" i="12"/>
  <c r="BF324" i="12"/>
  <c r="R324" i="12"/>
  <c r="R323" i="12" s="1"/>
  <c r="J83" i="12" s="1"/>
  <c r="Q324" i="12"/>
  <c r="Q323" i="12" s="1"/>
  <c r="I83" i="12" s="1"/>
  <c r="X324" i="12"/>
  <c r="X323" i="12" s="1"/>
  <c r="V324" i="12"/>
  <c r="V323" i="12" s="1"/>
  <c r="T324" i="12"/>
  <c r="T323" i="12" s="1"/>
  <c r="P324" i="12"/>
  <c r="BK324" i="12" s="1"/>
  <c r="BK323" i="12" s="1"/>
  <c r="BI321" i="12"/>
  <c r="BH321" i="12"/>
  <c r="BG321" i="12"/>
  <c r="BF321" i="12"/>
  <c r="R321" i="12"/>
  <c r="R320" i="12" s="1"/>
  <c r="J82" i="12" s="1"/>
  <c r="Q321" i="12"/>
  <c r="Q320" i="12" s="1"/>
  <c r="I82" i="12" s="1"/>
  <c r="X321" i="12"/>
  <c r="X320" i="12" s="1"/>
  <c r="V321" i="12"/>
  <c r="V320" i="12" s="1"/>
  <c r="T321" i="12"/>
  <c r="T320" i="12" s="1"/>
  <c r="P321" i="12"/>
  <c r="BI318" i="12"/>
  <c r="BH318" i="12"/>
  <c r="BG318" i="12"/>
  <c r="BF318" i="12"/>
  <c r="R318" i="12"/>
  <c r="R317" i="12" s="1"/>
  <c r="Q318" i="12"/>
  <c r="Q317" i="12" s="1"/>
  <c r="I81" i="12" s="1"/>
  <c r="X318" i="12"/>
  <c r="X317" i="12" s="1"/>
  <c r="V318" i="12"/>
  <c r="V317" i="12" s="1"/>
  <c r="T318" i="12"/>
  <c r="T317" i="12" s="1"/>
  <c r="P318" i="12"/>
  <c r="BK318" i="12" s="1"/>
  <c r="BK317" i="12" s="1"/>
  <c r="BI314" i="12"/>
  <c r="BH314" i="12"/>
  <c r="BG314" i="12"/>
  <c r="BF314" i="12"/>
  <c r="R314" i="12"/>
  <c r="R313" i="12" s="1"/>
  <c r="J79" i="12" s="1"/>
  <c r="Q314" i="12"/>
  <c r="Q313" i="12" s="1"/>
  <c r="I79" i="12" s="1"/>
  <c r="X314" i="12"/>
  <c r="X313" i="12" s="1"/>
  <c r="V314" i="12"/>
  <c r="V313" i="12" s="1"/>
  <c r="T314" i="12"/>
  <c r="T313" i="12" s="1"/>
  <c r="P314" i="12"/>
  <c r="BK314" i="12" s="1"/>
  <c r="BK313" i="12" s="1"/>
  <c r="K313" i="12" s="1"/>
  <c r="K79" i="12" s="1"/>
  <c r="BI311" i="12"/>
  <c r="BH311" i="12"/>
  <c r="BG311" i="12"/>
  <c r="BF311" i="12"/>
  <c r="R311" i="12"/>
  <c r="R310" i="12" s="1"/>
  <c r="J78" i="12" s="1"/>
  <c r="Q311" i="12"/>
  <c r="Q310" i="12" s="1"/>
  <c r="I78" i="12" s="1"/>
  <c r="X311" i="12"/>
  <c r="X310" i="12" s="1"/>
  <c r="V311" i="12"/>
  <c r="V310" i="12" s="1"/>
  <c r="T311" i="12"/>
  <c r="T310" i="12"/>
  <c r="P311" i="12"/>
  <c r="BK311" i="12" s="1"/>
  <c r="BK310" i="12" s="1"/>
  <c r="BI308" i="12"/>
  <c r="BH308" i="12"/>
  <c r="BG308" i="12"/>
  <c r="BF308" i="12"/>
  <c r="R308" i="12"/>
  <c r="R307" i="12" s="1"/>
  <c r="J77" i="12" s="1"/>
  <c r="Q308" i="12"/>
  <c r="Q307" i="12" s="1"/>
  <c r="I77" i="12" s="1"/>
  <c r="X308" i="12"/>
  <c r="X307" i="12" s="1"/>
  <c r="V308" i="12"/>
  <c r="V307" i="12" s="1"/>
  <c r="T308" i="12"/>
  <c r="T307" i="12" s="1"/>
  <c r="P308" i="12"/>
  <c r="BK308" i="12" s="1"/>
  <c r="BK307" i="12" s="1"/>
  <c r="K307" i="12" s="1"/>
  <c r="BI305" i="12"/>
  <c r="BH305" i="12"/>
  <c r="BG305" i="12"/>
  <c r="BF305" i="12"/>
  <c r="R305" i="12"/>
  <c r="R304" i="12" s="1"/>
  <c r="J76" i="12" s="1"/>
  <c r="Q305" i="12"/>
  <c r="Q304" i="12" s="1"/>
  <c r="I76" i="12" s="1"/>
  <c r="X305" i="12"/>
  <c r="X304" i="12" s="1"/>
  <c r="V305" i="12"/>
  <c r="V304" i="12" s="1"/>
  <c r="T305" i="12"/>
  <c r="T304" i="12" s="1"/>
  <c r="P305" i="12"/>
  <c r="BK305" i="12" s="1"/>
  <c r="BK304" i="12" s="1"/>
  <c r="BI302" i="12"/>
  <c r="BH302" i="12"/>
  <c r="BG302" i="12"/>
  <c r="BF302" i="12"/>
  <c r="R302" i="12"/>
  <c r="R301" i="12" s="1"/>
  <c r="J75" i="12" s="1"/>
  <c r="Q302" i="12"/>
  <c r="Q301" i="12" s="1"/>
  <c r="I75" i="12" s="1"/>
  <c r="X302" i="12"/>
  <c r="X301" i="12" s="1"/>
  <c r="V302" i="12"/>
  <c r="V301" i="12" s="1"/>
  <c r="T302" i="12"/>
  <c r="T301" i="12" s="1"/>
  <c r="P302" i="12"/>
  <c r="BK302" i="12" s="1"/>
  <c r="BK301" i="12" s="1"/>
  <c r="BI299" i="12"/>
  <c r="BH299" i="12"/>
  <c r="BG299" i="12"/>
  <c r="BF299" i="12"/>
  <c r="R299" i="12"/>
  <c r="R298" i="12" s="1"/>
  <c r="J74" i="12" s="1"/>
  <c r="Q299" i="12"/>
  <c r="Q298" i="12" s="1"/>
  <c r="I74" i="12" s="1"/>
  <c r="X299" i="12"/>
  <c r="X298" i="12" s="1"/>
  <c r="V299" i="12"/>
  <c r="V298" i="12" s="1"/>
  <c r="T299" i="12"/>
  <c r="T298" i="12" s="1"/>
  <c r="P299" i="12"/>
  <c r="BK299" i="12" s="1"/>
  <c r="BK298" i="12" s="1"/>
  <c r="K298" i="12" s="1"/>
  <c r="K74" i="12" s="1"/>
  <c r="BI296" i="12"/>
  <c r="BH296" i="12"/>
  <c r="BG296" i="12"/>
  <c r="BF296" i="12"/>
  <c r="R296" i="12"/>
  <c r="R295" i="12" s="1"/>
  <c r="J73" i="12" s="1"/>
  <c r="Q296" i="12"/>
  <c r="Q295" i="12" s="1"/>
  <c r="I73" i="12" s="1"/>
  <c r="X296" i="12"/>
  <c r="X295" i="12" s="1"/>
  <c r="V296" i="12"/>
  <c r="V295" i="12" s="1"/>
  <c r="T296" i="12"/>
  <c r="T295" i="12" s="1"/>
  <c r="P296" i="12"/>
  <c r="BK296" i="12" s="1"/>
  <c r="BK295" i="12" s="1"/>
  <c r="K295" i="12" s="1"/>
  <c r="BI293" i="12"/>
  <c r="BH293" i="12"/>
  <c r="BG293" i="12"/>
  <c r="BF293" i="12"/>
  <c r="R293" i="12"/>
  <c r="R292" i="12" s="1"/>
  <c r="J72" i="12" s="1"/>
  <c r="Q293" i="12"/>
  <c r="Q292" i="12" s="1"/>
  <c r="I72" i="12" s="1"/>
  <c r="X293" i="12"/>
  <c r="X292" i="12" s="1"/>
  <c r="V293" i="12"/>
  <c r="V292" i="12" s="1"/>
  <c r="T293" i="12"/>
  <c r="T292" i="12" s="1"/>
  <c r="P293" i="12"/>
  <c r="BK293" i="12" s="1"/>
  <c r="BK292" i="12" s="1"/>
  <c r="K292" i="12" s="1"/>
  <c r="K72" i="12" s="1"/>
  <c r="BI290" i="12"/>
  <c r="BH290" i="12"/>
  <c r="BG290" i="12"/>
  <c r="BF290" i="12"/>
  <c r="R290" i="12"/>
  <c r="R289" i="12" s="1"/>
  <c r="J71" i="12" s="1"/>
  <c r="Q290" i="12"/>
  <c r="Q289" i="12" s="1"/>
  <c r="I71" i="12" s="1"/>
  <c r="X290" i="12"/>
  <c r="X289" i="12" s="1"/>
  <c r="V290" i="12"/>
  <c r="V289" i="12" s="1"/>
  <c r="T290" i="12"/>
  <c r="T289" i="12" s="1"/>
  <c r="P290" i="12"/>
  <c r="BK290" i="12" s="1"/>
  <c r="BK289" i="12" s="1"/>
  <c r="BI287" i="12"/>
  <c r="BH287" i="12"/>
  <c r="BG287" i="12"/>
  <c r="BF287" i="12"/>
  <c r="R287" i="12"/>
  <c r="Q287" i="12"/>
  <c r="X287" i="12"/>
  <c r="V287" i="12"/>
  <c r="T287" i="12"/>
  <c r="P287" i="12"/>
  <c r="BI285" i="12"/>
  <c r="BH285" i="12"/>
  <c r="BG285" i="12"/>
  <c r="BF285" i="12"/>
  <c r="R285" i="12"/>
  <c r="Q285" i="12"/>
  <c r="X285" i="12"/>
  <c r="V285" i="12"/>
  <c r="T285" i="12"/>
  <c r="P285" i="12"/>
  <c r="BK285" i="12" s="1"/>
  <c r="BI282" i="12"/>
  <c r="BH282" i="12"/>
  <c r="BG282" i="12"/>
  <c r="BF282" i="12"/>
  <c r="R282" i="12"/>
  <c r="R281" i="12"/>
  <c r="J69" i="12" s="1"/>
  <c r="Q282" i="12"/>
  <c r="Q281" i="12" s="1"/>
  <c r="I69" i="12" s="1"/>
  <c r="X282" i="12"/>
  <c r="X281" i="12" s="1"/>
  <c r="V282" i="12"/>
  <c r="V281" i="12" s="1"/>
  <c r="T282" i="12"/>
  <c r="T281" i="12" s="1"/>
  <c r="P282" i="12"/>
  <c r="BK282" i="12" s="1"/>
  <c r="BK281" i="12" s="1"/>
  <c r="BI279" i="12"/>
  <c r="BH279" i="12"/>
  <c r="BG279" i="12"/>
  <c r="BF279" i="12"/>
  <c r="R279" i="12"/>
  <c r="R278" i="12" s="1"/>
  <c r="J68" i="12" s="1"/>
  <c r="Q279" i="12"/>
  <c r="Q278" i="12" s="1"/>
  <c r="I68" i="12" s="1"/>
  <c r="X279" i="12"/>
  <c r="X278" i="12" s="1"/>
  <c r="V279" i="12"/>
  <c r="V278" i="12" s="1"/>
  <c r="T279" i="12"/>
  <c r="T278" i="12" s="1"/>
  <c r="P279" i="12"/>
  <c r="BK279" i="12" s="1"/>
  <c r="BK278" i="12" s="1"/>
  <c r="K278" i="12" s="1"/>
  <c r="BI276" i="12"/>
  <c r="BH276" i="12"/>
  <c r="BG276" i="12"/>
  <c r="BF276" i="12"/>
  <c r="R276" i="12"/>
  <c r="Q276" i="12"/>
  <c r="X276" i="12"/>
  <c r="V276" i="12"/>
  <c r="T276" i="12"/>
  <c r="P276" i="12"/>
  <c r="BK276" i="12" s="1"/>
  <c r="BI274" i="12"/>
  <c r="BH274" i="12"/>
  <c r="BG274" i="12"/>
  <c r="BF274" i="12"/>
  <c r="R274" i="12"/>
  <c r="Q274" i="12"/>
  <c r="Q273" i="12" s="1"/>
  <c r="I67" i="12" s="1"/>
  <c r="X274" i="12"/>
  <c r="V274" i="12"/>
  <c r="T274" i="12"/>
  <c r="P274" i="12"/>
  <c r="BK274" i="12" s="1"/>
  <c r="BK273" i="12" s="1"/>
  <c r="BI271" i="12"/>
  <c r="BH271" i="12"/>
  <c r="BG271" i="12"/>
  <c r="BF271" i="12"/>
  <c r="R271" i="12"/>
  <c r="Q271" i="12"/>
  <c r="X271" i="12"/>
  <c r="V271" i="12"/>
  <c r="T271" i="12"/>
  <c r="P271" i="12"/>
  <c r="BK271" i="12" s="1"/>
  <c r="BI269" i="12"/>
  <c r="BH269" i="12"/>
  <c r="BG269" i="12"/>
  <c r="BF269" i="12"/>
  <c r="R269" i="12"/>
  <c r="Q269" i="12"/>
  <c r="Q268" i="12" s="1"/>
  <c r="I66" i="12" s="1"/>
  <c r="X269" i="12"/>
  <c r="V269" i="12"/>
  <c r="T269" i="12"/>
  <c r="P269" i="12"/>
  <c r="BI266" i="12"/>
  <c r="BH266" i="12"/>
  <c r="BG266" i="12"/>
  <c r="BF266" i="12"/>
  <c r="R266" i="12"/>
  <c r="R265" i="12" s="1"/>
  <c r="J65" i="12" s="1"/>
  <c r="Q266" i="12"/>
  <c r="Q265" i="12" s="1"/>
  <c r="I65" i="12" s="1"/>
  <c r="X266" i="12"/>
  <c r="X265" i="12" s="1"/>
  <c r="V266" i="12"/>
  <c r="V265" i="12" s="1"/>
  <c r="T266" i="12"/>
  <c r="T265" i="12" s="1"/>
  <c r="P266" i="12"/>
  <c r="BK266" i="12" s="1"/>
  <c r="BK265" i="12" s="1"/>
  <c r="K265" i="12" s="1"/>
  <c r="BI263" i="12"/>
  <c r="BH263" i="12"/>
  <c r="BG263" i="12"/>
  <c r="BF263" i="12"/>
  <c r="R263" i="12"/>
  <c r="Q263" i="12"/>
  <c r="X263" i="12"/>
  <c r="V263" i="12"/>
  <c r="T263" i="12"/>
  <c r="P263" i="12"/>
  <c r="BK263" i="12" s="1"/>
  <c r="BI261" i="12"/>
  <c r="BH261" i="12"/>
  <c r="BG261" i="12"/>
  <c r="BF261" i="12"/>
  <c r="R261" i="12"/>
  <c r="Q261" i="12"/>
  <c r="X261" i="12"/>
  <c r="V261" i="12"/>
  <c r="T261" i="12"/>
  <c r="P261" i="12"/>
  <c r="BK261" i="12" s="1"/>
  <c r="BI259" i="12"/>
  <c r="BH259" i="12"/>
  <c r="BG259" i="12"/>
  <c r="BF259" i="12"/>
  <c r="R259" i="12"/>
  <c r="R258" i="12" s="1"/>
  <c r="J64" i="12" s="1"/>
  <c r="Q259" i="12"/>
  <c r="X259" i="12"/>
  <c r="V259" i="12"/>
  <c r="T259" i="12"/>
  <c r="T258" i="12" s="1"/>
  <c r="P259" i="12"/>
  <c r="BK259" i="12" s="1"/>
  <c r="BI256" i="12"/>
  <c r="BH256" i="12"/>
  <c r="BG256" i="12"/>
  <c r="BF256" i="12"/>
  <c r="R256" i="12"/>
  <c r="R255" i="12" s="1"/>
  <c r="J63" i="12" s="1"/>
  <c r="Q256" i="12"/>
  <c r="Q255" i="12" s="1"/>
  <c r="I63" i="12" s="1"/>
  <c r="X256" i="12"/>
  <c r="X255" i="12" s="1"/>
  <c r="V256" i="12"/>
  <c r="V255" i="12" s="1"/>
  <c r="T256" i="12"/>
  <c r="T255" i="12" s="1"/>
  <c r="P256" i="12"/>
  <c r="BK256" i="12" s="1"/>
  <c r="BK255" i="12" s="1"/>
  <c r="BI253" i="12"/>
  <c r="BH253" i="12"/>
  <c r="BG253" i="12"/>
  <c r="BF253" i="12"/>
  <c r="R253" i="12"/>
  <c r="Q253" i="12"/>
  <c r="X253" i="12"/>
  <c r="V253" i="12"/>
  <c r="T253" i="12"/>
  <c r="P253" i="12"/>
  <c r="BK253" i="12" s="1"/>
  <c r="BI251" i="12"/>
  <c r="BH251" i="12"/>
  <c r="BG251" i="12"/>
  <c r="BF251" i="12"/>
  <c r="R251" i="12"/>
  <c r="Q251" i="12"/>
  <c r="X251" i="12"/>
  <c r="V251" i="12"/>
  <c r="T251" i="12"/>
  <c r="P251" i="12"/>
  <c r="BK251" i="12" s="1"/>
  <c r="BI249" i="12"/>
  <c r="BH249" i="12"/>
  <c r="BG249" i="12"/>
  <c r="BF249" i="12"/>
  <c r="R249" i="12"/>
  <c r="Q249" i="12"/>
  <c r="X249" i="12"/>
  <c r="V249" i="12"/>
  <c r="T249" i="12"/>
  <c r="P249" i="12"/>
  <c r="BK249" i="12" s="1"/>
  <c r="BI247" i="12"/>
  <c r="BH247" i="12"/>
  <c r="BG247" i="12"/>
  <c r="BF247" i="12"/>
  <c r="R247" i="12"/>
  <c r="Q247" i="12"/>
  <c r="X247" i="12"/>
  <c r="V247" i="12"/>
  <c r="T247" i="12"/>
  <c r="P247" i="12"/>
  <c r="BI245" i="12"/>
  <c r="BH245" i="12"/>
  <c r="BG245" i="12"/>
  <c r="BF245" i="12"/>
  <c r="R245" i="12"/>
  <c r="Q245" i="12"/>
  <c r="X245" i="12"/>
  <c r="V245" i="12"/>
  <c r="T245" i="12"/>
  <c r="P245" i="12"/>
  <c r="BK245" i="12" s="1"/>
  <c r="BI243" i="12"/>
  <c r="BH243" i="12"/>
  <c r="BG243" i="12"/>
  <c r="BF243" i="12"/>
  <c r="R243" i="12"/>
  <c r="Q243" i="12"/>
  <c r="X243" i="12"/>
  <c r="V243" i="12"/>
  <c r="T243" i="12"/>
  <c r="P243" i="12"/>
  <c r="BK243" i="12" s="1"/>
  <c r="BI241" i="12"/>
  <c r="BH241" i="12"/>
  <c r="BG241" i="12"/>
  <c r="BF241" i="12"/>
  <c r="R241" i="12"/>
  <c r="Q241" i="12"/>
  <c r="X241" i="12"/>
  <c r="V241" i="12"/>
  <c r="T241" i="12"/>
  <c r="P241" i="12"/>
  <c r="BK241" i="12" s="1"/>
  <c r="BI239" i="12"/>
  <c r="BH239" i="12"/>
  <c r="BG239" i="12"/>
  <c r="BF239" i="12"/>
  <c r="R239" i="12"/>
  <c r="Q239" i="12"/>
  <c r="X239" i="12"/>
  <c r="V239" i="12"/>
  <c r="T239" i="12"/>
  <c r="P239" i="12"/>
  <c r="BI237" i="12"/>
  <c r="BH237" i="12"/>
  <c r="BG237" i="12"/>
  <c r="BF237" i="12"/>
  <c r="R237" i="12"/>
  <c r="Q237" i="12"/>
  <c r="X237" i="12"/>
  <c r="V237" i="12"/>
  <c r="T237" i="12"/>
  <c r="P237" i="12"/>
  <c r="BK237" i="12" s="1"/>
  <c r="BI235" i="12"/>
  <c r="BH235" i="12"/>
  <c r="BG235" i="12"/>
  <c r="BF235" i="12"/>
  <c r="R235" i="12"/>
  <c r="Q235" i="12"/>
  <c r="X235" i="12"/>
  <c r="V235" i="12"/>
  <c r="T235" i="12"/>
  <c r="P235" i="12"/>
  <c r="BK235" i="12" s="1"/>
  <c r="BI233" i="12"/>
  <c r="BH233" i="12"/>
  <c r="BG233" i="12"/>
  <c r="BF233" i="12"/>
  <c r="R233" i="12"/>
  <c r="Q233" i="12"/>
  <c r="X233" i="12"/>
  <c r="V233" i="12"/>
  <c r="T233" i="12"/>
  <c r="P233" i="12"/>
  <c r="BK233" i="12" s="1"/>
  <c r="BI231" i="12"/>
  <c r="BH231" i="12"/>
  <c r="BG231" i="12"/>
  <c r="BF231" i="12"/>
  <c r="R231" i="12"/>
  <c r="Q231" i="12"/>
  <c r="X231" i="12"/>
  <c r="V231" i="12"/>
  <c r="T231" i="12"/>
  <c r="P231" i="12"/>
  <c r="BI229" i="12"/>
  <c r="BH229" i="12"/>
  <c r="BG229" i="12"/>
  <c r="BF229" i="12"/>
  <c r="R229" i="12"/>
  <c r="Q229" i="12"/>
  <c r="X229" i="12"/>
  <c r="V229" i="12"/>
  <c r="T229" i="12"/>
  <c r="P229" i="12"/>
  <c r="BK229" i="12" s="1"/>
  <c r="BI227" i="12"/>
  <c r="BH227" i="12"/>
  <c r="BG227" i="12"/>
  <c r="BF227" i="12"/>
  <c r="R227" i="12"/>
  <c r="Q227" i="12"/>
  <c r="X227" i="12"/>
  <c r="V227" i="12"/>
  <c r="T227" i="12"/>
  <c r="P227" i="12"/>
  <c r="BK227" i="12" s="1"/>
  <c r="BI225" i="12"/>
  <c r="BH225" i="12"/>
  <c r="BG225" i="12"/>
  <c r="BF225" i="12"/>
  <c r="R225" i="12"/>
  <c r="Q225" i="12"/>
  <c r="X225" i="12"/>
  <c r="V225" i="12"/>
  <c r="T225" i="12"/>
  <c r="P225" i="12"/>
  <c r="BK225" i="12" s="1"/>
  <c r="BI223" i="12"/>
  <c r="BH223" i="12"/>
  <c r="BG223" i="12"/>
  <c r="BF223" i="12"/>
  <c r="R223" i="12"/>
  <c r="Q223" i="12"/>
  <c r="X223" i="12"/>
  <c r="V223" i="12"/>
  <c r="T223" i="12"/>
  <c r="P223" i="12"/>
  <c r="BI221" i="12"/>
  <c r="BH221" i="12"/>
  <c r="BG221" i="12"/>
  <c r="BF221" i="12"/>
  <c r="R221" i="12"/>
  <c r="Q221" i="12"/>
  <c r="X221" i="12"/>
  <c r="V221" i="12"/>
  <c r="T221" i="12"/>
  <c r="P221" i="12"/>
  <c r="BK221" i="12" s="1"/>
  <c r="BI219" i="12"/>
  <c r="BH219" i="12"/>
  <c r="BG219" i="12"/>
  <c r="BF219" i="12"/>
  <c r="R219" i="12"/>
  <c r="Q219" i="12"/>
  <c r="X219" i="12"/>
  <c r="V219" i="12"/>
  <c r="T219" i="12"/>
  <c r="P219" i="12"/>
  <c r="BK219" i="12" s="1"/>
  <c r="BI217" i="12"/>
  <c r="BH217" i="12"/>
  <c r="BG217" i="12"/>
  <c r="BF217" i="12"/>
  <c r="R217" i="12"/>
  <c r="Q217" i="12"/>
  <c r="X217" i="12"/>
  <c r="V217" i="12"/>
  <c r="T217" i="12"/>
  <c r="P217" i="12"/>
  <c r="BK217" i="12" s="1"/>
  <c r="BI215" i="12"/>
  <c r="BH215" i="12"/>
  <c r="BG215" i="12"/>
  <c r="BF215" i="12"/>
  <c r="R215" i="12"/>
  <c r="Q215" i="12"/>
  <c r="X215" i="12"/>
  <c r="V215" i="12"/>
  <c r="T215" i="12"/>
  <c r="P215" i="12"/>
  <c r="BI213" i="12"/>
  <c r="BH213" i="12"/>
  <c r="BG213" i="12"/>
  <c r="BF213" i="12"/>
  <c r="R213" i="12"/>
  <c r="Q213" i="12"/>
  <c r="X213" i="12"/>
  <c r="V213" i="12"/>
  <c r="T213" i="12"/>
  <c r="P213" i="12"/>
  <c r="BK213" i="12" s="1"/>
  <c r="BI211" i="12"/>
  <c r="BH211" i="12"/>
  <c r="BG211" i="12"/>
  <c r="BF211" i="12"/>
  <c r="R211" i="12"/>
  <c r="Q211" i="12"/>
  <c r="X211" i="12"/>
  <c r="V211" i="12"/>
  <c r="T211" i="12"/>
  <c r="P211" i="12"/>
  <c r="BK211" i="12" s="1"/>
  <c r="BI209" i="12"/>
  <c r="BH209" i="12"/>
  <c r="BG209" i="12"/>
  <c r="BF209" i="12"/>
  <c r="R209" i="12"/>
  <c r="Q209" i="12"/>
  <c r="X209" i="12"/>
  <c r="V209" i="12"/>
  <c r="T209" i="12"/>
  <c r="P209" i="12"/>
  <c r="BK209" i="12" s="1"/>
  <c r="BI207" i="12"/>
  <c r="BH207" i="12"/>
  <c r="BG207" i="12"/>
  <c r="BF207" i="12"/>
  <c r="R207" i="12"/>
  <c r="Q207" i="12"/>
  <c r="X207" i="12"/>
  <c r="V207" i="12"/>
  <c r="T207" i="12"/>
  <c r="P207" i="12"/>
  <c r="BI205" i="12"/>
  <c r="BH205" i="12"/>
  <c r="BG205" i="12"/>
  <c r="BF205" i="12"/>
  <c r="R205" i="12"/>
  <c r="R204" i="12" s="1"/>
  <c r="J62" i="12" s="1"/>
  <c r="Q205" i="12"/>
  <c r="X205" i="12"/>
  <c r="V205" i="12"/>
  <c r="T205" i="12"/>
  <c r="T204" i="12" s="1"/>
  <c r="P205" i="12"/>
  <c r="BK205" i="12" s="1"/>
  <c r="BI202" i="12"/>
  <c r="BH202" i="12"/>
  <c r="BG202" i="12"/>
  <c r="BF202" i="12"/>
  <c r="R202" i="12"/>
  <c r="Q202" i="12"/>
  <c r="X202" i="12"/>
  <c r="V202" i="12"/>
  <c r="T202" i="12"/>
  <c r="P202" i="12"/>
  <c r="BI200" i="12"/>
  <c r="BH200" i="12"/>
  <c r="BG200" i="12"/>
  <c r="BF200" i="12"/>
  <c r="R200" i="12"/>
  <c r="Q200" i="12"/>
  <c r="X200" i="12"/>
  <c r="V200" i="12"/>
  <c r="T200" i="12"/>
  <c r="P200" i="12"/>
  <c r="BK200" i="12" s="1"/>
  <c r="BI198" i="12"/>
  <c r="BH198" i="12"/>
  <c r="BG198" i="12"/>
  <c r="BF198" i="12"/>
  <c r="R198" i="12"/>
  <c r="Q198" i="12"/>
  <c r="X198" i="12"/>
  <c r="V198" i="12"/>
  <c r="T198" i="12"/>
  <c r="P198" i="12"/>
  <c r="BK198" i="12" s="1"/>
  <c r="BI196" i="12"/>
  <c r="BH196" i="12"/>
  <c r="BG196" i="12"/>
  <c r="BF196" i="12"/>
  <c r="R196" i="12"/>
  <c r="Q196" i="12"/>
  <c r="X196" i="12"/>
  <c r="V196" i="12"/>
  <c r="T196" i="12"/>
  <c r="P196" i="12"/>
  <c r="K196" i="12" s="1"/>
  <c r="BI194" i="12"/>
  <c r="BH194" i="12"/>
  <c r="BG194" i="12"/>
  <c r="BF194" i="12"/>
  <c r="R194" i="12"/>
  <c r="Q194" i="12"/>
  <c r="X194" i="12"/>
  <c r="V194" i="12"/>
  <c r="T194" i="12"/>
  <c r="P194" i="12"/>
  <c r="BI192" i="12"/>
  <c r="BH192" i="12"/>
  <c r="BG192" i="12"/>
  <c r="BF192" i="12"/>
  <c r="R192" i="12"/>
  <c r="Q192" i="12"/>
  <c r="X192" i="12"/>
  <c r="V192" i="12"/>
  <c r="T192" i="12"/>
  <c r="P192" i="12"/>
  <c r="BK192" i="12" s="1"/>
  <c r="BI190" i="12"/>
  <c r="BH190" i="12"/>
  <c r="BG190" i="12"/>
  <c r="BF190" i="12"/>
  <c r="R190" i="12"/>
  <c r="Q190" i="12"/>
  <c r="X190" i="12"/>
  <c r="V190" i="12"/>
  <c r="T190" i="12"/>
  <c r="P190" i="12"/>
  <c r="BK190" i="12" s="1"/>
  <c r="F180" i="12"/>
  <c r="E178" i="12"/>
  <c r="F51" i="12"/>
  <c r="E49" i="12"/>
  <c r="J21" i="12"/>
  <c r="E21" i="12"/>
  <c r="J182" i="12" s="1"/>
  <c r="J20" i="12"/>
  <c r="J18" i="12"/>
  <c r="E18" i="12"/>
  <c r="F183" i="12" s="1"/>
  <c r="F54" i="12"/>
  <c r="J17" i="12"/>
  <c r="J15" i="12"/>
  <c r="E15" i="12"/>
  <c r="F182" i="12"/>
  <c r="F53" i="12"/>
  <c r="J14" i="12"/>
  <c r="J12" i="12"/>
  <c r="J180" i="12"/>
  <c r="J51" i="12"/>
  <c r="E7" i="12"/>
  <c r="E176" i="12" s="1"/>
  <c r="E47" i="12"/>
  <c r="BA61" i="1"/>
  <c r="AZ61" i="1"/>
  <c r="BI1230" i="11"/>
  <c r="BH1230" i="11"/>
  <c r="BG1230" i="11"/>
  <c r="BF1230" i="11"/>
  <c r="R1230" i="11"/>
  <c r="R1229" i="11" s="1"/>
  <c r="J76" i="11" s="1"/>
  <c r="Q1230" i="11"/>
  <c r="Q1229" i="11" s="1"/>
  <c r="I76" i="11" s="1"/>
  <c r="X1230" i="11"/>
  <c r="X1229" i="11" s="1"/>
  <c r="V1230" i="11"/>
  <c r="V1229" i="11" s="1"/>
  <c r="T1230" i="11"/>
  <c r="T1229" i="11" s="1"/>
  <c r="P1230" i="11"/>
  <c r="BK1230" i="11" s="1"/>
  <c r="BK1229" i="11" s="1"/>
  <c r="K1229" i="11" s="1"/>
  <c r="K76" i="11" s="1"/>
  <c r="BI1227" i="11"/>
  <c r="BH1227" i="11"/>
  <c r="BG1227" i="11"/>
  <c r="BF1227" i="11"/>
  <c r="R1227" i="11"/>
  <c r="Q1227" i="11"/>
  <c r="X1227" i="11"/>
  <c r="V1227" i="11"/>
  <c r="T1227" i="11"/>
  <c r="P1227" i="11"/>
  <c r="BK1227" i="11" s="1"/>
  <c r="BI1219" i="11"/>
  <c r="BH1219" i="11"/>
  <c r="BG1219" i="11"/>
  <c r="BF1219" i="11"/>
  <c r="R1219" i="11"/>
  <c r="Q1219" i="11"/>
  <c r="X1219" i="11"/>
  <c r="V1219" i="11"/>
  <c r="T1219" i="11"/>
  <c r="P1219" i="11"/>
  <c r="BI1205" i="11"/>
  <c r="BH1205" i="11"/>
  <c r="BG1205" i="11"/>
  <c r="BF1205" i="11"/>
  <c r="R1205" i="11"/>
  <c r="Q1205" i="11"/>
  <c r="X1205" i="11"/>
  <c r="V1205" i="11"/>
  <c r="T1205" i="11"/>
  <c r="P1205" i="11"/>
  <c r="K1205" i="11" s="1"/>
  <c r="BE1205" i="11" s="1"/>
  <c r="BI1203" i="11"/>
  <c r="BH1203" i="11"/>
  <c r="BG1203" i="11"/>
  <c r="BF1203" i="11"/>
  <c r="R1203" i="11"/>
  <c r="Q1203" i="11"/>
  <c r="X1203" i="11"/>
  <c r="V1203" i="11"/>
  <c r="T1203" i="11"/>
  <c r="P1203" i="11"/>
  <c r="BK1203" i="11" s="1"/>
  <c r="BI1189" i="11"/>
  <c r="BH1189" i="11"/>
  <c r="BG1189" i="11"/>
  <c r="BF1189" i="11"/>
  <c r="R1189" i="11"/>
  <c r="R1188" i="11" s="1"/>
  <c r="J75" i="11" s="1"/>
  <c r="Q1189" i="11"/>
  <c r="X1189" i="11"/>
  <c r="V1189" i="11"/>
  <c r="T1189" i="11"/>
  <c r="T1188" i="11" s="1"/>
  <c r="P1189" i="11"/>
  <c r="BK1189" i="11" s="1"/>
  <c r="BI1186" i="11"/>
  <c r="BH1186" i="11"/>
  <c r="BG1186" i="11"/>
  <c r="BF1186" i="11"/>
  <c r="R1186" i="11"/>
  <c r="Q1186" i="11"/>
  <c r="X1186" i="11"/>
  <c r="V1186" i="11"/>
  <c r="T1186" i="11"/>
  <c r="P1186" i="11"/>
  <c r="BK1186" i="11" s="1"/>
  <c r="BI1174" i="11"/>
  <c r="BH1174" i="11"/>
  <c r="BG1174" i="11"/>
  <c r="BF1174" i="11"/>
  <c r="R1174" i="11"/>
  <c r="Q1174" i="11"/>
  <c r="X1174" i="11"/>
  <c r="V1174" i="11"/>
  <c r="T1174" i="11"/>
  <c r="P1174" i="11"/>
  <c r="BK1174" i="11" s="1"/>
  <c r="BI1149" i="11"/>
  <c r="BH1149" i="11"/>
  <c r="BG1149" i="11"/>
  <c r="BF1149" i="11"/>
  <c r="R1149" i="11"/>
  <c r="Q1149" i="11"/>
  <c r="X1149" i="11"/>
  <c r="V1149" i="11"/>
  <c r="T1149" i="11"/>
  <c r="P1149" i="11"/>
  <c r="BI1147" i="11"/>
  <c r="BH1147" i="11"/>
  <c r="BG1147" i="11"/>
  <c r="BF1147" i="11"/>
  <c r="R1147" i="11"/>
  <c r="Q1147" i="11"/>
  <c r="X1147" i="11"/>
  <c r="V1147" i="11"/>
  <c r="T1147" i="11"/>
  <c r="P1147" i="11"/>
  <c r="BK1147" i="11" s="1"/>
  <c r="BI1129" i="11"/>
  <c r="BH1129" i="11"/>
  <c r="BG1129" i="11"/>
  <c r="BF1129" i="11"/>
  <c r="R1129" i="11"/>
  <c r="Q1129" i="11"/>
  <c r="X1129" i="11"/>
  <c r="V1129" i="11"/>
  <c r="T1129" i="11"/>
  <c r="P1129" i="11"/>
  <c r="BK1129" i="11" s="1"/>
  <c r="BI1127" i="11"/>
  <c r="BH1127" i="11"/>
  <c r="BG1127" i="11"/>
  <c r="BF1127" i="11"/>
  <c r="R1127" i="11"/>
  <c r="Q1127" i="11"/>
  <c r="X1127" i="11"/>
  <c r="V1127" i="11"/>
  <c r="T1127" i="11"/>
  <c r="P1127" i="11"/>
  <c r="K1127" i="11" s="1"/>
  <c r="BE1127" i="11" s="1"/>
  <c r="BI1117" i="11"/>
  <c r="BH1117" i="11"/>
  <c r="BG1117" i="11"/>
  <c r="BF1117" i="11"/>
  <c r="R1117" i="11"/>
  <c r="Q1117" i="11"/>
  <c r="X1117" i="11"/>
  <c r="X1116" i="11" s="1"/>
  <c r="V1117" i="11"/>
  <c r="T1117" i="11"/>
  <c r="P1117" i="11"/>
  <c r="BK1117" i="11" s="1"/>
  <c r="BI1112" i="11"/>
  <c r="BH1112" i="11"/>
  <c r="BG1112" i="11"/>
  <c r="BF1112" i="11"/>
  <c r="R1112" i="11"/>
  <c r="Q1112" i="11"/>
  <c r="X1112" i="11"/>
  <c r="V1112" i="11"/>
  <c r="T1112" i="11"/>
  <c r="P1112" i="11"/>
  <c r="K1112" i="11" s="1"/>
  <c r="BE1112" i="11" s="1"/>
  <c r="BI1105" i="11"/>
  <c r="BH1105" i="11"/>
  <c r="BG1105" i="11"/>
  <c r="BF1105" i="11"/>
  <c r="R1105" i="11"/>
  <c r="Q1105" i="11"/>
  <c r="X1105" i="11"/>
  <c r="V1105" i="11"/>
  <c r="T1105" i="11"/>
  <c r="P1105" i="11"/>
  <c r="BI1101" i="11"/>
  <c r="BH1101" i="11"/>
  <c r="BG1101" i="11"/>
  <c r="BF1101" i="11"/>
  <c r="R1101" i="11"/>
  <c r="Q1101" i="11"/>
  <c r="X1101" i="11"/>
  <c r="V1101" i="11"/>
  <c r="T1101" i="11"/>
  <c r="P1101" i="11"/>
  <c r="BI1097" i="11"/>
  <c r="BH1097" i="11"/>
  <c r="BG1097" i="11"/>
  <c r="BF1097" i="11"/>
  <c r="R1097" i="11"/>
  <c r="Q1097" i="11"/>
  <c r="X1097" i="11"/>
  <c r="V1097" i="11"/>
  <c r="T1097" i="11"/>
  <c r="P1097" i="11"/>
  <c r="BK1097" i="11" s="1"/>
  <c r="BI1093" i="11"/>
  <c r="BH1093" i="11"/>
  <c r="BG1093" i="11"/>
  <c r="BF1093" i="11"/>
  <c r="R1093" i="11"/>
  <c r="Q1093" i="11"/>
  <c r="X1093" i="11"/>
  <c r="V1093" i="11"/>
  <c r="T1093" i="11"/>
  <c r="P1093" i="11"/>
  <c r="BK1093" i="11" s="1"/>
  <c r="BI1089" i="11"/>
  <c r="BH1089" i="11"/>
  <c r="BG1089" i="11"/>
  <c r="BF1089" i="11"/>
  <c r="R1089" i="11"/>
  <c r="Q1089" i="11"/>
  <c r="X1089" i="11"/>
  <c r="V1089" i="11"/>
  <c r="T1089" i="11"/>
  <c r="P1089" i="11"/>
  <c r="BI1085" i="11"/>
  <c r="BH1085" i="11"/>
  <c r="BG1085" i="11"/>
  <c r="BF1085" i="11"/>
  <c r="R1085" i="11"/>
  <c r="Q1085" i="11"/>
  <c r="X1085" i="11"/>
  <c r="V1085" i="11"/>
  <c r="T1085" i="11"/>
  <c r="P1085" i="11"/>
  <c r="BK1085" i="11" s="1"/>
  <c r="BI1081" i="11"/>
  <c r="BH1081" i="11"/>
  <c r="BG1081" i="11"/>
  <c r="BF1081" i="11"/>
  <c r="R1081" i="11"/>
  <c r="Q1081" i="11"/>
  <c r="X1081" i="11"/>
  <c r="V1081" i="11"/>
  <c r="T1081" i="11"/>
  <c r="P1081" i="11"/>
  <c r="BK1081" i="11" s="1"/>
  <c r="BI1077" i="11"/>
  <c r="BH1077" i="11"/>
  <c r="BG1077" i="11"/>
  <c r="BF1077" i="11"/>
  <c r="R1077" i="11"/>
  <c r="Q1077" i="11"/>
  <c r="X1077" i="11"/>
  <c r="V1077" i="11"/>
  <c r="T1077" i="11"/>
  <c r="P1077" i="11"/>
  <c r="BK1077" i="11" s="1"/>
  <c r="BI1073" i="11"/>
  <c r="BH1073" i="11"/>
  <c r="BG1073" i="11"/>
  <c r="BF1073" i="11"/>
  <c r="R1073" i="11"/>
  <c r="Q1073" i="11"/>
  <c r="X1073" i="11"/>
  <c r="V1073" i="11"/>
  <c r="T1073" i="11"/>
  <c r="P1073" i="11"/>
  <c r="BI1069" i="11"/>
  <c r="BH1069" i="11"/>
  <c r="BG1069" i="11"/>
  <c r="BF1069" i="11"/>
  <c r="R1069" i="11"/>
  <c r="Q1069" i="11"/>
  <c r="X1069" i="11"/>
  <c r="V1069" i="11"/>
  <c r="T1069" i="11"/>
  <c r="P1069" i="11"/>
  <c r="BK1069" i="11" s="1"/>
  <c r="BI1065" i="11"/>
  <c r="BH1065" i="11"/>
  <c r="BG1065" i="11"/>
  <c r="BF1065" i="11"/>
  <c r="R1065" i="11"/>
  <c r="Q1065" i="11"/>
  <c r="X1065" i="11"/>
  <c r="V1065" i="11"/>
  <c r="T1065" i="11"/>
  <c r="P1065" i="11"/>
  <c r="BK1065" i="11" s="1"/>
  <c r="BI1061" i="11"/>
  <c r="BH1061" i="11"/>
  <c r="BG1061" i="11"/>
  <c r="BF1061" i="11"/>
  <c r="R1061" i="11"/>
  <c r="Q1061" i="11"/>
  <c r="X1061" i="11"/>
  <c r="V1061" i="11"/>
  <c r="T1061" i="11"/>
  <c r="P1061" i="11"/>
  <c r="K1061" i="11" s="1"/>
  <c r="BE1061" i="11" s="1"/>
  <c r="BI1057" i="11"/>
  <c r="BH1057" i="11"/>
  <c r="BG1057" i="11"/>
  <c r="BF1057" i="11"/>
  <c r="R1057" i="11"/>
  <c r="Q1057" i="11"/>
  <c r="X1057" i="11"/>
  <c r="V1057" i="11"/>
  <c r="T1057" i="11"/>
  <c r="P1057" i="11"/>
  <c r="BI1053" i="11"/>
  <c r="BH1053" i="11"/>
  <c r="BG1053" i="11"/>
  <c r="BF1053" i="11"/>
  <c r="R1053" i="11"/>
  <c r="Q1053" i="11"/>
  <c r="X1053" i="11"/>
  <c r="V1053" i="11"/>
  <c r="T1053" i="11"/>
  <c r="P1053" i="11"/>
  <c r="K1053" i="11" s="1"/>
  <c r="BE1053" i="11" s="1"/>
  <c r="BI1049" i="11"/>
  <c r="BH1049" i="11"/>
  <c r="BG1049" i="11"/>
  <c r="BF1049" i="11"/>
  <c r="R1049" i="11"/>
  <c r="Q1049" i="11"/>
  <c r="X1049" i="11"/>
  <c r="V1049" i="11"/>
  <c r="T1049" i="11"/>
  <c r="P1049" i="11"/>
  <c r="BK1049" i="11" s="1"/>
  <c r="BI1045" i="11"/>
  <c r="BH1045" i="11"/>
  <c r="BG1045" i="11"/>
  <c r="BF1045" i="11"/>
  <c r="R1045" i="11"/>
  <c r="Q1045" i="11"/>
  <c r="X1045" i="11"/>
  <c r="V1045" i="11"/>
  <c r="T1045" i="11"/>
  <c r="P1045" i="11"/>
  <c r="BI1041" i="11"/>
  <c r="BH1041" i="11"/>
  <c r="BG1041" i="11"/>
  <c r="BF1041" i="11"/>
  <c r="R1041" i="11"/>
  <c r="Q1041" i="11"/>
  <c r="X1041" i="11"/>
  <c r="V1041" i="11"/>
  <c r="T1041" i="11"/>
  <c r="P1041" i="11"/>
  <c r="BK1041" i="11" s="1"/>
  <c r="BI1037" i="11"/>
  <c r="BH1037" i="11"/>
  <c r="BG1037" i="11"/>
  <c r="BF1037" i="11"/>
  <c r="R1037" i="11"/>
  <c r="Q1037" i="11"/>
  <c r="X1037" i="11"/>
  <c r="V1037" i="11"/>
  <c r="T1037" i="11"/>
  <c r="P1037" i="11"/>
  <c r="BK1037" i="11" s="1"/>
  <c r="BI1033" i="11"/>
  <c r="BH1033" i="11"/>
  <c r="BG1033" i="11"/>
  <c r="BF1033" i="11"/>
  <c r="R1033" i="11"/>
  <c r="Q1033" i="11"/>
  <c r="X1033" i="11"/>
  <c r="V1033" i="11"/>
  <c r="T1033" i="11"/>
  <c r="P1033" i="11"/>
  <c r="K1033" i="11" s="1"/>
  <c r="BE1033" i="11" s="1"/>
  <c r="BI1029" i="11"/>
  <c r="BH1029" i="11"/>
  <c r="BG1029" i="11"/>
  <c r="BF1029" i="11"/>
  <c r="R1029" i="11"/>
  <c r="Q1029" i="11"/>
  <c r="X1029" i="11"/>
  <c r="V1029" i="11"/>
  <c r="T1029" i="11"/>
  <c r="P1029" i="11"/>
  <c r="BK1029" i="11" s="1"/>
  <c r="BI1026" i="11"/>
  <c r="BH1026" i="11"/>
  <c r="BG1026" i="11"/>
  <c r="BF1026" i="11"/>
  <c r="R1026" i="11"/>
  <c r="Q1026" i="11"/>
  <c r="X1026" i="11"/>
  <c r="V1026" i="11"/>
  <c r="T1026" i="11"/>
  <c r="P1026" i="11"/>
  <c r="BK1026" i="11" s="1"/>
  <c r="BI1022" i="11"/>
  <c r="BH1022" i="11"/>
  <c r="BG1022" i="11"/>
  <c r="BF1022" i="11"/>
  <c r="R1022" i="11"/>
  <c r="Q1022" i="11"/>
  <c r="X1022" i="11"/>
  <c r="X1021" i="11" s="1"/>
  <c r="V1022" i="11"/>
  <c r="V1021" i="11" s="1"/>
  <c r="T1022" i="11"/>
  <c r="P1022" i="11"/>
  <c r="BK1022" i="11" s="1"/>
  <c r="BI1019" i="11"/>
  <c r="BH1019" i="11"/>
  <c r="BG1019" i="11"/>
  <c r="BF1019" i="11"/>
  <c r="R1019" i="11"/>
  <c r="Q1019" i="11"/>
  <c r="X1019" i="11"/>
  <c r="V1019" i="11"/>
  <c r="T1019" i="11"/>
  <c r="P1019" i="11"/>
  <c r="BK1019" i="11" s="1"/>
  <c r="BI1017" i="11"/>
  <c r="BH1017" i="11"/>
  <c r="BG1017" i="11"/>
  <c r="BF1017" i="11"/>
  <c r="R1017" i="11"/>
  <c r="Q1017" i="11"/>
  <c r="X1017" i="11"/>
  <c r="V1017" i="11"/>
  <c r="T1017" i="11"/>
  <c r="P1017" i="11"/>
  <c r="BI996" i="11"/>
  <c r="BH996" i="11"/>
  <c r="BG996" i="11"/>
  <c r="BF996" i="11"/>
  <c r="R996" i="11"/>
  <c r="Q996" i="11"/>
  <c r="X996" i="11"/>
  <c r="V996" i="11"/>
  <c r="T996" i="11"/>
  <c r="P996" i="11"/>
  <c r="BK996" i="11" s="1"/>
  <c r="BI994" i="11"/>
  <c r="BH994" i="11"/>
  <c r="BG994" i="11"/>
  <c r="BF994" i="11"/>
  <c r="R994" i="11"/>
  <c r="Q994" i="11"/>
  <c r="X994" i="11"/>
  <c r="V994" i="11"/>
  <c r="T994" i="11"/>
  <c r="P994" i="11"/>
  <c r="BK994" i="11" s="1"/>
  <c r="BI973" i="11"/>
  <c r="BH973" i="11"/>
  <c r="BG973" i="11"/>
  <c r="BF973" i="11"/>
  <c r="R973" i="11"/>
  <c r="Q973" i="11"/>
  <c r="X973" i="11"/>
  <c r="V973" i="11"/>
  <c r="T973" i="11"/>
  <c r="P973" i="11"/>
  <c r="BK973" i="11" s="1"/>
  <c r="BI952" i="11"/>
  <c r="BH952" i="11"/>
  <c r="BG952" i="11"/>
  <c r="BF952" i="11"/>
  <c r="R952" i="11"/>
  <c r="Q952" i="11"/>
  <c r="X952" i="11"/>
  <c r="V952" i="11"/>
  <c r="T952" i="11"/>
  <c r="P952" i="11"/>
  <c r="BI940" i="11"/>
  <c r="BH940" i="11"/>
  <c r="BG940" i="11"/>
  <c r="BF940" i="11"/>
  <c r="R940" i="11"/>
  <c r="Q940" i="11"/>
  <c r="X940" i="11"/>
  <c r="V940" i="11"/>
  <c r="T940" i="11"/>
  <c r="P940" i="11"/>
  <c r="BK940" i="11" s="1"/>
  <c r="BI930" i="11"/>
  <c r="BH930" i="11"/>
  <c r="BG930" i="11"/>
  <c r="BF930" i="11"/>
  <c r="R930" i="11"/>
  <c r="Q930" i="11"/>
  <c r="X930" i="11"/>
  <c r="V930" i="11"/>
  <c r="T930" i="11"/>
  <c r="T929" i="11" s="1"/>
  <c r="P930" i="11"/>
  <c r="K930" i="11" s="1"/>
  <c r="BE930" i="11" s="1"/>
  <c r="BI927" i="11"/>
  <c r="BH927" i="11"/>
  <c r="BG927" i="11"/>
  <c r="BF927" i="11"/>
  <c r="R927" i="11"/>
  <c r="Q927" i="11"/>
  <c r="X927" i="11"/>
  <c r="V927" i="11"/>
  <c r="T927" i="11"/>
  <c r="P927" i="11"/>
  <c r="BK927" i="11" s="1"/>
  <c r="BI923" i="11"/>
  <c r="BH923" i="11"/>
  <c r="BG923" i="11"/>
  <c r="BF923" i="11"/>
  <c r="R923" i="11"/>
  <c r="R922" i="11" s="1"/>
  <c r="J70" i="11" s="1"/>
  <c r="Q923" i="11"/>
  <c r="Q922" i="11" s="1"/>
  <c r="I70" i="11" s="1"/>
  <c r="X923" i="11"/>
  <c r="V923" i="11"/>
  <c r="V922" i="11"/>
  <c r="T923" i="11"/>
  <c r="P923" i="11"/>
  <c r="BK923" i="11" s="1"/>
  <c r="BK922" i="11" s="1"/>
  <c r="K922" i="11" s="1"/>
  <c r="K70" i="11" s="1"/>
  <c r="BI920" i="11"/>
  <c r="BH920" i="11"/>
  <c r="BG920" i="11"/>
  <c r="BF920" i="11"/>
  <c r="R920" i="11"/>
  <c r="Q920" i="11"/>
  <c r="X920" i="11"/>
  <c r="V920" i="11"/>
  <c r="T920" i="11"/>
  <c r="P920" i="11"/>
  <c r="BK920" i="11" s="1"/>
  <c r="BI918" i="11"/>
  <c r="BH918" i="11"/>
  <c r="BG918" i="11"/>
  <c r="BF918" i="11"/>
  <c r="R918" i="11"/>
  <c r="Q918" i="11"/>
  <c r="X918" i="11"/>
  <c r="V918" i="11"/>
  <c r="T918" i="11"/>
  <c r="P918" i="11"/>
  <c r="K918" i="11" s="1"/>
  <c r="BE918" i="11" s="1"/>
  <c r="BI900" i="11"/>
  <c r="BH900" i="11"/>
  <c r="BG900" i="11"/>
  <c r="BF900" i="11"/>
  <c r="R900" i="11"/>
  <c r="Q900" i="11"/>
  <c r="X900" i="11"/>
  <c r="V900" i="11"/>
  <c r="T900" i="11"/>
  <c r="P900" i="11"/>
  <c r="BI898" i="11"/>
  <c r="BH898" i="11"/>
  <c r="BG898" i="11"/>
  <c r="BF898" i="11"/>
  <c r="R898" i="11"/>
  <c r="Q898" i="11"/>
  <c r="X898" i="11"/>
  <c r="V898" i="11"/>
  <c r="T898" i="11"/>
  <c r="P898" i="11"/>
  <c r="BI896" i="11"/>
  <c r="BH896" i="11"/>
  <c r="BG896" i="11"/>
  <c r="BF896" i="11"/>
  <c r="R896" i="11"/>
  <c r="Q896" i="11"/>
  <c r="X896" i="11"/>
  <c r="V896" i="11"/>
  <c r="T896" i="11"/>
  <c r="P896" i="11"/>
  <c r="BK896" i="11" s="1"/>
  <c r="BI887" i="11"/>
  <c r="BH887" i="11"/>
  <c r="BG887" i="11"/>
  <c r="BF887" i="11"/>
  <c r="R887" i="11"/>
  <c r="Q887" i="11"/>
  <c r="X887" i="11"/>
  <c r="V887" i="11"/>
  <c r="T887" i="11"/>
  <c r="P887" i="11"/>
  <c r="K887" i="11" s="1"/>
  <c r="BE887" i="11" s="1"/>
  <c r="BI885" i="11"/>
  <c r="BH885" i="11"/>
  <c r="BG885" i="11"/>
  <c r="BF885" i="11"/>
  <c r="R885" i="11"/>
  <c r="Q885" i="11"/>
  <c r="X885" i="11"/>
  <c r="V885" i="11"/>
  <c r="T885" i="11"/>
  <c r="P885" i="11"/>
  <c r="K885" i="11" s="1"/>
  <c r="BE885" i="11" s="1"/>
  <c r="BI867" i="11"/>
  <c r="BH867" i="11"/>
  <c r="BG867" i="11"/>
  <c r="BF867" i="11"/>
  <c r="R867" i="11"/>
  <c r="Q867" i="11"/>
  <c r="X867" i="11"/>
  <c r="V867" i="11"/>
  <c r="V866" i="11" s="1"/>
  <c r="T867" i="11"/>
  <c r="P867" i="11"/>
  <c r="BK867" i="11" s="1"/>
  <c r="BI864" i="11"/>
  <c r="BH864" i="11"/>
  <c r="BG864" i="11"/>
  <c r="BF864" i="11"/>
  <c r="R864" i="11"/>
  <c r="Q864" i="11"/>
  <c r="X864" i="11"/>
  <c r="V864" i="11"/>
  <c r="T864" i="11"/>
  <c r="P864" i="11"/>
  <c r="K864" i="11" s="1"/>
  <c r="BE864" i="11" s="1"/>
  <c r="BI862" i="11"/>
  <c r="BH862" i="11"/>
  <c r="BG862" i="11"/>
  <c r="BF862" i="11"/>
  <c r="R862" i="11"/>
  <c r="Q862" i="11"/>
  <c r="X862" i="11"/>
  <c r="V862" i="11"/>
  <c r="T862" i="11"/>
  <c r="P862" i="11"/>
  <c r="BI860" i="11"/>
  <c r="BH860" i="11"/>
  <c r="BG860" i="11"/>
  <c r="BF860" i="11"/>
  <c r="R860" i="11"/>
  <c r="Q860" i="11"/>
  <c r="X860" i="11"/>
  <c r="V860" i="11"/>
  <c r="T860" i="11"/>
  <c r="P860" i="11"/>
  <c r="BK860" i="11" s="1"/>
  <c r="BI858" i="11"/>
  <c r="BH858" i="11"/>
  <c r="BG858" i="11"/>
  <c r="BF858" i="11"/>
  <c r="R858" i="11"/>
  <c r="Q858" i="11"/>
  <c r="X858" i="11"/>
  <c r="V858" i="11"/>
  <c r="T858" i="11"/>
  <c r="P858" i="11"/>
  <c r="K858" i="11" s="1"/>
  <c r="BE858" i="11" s="1"/>
  <c r="BI850" i="11"/>
  <c r="BH850" i="11"/>
  <c r="BG850" i="11"/>
  <c r="BF850" i="11"/>
  <c r="R850" i="11"/>
  <c r="Q850" i="11"/>
  <c r="X850" i="11"/>
  <c r="V850" i="11"/>
  <c r="T850" i="11"/>
  <c r="P850" i="11"/>
  <c r="K850" i="11" s="1"/>
  <c r="BE850" i="11" s="1"/>
  <c r="BI848" i="11"/>
  <c r="BH848" i="11"/>
  <c r="BG848" i="11"/>
  <c r="BF848" i="11"/>
  <c r="R848" i="11"/>
  <c r="Q848" i="11"/>
  <c r="X848" i="11"/>
  <c r="V848" i="11"/>
  <c r="T848" i="11"/>
  <c r="P848" i="11"/>
  <c r="BI840" i="11"/>
  <c r="BH840" i="11"/>
  <c r="BG840" i="11"/>
  <c r="BF840" i="11"/>
  <c r="R840" i="11"/>
  <c r="Q840" i="11"/>
  <c r="X840" i="11"/>
  <c r="V840" i="11"/>
  <c r="T840" i="11"/>
  <c r="T839" i="11" s="1"/>
  <c r="P840" i="11"/>
  <c r="BK840" i="11" s="1"/>
  <c r="BI836" i="11"/>
  <c r="BH836" i="11"/>
  <c r="BG836" i="11"/>
  <c r="BF836" i="11"/>
  <c r="R836" i="11"/>
  <c r="R835" i="11" s="1"/>
  <c r="J66" i="11" s="1"/>
  <c r="Q836" i="11"/>
  <c r="Q835" i="11" s="1"/>
  <c r="I66" i="11" s="1"/>
  <c r="X836" i="11"/>
  <c r="X835" i="11" s="1"/>
  <c r="V836" i="11"/>
  <c r="V835" i="11" s="1"/>
  <c r="T836" i="11"/>
  <c r="T835" i="11" s="1"/>
  <c r="P836" i="11"/>
  <c r="BK836" i="11" s="1"/>
  <c r="BK835" i="11" s="1"/>
  <c r="K835" i="11" s="1"/>
  <c r="K66" i="11" s="1"/>
  <c r="BI830" i="11"/>
  <c r="BH830" i="11"/>
  <c r="BG830" i="11"/>
  <c r="BF830" i="11"/>
  <c r="R830" i="11"/>
  <c r="Q830" i="11"/>
  <c r="X830" i="11"/>
  <c r="V830" i="11"/>
  <c r="T830" i="11"/>
  <c r="P830" i="11"/>
  <c r="BK830" i="11" s="1"/>
  <c r="BI825" i="11"/>
  <c r="BH825" i="11"/>
  <c r="BG825" i="11"/>
  <c r="BF825" i="11"/>
  <c r="R825" i="11"/>
  <c r="Q825" i="11"/>
  <c r="X825" i="11"/>
  <c r="V825" i="11"/>
  <c r="T825" i="11"/>
  <c r="P825" i="11"/>
  <c r="K825" i="11" s="1"/>
  <c r="BE825" i="11" s="1"/>
  <c r="BI820" i="11"/>
  <c r="BH820" i="11"/>
  <c r="BG820" i="11"/>
  <c r="BF820" i="11"/>
  <c r="R820" i="11"/>
  <c r="Q820" i="11"/>
  <c r="X820" i="11"/>
  <c r="V820" i="11"/>
  <c r="T820" i="11"/>
  <c r="P820" i="11"/>
  <c r="K820" i="11" s="1"/>
  <c r="BE820" i="11" s="1"/>
  <c r="BI815" i="11"/>
  <c r="BH815" i="11"/>
  <c r="BG815" i="11"/>
  <c r="BF815" i="11"/>
  <c r="R815" i="11"/>
  <c r="Q815" i="11"/>
  <c r="X815" i="11"/>
  <c r="V815" i="11"/>
  <c r="T815" i="11"/>
  <c r="P815" i="11"/>
  <c r="BI800" i="11"/>
  <c r="BH800" i="11"/>
  <c r="BG800" i="11"/>
  <c r="BF800" i="11"/>
  <c r="R800" i="11"/>
  <c r="Q800" i="11"/>
  <c r="X800" i="11"/>
  <c r="V800" i="11"/>
  <c r="T800" i="11"/>
  <c r="P800" i="11"/>
  <c r="BK800" i="11" s="1"/>
  <c r="BI783" i="11"/>
  <c r="BH783" i="11"/>
  <c r="BG783" i="11"/>
  <c r="BF783" i="11"/>
  <c r="R783" i="11"/>
  <c r="Q783" i="11"/>
  <c r="X783" i="11"/>
  <c r="V783" i="11"/>
  <c r="T783" i="11"/>
  <c r="P783" i="11"/>
  <c r="K783" i="11" s="1"/>
  <c r="BE783" i="11" s="1"/>
  <c r="BI775" i="11"/>
  <c r="BH775" i="11"/>
  <c r="BG775" i="11"/>
  <c r="BF775" i="11"/>
  <c r="R775" i="11"/>
  <c r="Q775" i="11"/>
  <c r="X775" i="11"/>
  <c r="V775" i="11"/>
  <c r="T775" i="11"/>
  <c r="P775" i="11"/>
  <c r="K775" i="11" s="1"/>
  <c r="BE775" i="11" s="1"/>
  <c r="BI757" i="11"/>
  <c r="BH757" i="11"/>
  <c r="BG757" i="11"/>
  <c r="BF757" i="11"/>
  <c r="R757" i="11"/>
  <c r="Q757" i="11"/>
  <c r="X757" i="11"/>
  <c r="V757" i="11"/>
  <c r="T757" i="11"/>
  <c r="P757" i="11"/>
  <c r="BI753" i="11"/>
  <c r="BH753" i="11"/>
  <c r="BG753" i="11"/>
  <c r="BF753" i="11"/>
  <c r="R753" i="11"/>
  <c r="Q753" i="11"/>
  <c r="X753" i="11"/>
  <c r="V753" i="11"/>
  <c r="T753" i="11"/>
  <c r="P753" i="11"/>
  <c r="BK753" i="11" s="1"/>
  <c r="BI749" i="11"/>
  <c r="BH749" i="11"/>
  <c r="BG749" i="11"/>
  <c r="BF749" i="11"/>
  <c r="R749" i="11"/>
  <c r="Q749" i="11"/>
  <c r="X749" i="11"/>
  <c r="V749" i="11"/>
  <c r="T749" i="11"/>
  <c r="P749" i="11"/>
  <c r="K749" i="11" s="1"/>
  <c r="BE749" i="11" s="1"/>
  <c r="BI747" i="11"/>
  <c r="BH747" i="11"/>
  <c r="BG747" i="11"/>
  <c r="BF747" i="11"/>
  <c r="R747" i="11"/>
  <c r="Q747" i="11"/>
  <c r="X747" i="11"/>
  <c r="V747" i="11"/>
  <c r="T747" i="11"/>
  <c r="P747" i="11"/>
  <c r="K747" i="11" s="1"/>
  <c r="BE747" i="11" s="1"/>
  <c r="BI743" i="11"/>
  <c r="BH743" i="11"/>
  <c r="BG743" i="11"/>
  <c r="BF743" i="11"/>
  <c r="R743" i="11"/>
  <c r="R742" i="11" s="1"/>
  <c r="J65" i="11" s="1"/>
  <c r="Q743" i="11"/>
  <c r="X743" i="11"/>
  <c r="V743" i="11"/>
  <c r="V742" i="11" s="1"/>
  <c r="T743" i="11"/>
  <c r="P743" i="11"/>
  <c r="BK743" i="11" s="1"/>
  <c r="BI740" i="11"/>
  <c r="BH740" i="11"/>
  <c r="BG740" i="11"/>
  <c r="BF740" i="11"/>
  <c r="R740" i="11"/>
  <c r="Q740" i="11"/>
  <c r="X740" i="11"/>
  <c r="V740" i="11"/>
  <c r="T740" i="11"/>
  <c r="P740" i="11"/>
  <c r="K740" i="11" s="1"/>
  <c r="BE740" i="11" s="1"/>
  <c r="BI738" i="11"/>
  <c r="BH738" i="11"/>
  <c r="BG738" i="11"/>
  <c r="BF738" i="11"/>
  <c r="R738" i="11"/>
  <c r="Q738" i="11"/>
  <c r="X738" i="11"/>
  <c r="V738" i="11"/>
  <c r="T738" i="11"/>
  <c r="P738" i="11"/>
  <c r="BI730" i="11"/>
  <c r="BH730" i="11"/>
  <c r="BG730" i="11"/>
  <c r="BF730" i="11"/>
  <c r="R730" i="11"/>
  <c r="Q730" i="11"/>
  <c r="X730" i="11"/>
  <c r="V730" i="11"/>
  <c r="T730" i="11"/>
  <c r="P730" i="11"/>
  <c r="BK730" i="11" s="1"/>
  <c r="BI722" i="11"/>
  <c r="BH722" i="11"/>
  <c r="BG722" i="11"/>
  <c r="BF722" i="11"/>
  <c r="R722" i="11"/>
  <c r="Q722" i="11"/>
  <c r="X722" i="11"/>
  <c r="V722" i="11"/>
  <c r="T722" i="11"/>
  <c r="P722" i="11"/>
  <c r="K722" i="11" s="1"/>
  <c r="BE722" i="11" s="1"/>
  <c r="BI699" i="11"/>
  <c r="BH699" i="11"/>
  <c r="BG699" i="11"/>
  <c r="BF699" i="11"/>
  <c r="R699" i="11"/>
  <c r="Q699" i="11"/>
  <c r="X699" i="11"/>
  <c r="V699" i="11"/>
  <c r="T699" i="11"/>
  <c r="P699" i="11"/>
  <c r="K699" i="11" s="1"/>
  <c r="BE699" i="11" s="1"/>
  <c r="BI691" i="11"/>
  <c r="BH691" i="11"/>
  <c r="BG691" i="11"/>
  <c r="BF691" i="11"/>
  <c r="R691" i="11"/>
  <c r="Q691" i="11"/>
  <c r="X691" i="11"/>
  <c r="V691" i="11"/>
  <c r="T691" i="11"/>
  <c r="P691" i="11"/>
  <c r="BI683" i="11"/>
  <c r="BH683" i="11"/>
  <c r="BG683" i="11"/>
  <c r="BF683" i="11"/>
  <c r="R683" i="11"/>
  <c r="Q683" i="11"/>
  <c r="X683" i="11"/>
  <c r="V683" i="11"/>
  <c r="T683" i="11"/>
  <c r="P683" i="11"/>
  <c r="BK683" i="11" s="1"/>
  <c r="BI675" i="11"/>
  <c r="BH675" i="11"/>
  <c r="BG675" i="11"/>
  <c r="BF675" i="11"/>
  <c r="R675" i="11"/>
  <c r="Q675" i="11"/>
  <c r="X675" i="11"/>
  <c r="V675" i="11"/>
  <c r="T675" i="11"/>
  <c r="P675" i="11"/>
  <c r="K675" i="11" s="1"/>
  <c r="BE675" i="11" s="1"/>
  <c r="BI669" i="11"/>
  <c r="BH669" i="11"/>
  <c r="BG669" i="11"/>
  <c r="BF669" i="11"/>
  <c r="R669" i="11"/>
  <c r="Q669" i="11"/>
  <c r="X669" i="11"/>
  <c r="V669" i="11"/>
  <c r="T669" i="11"/>
  <c r="P669" i="11"/>
  <c r="K669" i="11" s="1"/>
  <c r="BE669" i="11" s="1"/>
  <c r="BI651" i="11"/>
  <c r="BH651" i="11"/>
  <c r="BG651" i="11"/>
  <c r="BF651" i="11"/>
  <c r="R651" i="11"/>
  <c r="Q651" i="11"/>
  <c r="X651" i="11"/>
  <c r="V651" i="11"/>
  <c r="T651" i="11"/>
  <c r="P651" i="11"/>
  <c r="BI643" i="11"/>
  <c r="BH643" i="11"/>
  <c r="BG643" i="11"/>
  <c r="BF643" i="11"/>
  <c r="R643" i="11"/>
  <c r="Q643" i="11"/>
  <c r="X643" i="11"/>
  <c r="V643" i="11"/>
  <c r="T643" i="11"/>
  <c r="P643" i="11"/>
  <c r="BK643" i="11" s="1"/>
  <c r="BI630" i="11"/>
  <c r="BH630" i="11"/>
  <c r="BG630" i="11"/>
  <c r="BF630" i="11"/>
  <c r="R630" i="11"/>
  <c r="Q630" i="11"/>
  <c r="X630" i="11"/>
  <c r="V630" i="11"/>
  <c r="T630" i="11"/>
  <c r="P630" i="11"/>
  <c r="BI615" i="11"/>
  <c r="BH615" i="11"/>
  <c r="BG615" i="11"/>
  <c r="BF615" i="11"/>
  <c r="R615" i="11"/>
  <c r="Q615" i="11"/>
  <c r="X615" i="11"/>
  <c r="V615" i="11"/>
  <c r="T615" i="11"/>
  <c r="P615" i="11"/>
  <c r="K615" i="11" s="1"/>
  <c r="BE615" i="11" s="1"/>
  <c r="BI606" i="11"/>
  <c r="BH606" i="11"/>
  <c r="BG606" i="11"/>
  <c r="BF606" i="11"/>
  <c r="R606" i="11"/>
  <c r="Q606" i="11"/>
  <c r="X606" i="11"/>
  <c r="V606" i="11"/>
  <c r="T606" i="11"/>
  <c r="P606" i="11"/>
  <c r="BI579" i="11"/>
  <c r="BH579" i="11"/>
  <c r="BG579" i="11"/>
  <c r="BF579" i="11"/>
  <c r="R579" i="11"/>
  <c r="Q579" i="11"/>
  <c r="X579" i="11"/>
  <c r="V579" i="11"/>
  <c r="T579" i="11"/>
  <c r="P579" i="11"/>
  <c r="BK579" i="11" s="1"/>
  <c r="BI550" i="11"/>
  <c r="BH550" i="11"/>
  <c r="BG550" i="11"/>
  <c r="BF550" i="11"/>
  <c r="R550" i="11"/>
  <c r="Q550" i="11"/>
  <c r="X550" i="11"/>
  <c r="V550" i="11"/>
  <c r="T550" i="11"/>
  <c r="P550" i="11"/>
  <c r="K550" i="11" s="1"/>
  <c r="BE550" i="11" s="1"/>
  <c r="BI542" i="11"/>
  <c r="BH542" i="11"/>
  <c r="BG542" i="11"/>
  <c r="BF542" i="11"/>
  <c r="R542" i="11"/>
  <c r="Q542" i="11"/>
  <c r="X542" i="11"/>
  <c r="V542" i="11"/>
  <c r="T542" i="11"/>
  <c r="P542" i="11"/>
  <c r="K542" i="11" s="1"/>
  <c r="BE542" i="11" s="1"/>
  <c r="BI520" i="11"/>
  <c r="BH520" i="11"/>
  <c r="BG520" i="11"/>
  <c r="BF520" i="11"/>
  <c r="R520" i="11"/>
  <c r="Q520" i="11"/>
  <c r="X520" i="11"/>
  <c r="V520" i="11"/>
  <c r="T520" i="11"/>
  <c r="P520" i="11"/>
  <c r="BI506" i="11"/>
  <c r="BH506" i="11"/>
  <c r="BG506" i="11"/>
  <c r="BF506" i="11"/>
  <c r="R506" i="11"/>
  <c r="Q506" i="11"/>
  <c r="X506" i="11"/>
  <c r="V506" i="11"/>
  <c r="T506" i="11"/>
  <c r="P506" i="11"/>
  <c r="BK506" i="11" s="1"/>
  <c r="BI496" i="11"/>
  <c r="BH496" i="11"/>
  <c r="BG496" i="11"/>
  <c r="BF496" i="11"/>
  <c r="R496" i="11"/>
  <c r="Q496" i="11"/>
  <c r="X496" i="11"/>
  <c r="V496" i="11"/>
  <c r="T496" i="11"/>
  <c r="P496" i="11"/>
  <c r="BI494" i="11"/>
  <c r="BH494" i="11"/>
  <c r="BG494" i="11"/>
  <c r="BF494" i="11"/>
  <c r="R494" i="11"/>
  <c r="Q494" i="11"/>
  <c r="X494" i="11"/>
  <c r="V494" i="11"/>
  <c r="T494" i="11"/>
  <c r="P494" i="11"/>
  <c r="BK494" i="11" s="1"/>
  <c r="BI488" i="11"/>
  <c r="BH488" i="11"/>
  <c r="BG488" i="11"/>
  <c r="BF488" i="11"/>
  <c r="R488" i="11"/>
  <c r="Q488" i="11"/>
  <c r="X488" i="11"/>
  <c r="V488" i="11"/>
  <c r="T488" i="11"/>
  <c r="P488" i="11"/>
  <c r="K488" i="11" s="1"/>
  <c r="BE488" i="11" s="1"/>
  <c r="BI482" i="11"/>
  <c r="BH482" i="11"/>
  <c r="BG482" i="11"/>
  <c r="BF482" i="11"/>
  <c r="R482" i="11"/>
  <c r="Q482" i="11"/>
  <c r="X482" i="11"/>
  <c r="V482" i="11"/>
  <c r="T482" i="11"/>
  <c r="P482" i="11"/>
  <c r="K482" i="11" s="1"/>
  <c r="BE482" i="11" s="1"/>
  <c r="BI476" i="11"/>
  <c r="BH476" i="11"/>
  <c r="BG476" i="11"/>
  <c r="BF476" i="11"/>
  <c r="R476" i="11"/>
  <c r="Q476" i="11"/>
  <c r="X476" i="11"/>
  <c r="V476" i="11"/>
  <c r="T476" i="11"/>
  <c r="T475" i="11"/>
  <c r="P476" i="11"/>
  <c r="BK476" i="11" s="1"/>
  <c r="BI473" i="11"/>
  <c r="BH473" i="11"/>
  <c r="BG473" i="11"/>
  <c r="BF473" i="11"/>
  <c r="R473" i="11"/>
  <c r="Q473" i="11"/>
  <c r="X473" i="11"/>
  <c r="V473" i="11"/>
  <c r="T473" i="11"/>
  <c r="P473" i="11"/>
  <c r="BK473" i="11" s="1"/>
  <c r="BI469" i="11"/>
  <c r="BH469" i="11"/>
  <c r="BG469" i="11"/>
  <c r="BF469" i="11"/>
  <c r="R469" i="11"/>
  <c r="Q469" i="11"/>
  <c r="X469" i="11"/>
  <c r="V469" i="11"/>
  <c r="T469" i="11"/>
  <c r="P469" i="11"/>
  <c r="BI467" i="11"/>
  <c r="BH467" i="11"/>
  <c r="BG467" i="11"/>
  <c r="BF467" i="11"/>
  <c r="R467" i="11"/>
  <c r="Q467" i="11"/>
  <c r="X467" i="11"/>
  <c r="V467" i="11"/>
  <c r="T467" i="11"/>
  <c r="P467" i="11"/>
  <c r="K467" i="11" s="1"/>
  <c r="BE467" i="11" s="1"/>
  <c r="BI457" i="11"/>
  <c r="BH457" i="11"/>
  <c r="BG457" i="11"/>
  <c r="BF457" i="11"/>
  <c r="R457" i="11"/>
  <c r="Q457" i="11"/>
  <c r="X457" i="11"/>
  <c r="V457" i="11"/>
  <c r="T457" i="11"/>
  <c r="P457" i="11"/>
  <c r="BK457" i="11" s="1"/>
  <c r="BI447" i="11"/>
  <c r="BH447" i="11"/>
  <c r="BG447" i="11"/>
  <c r="BF447" i="11"/>
  <c r="R447" i="11"/>
  <c r="Q447" i="11"/>
  <c r="X447" i="11"/>
  <c r="V447" i="11"/>
  <c r="T447" i="11"/>
  <c r="P447" i="11"/>
  <c r="K447" i="11" s="1"/>
  <c r="BE447" i="11" s="1"/>
  <c r="BI436" i="11"/>
  <c r="BH436" i="11"/>
  <c r="BG436" i="11"/>
  <c r="BF436" i="11"/>
  <c r="R436" i="11"/>
  <c r="Q436" i="11"/>
  <c r="X436" i="11"/>
  <c r="V436" i="11"/>
  <c r="T436" i="11"/>
  <c r="P436" i="11"/>
  <c r="BI431" i="11"/>
  <c r="BH431" i="11"/>
  <c r="BG431" i="11"/>
  <c r="BF431" i="11"/>
  <c r="R431" i="11"/>
  <c r="Q431" i="11"/>
  <c r="X431" i="11"/>
  <c r="V431" i="11"/>
  <c r="T431" i="11"/>
  <c r="P431" i="11"/>
  <c r="K431" i="11" s="1"/>
  <c r="BE431" i="11" s="1"/>
  <c r="BI425" i="11"/>
  <c r="BH425" i="11"/>
  <c r="BG425" i="11"/>
  <c r="BF425" i="11"/>
  <c r="R425" i="11"/>
  <c r="Q425" i="11"/>
  <c r="X425" i="11"/>
  <c r="V425" i="11"/>
  <c r="T425" i="11"/>
  <c r="P425" i="11"/>
  <c r="BK425" i="11" s="1"/>
  <c r="BI419" i="11"/>
  <c r="BH419" i="11"/>
  <c r="BG419" i="11"/>
  <c r="BF419" i="11"/>
  <c r="R419" i="11"/>
  <c r="Q419" i="11"/>
  <c r="X419" i="11"/>
  <c r="V419" i="11"/>
  <c r="T419" i="11"/>
  <c r="P419" i="11"/>
  <c r="BK419" i="11" s="1"/>
  <c r="BI413" i="11"/>
  <c r="BH413" i="11"/>
  <c r="BG413" i="11"/>
  <c r="BF413" i="11"/>
  <c r="R413" i="11"/>
  <c r="Q413" i="11"/>
  <c r="X413" i="11"/>
  <c r="V413" i="11"/>
  <c r="T413" i="11"/>
  <c r="P413" i="11"/>
  <c r="BI407" i="11"/>
  <c r="BH407" i="11"/>
  <c r="BG407" i="11"/>
  <c r="BF407" i="11"/>
  <c r="R407" i="11"/>
  <c r="Q407" i="11"/>
  <c r="X407" i="11"/>
  <c r="V407" i="11"/>
  <c r="T407" i="11"/>
  <c r="P407" i="11"/>
  <c r="K407" i="11" s="1"/>
  <c r="BE407" i="11" s="1"/>
  <c r="BI397" i="11"/>
  <c r="BH397" i="11"/>
  <c r="BG397" i="11"/>
  <c r="BF397" i="11"/>
  <c r="R397" i="11"/>
  <c r="Q397" i="11"/>
  <c r="X397" i="11"/>
  <c r="V397" i="11"/>
  <c r="T397" i="11"/>
  <c r="P397" i="11"/>
  <c r="BK397" i="11" s="1"/>
  <c r="BI391" i="11"/>
  <c r="BH391" i="11"/>
  <c r="BG391" i="11"/>
  <c r="BF391" i="11"/>
  <c r="R391" i="11"/>
  <c r="Q391" i="11"/>
  <c r="X391" i="11"/>
  <c r="V391" i="11"/>
  <c r="T391" i="11"/>
  <c r="P391" i="11"/>
  <c r="K391" i="11" s="1"/>
  <c r="BE391" i="11" s="1"/>
  <c r="BI385" i="11"/>
  <c r="BH385" i="11"/>
  <c r="BG385" i="11"/>
  <c r="BF385" i="11"/>
  <c r="R385" i="11"/>
  <c r="Q385" i="11"/>
  <c r="X385" i="11"/>
  <c r="V385" i="11"/>
  <c r="T385" i="11"/>
  <c r="P385" i="11"/>
  <c r="BI379" i="11"/>
  <c r="BH379" i="11"/>
  <c r="BG379" i="11"/>
  <c r="BF379" i="11"/>
  <c r="R379" i="11"/>
  <c r="Q379" i="11"/>
  <c r="X379" i="11"/>
  <c r="V379" i="11"/>
  <c r="T379" i="11"/>
  <c r="P379" i="11"/>
  <c r="K379" i="11" s="1"/>
  <c r="BE379" i="11" s="1"/>
  <c r="BI373" i="11"/>
  <c r="BH373" i="11"/>
  <c r="BG373" i="11"/>
  <c r="BF373" i="11"/>
  <c r="R373" i="11"/>
  <c r="Q373" i="11"/>
  <c r="X373" i="11"/>
  <c r="V373" i="11"/>
  <c r="T373" i="11"/>
  <c r="P373" i="11"/>
  <c r="BK373" i="11" s="1"/>
  <c r="BI367" i="11"/>
  <c r="BH367" i="11"/>
  <c r="BG367" i="11"/>
  <c r="BF367" i="11"/>
  <c r="R367" i="11"/>
  <c r="Q367" i="11"/>
  <c r="X367" i="11"/>
  <c r="V367" i="11"/>
  <c r="T367" i="11"/>
  <c r="P367" i="11"/>
  <c r="K367" i="11" s="1"/>
  <c r="BE367" i="11" s="1"/>
  <c r="BI361" i="11"/>
  <c r="BH361" i="11"/>
  <c r="BG361" i="11"/>
  <c r="BF361" i="11"/>
  <c r="R361" i="11"/>
  <c r="Q361" i="11"/>
  <c r="X361" i="11"/>
  <c r="V361" i="11"/>
  <c r="T361" i="11"/>
  <c r="P361" i="11"/>
  <c r="BI355" i="11"/>
  <c r="BH355" i="11"/>
  <c r="BG355" i="11"/>
  <c r="BF355" i="11"/>
  <c r="R355" i="11"/>
  <c r="R354" i="11" s="1"/>
  <c r="J62" i="11" s="1"/>
  <c r="Q355" i="11"/>
  <c r="X355" i="11"/>
  <c r="V355" i="11"/>
  <c r="T355" i="11"/>
  <c r="T354" i="11" s="1"/>
  <c r="P355" i="11"/>
  <c r="BK355" i="11" s="1"/>
  <c r="BI348" i="11"/>
  <c r="BH348" i="11"/>
  <c r="BG348" i="11"/>
  <c r="BF348" i="11"/>
  <c r="R348" i="11"/>
  <c r="Q348" i="11"/>
  <c r="X348" i="11"/>
  <c r="V348" i="11"/>
  <c r="T348" i="11"/>
  <c r="P348" i="11"/>
  <c r="BI342" i="11"/>
  <c r="BH342" i="11"/>
  <c r="BG342" i="11"/>
  <c r="BF342" i="11"/>
  <c r="R342" i="11"/>
  <c r="Q342" i="11"/>
  <c r="X342" i="11"/>
  <c r="V342" i="11"/>
  <c r="T342" i="11"/>
  <c r="P342" i="11"/>
  <c r="BK342" i="11" s="1"/>
  <c r="BI336" i="11"/>
  <c r="BH336" i="11"/>
  <c r="BG336" i="11"/>
  <c r="BF336" i="11"/>
  <c r="R336" i="11"/>
  <c r="Q336" i="11"/>
  <c r="X336" i="11"/>
  <c r="V336" i="11"/>
  <c r="T336" i="11"/>
  <c r="P336" i="11"/>
  <c r="K336" i="11" s="1"/>
  <c r="BE336" i="11" s="1"/>
  <c r="BI330" i="11"/>
  <c r="BH330" i="11"/>
  <c r="BG330" i="11"/>
  <c r="BF330" i="11"/>
  <c r="R330" i="11"/>
  <c r="Q330" i="11"/>
  <c r="X330" i="11"/>
  <c r="V330" i="11"/>
  <c r="T330" i="11"/>
  <c r="P330" i="11"/>
  <c r="K330" i="11" s="1"/>
  <c r="BE330" i="11" s="1"/>
  <c r="BI324" i="11"/>
  <c r="BH324" i="11"/>
  <c r="BG324" i="11"/>
  <c r="BF324" i="11"/>
  <c r="R324" i="11"/>
  <c r="Q324" i="11"/>
  <c r="X324" i="11"/>
  <c r="V324" i="11"/>
  <c r="T324" i="11"/>
  <c r="P324" i="11"/>
  <c r="BI311" i="11"/>
  <c r="BH311" i="11"/>
  <c r="BG311" i="11"/>
  <c r="BF311" i="11"/>
  <c r="R311" i="11"/>
  <c r="Q311" i="11"/>
  <c r="X311" i="11"/>
  <c r="V311" i="11"/>
  <c r="T311" i="11"/>
  <c r="P311" i="11"/>
  <c r="BK311" i="11" s="1"/>
  <c r="BI296" i="11"/>
  <c r="BH296" i="11"/>
  <c r="BG296" i="11"/>
  <c r="BF296" i="11"/>
  <c r="R296" i="11"/>
  <c r="Q296" i="11"/>
  <c r="X296" i="11"/>
  <c r="V296" i="11"/>
  <c r="T296" i="11"/>
  <c r="P296" i="11"/>
  <c r="BK296" i="11" s="1"/>
  <c r="BI290" i="11"/>
  <c r="BH290" i="11"/>
  <c r="BG290" i="11"/>
  <c r="BF290" i="11"/>
  <c r="R290" i="11"/>
  <c r="Q290" i="11"/>
  <c r="X290" i="11"/>
  <c r="V290" i="11"/>
  <c r="T290" i="11"/>
  <c r="P290" i="11"/>
  <c r="BK290" i="11" s="1"/>
  <c r="BI288" i="11"/>
  <c r="BH288" i="11"/>
  <c r="BG288" i="11"/>
  <c r="BF288" i="11"/>
  <c r="R288" i="11"/>
  <c r="Q288" i="11"/>
  <c r="X288" i="11"/>
  <c r="V288" i="11"/>
  <c r="T288" i="11"/>
  <c r="P288" i="11"/>
  <c r="BI286" i="11"/>
  <c r="BH286" i="11"/>
  <c r="BG286" i="11"/>
  <c r="BF286" i="11"/>
  <c r="R286" i="11"/>
  <c r="Q286" i="11"/>
  <c r="X286" i="11"/>
  <c r="V286" i="11"/>
  <c r="T286" i="11"/>
  <c r="P286" i="11"/>
  <c r="BK286" i="11" s="1"/>
  <c r="BI280" i="11"/>
  <c r="BH280" i="11"/>
  <c r="BG280" i="11"/>
  <c r="BF280" i="11"/>
  <c r="R280" i="11"/>
  <c r="Q280" i="11"/>
  <c r="X280" i="11"/>
  <c r="V280" i="11"/>
  <c r="T280" i="11"/>
  <c r="P280" i="11"/>
  <c r="BK280" i="11" s="1"/>
  <c r="BI274" i="11"/>
  <c r="BH274" i="11"/>
  <c r="BG274" i="11"/>
  <c r="BF274" i="11"/>
  <c r="R274" i="11"/>
  <c r="Q274" i="11"/>
  <c r="X274" i="11"/>
  <c r="V274" i="11"/>
  <c r="T274" i="11"/>
  <c r="P274" i="11"/>
  <c r="K274" i="11" s="1"/>
  <c r="BE274" i="11" s="1"/>
  <c r="BI268" i="11"/>
  <c r="BH268" i="11"/>
  <c r="BG268" i="11"/>
  <c r="BF268" i="11"/>
  <c r="R268" i="11"/>
  <c r="Q268" i="11"/>
  <c r="X268" i="11"/>
  <c r="V268" i="11"/>
  <c r="T268" i="11"/>
  <c r="P268" i="11"/>
  <c r="BK268" i="11" s="1"/>
  <c r="BI256" i="11"/>
  <c r="BH256" i="11"/>
  <c r="BG256" i="11"/>
  <c r="BF256" i="11"/>
  <c r="R256" i="11"/>
  <c r="Q256" i="11"/>
  <c r="X256" i="11"/>
  <c r="V256" i="11"/>
  <c r="T256" i="11"/>
  <c r="P256" i="11"/>
  <c r="BK256" i="11" s="1"/>
  <c r="BI254" i="11"/>
  <c r="BH254" i="11"/>
  <c r="BG254" i="11"/>
  <c r="BF254" i="11"/>
  <c r="R254" i="11"/>
  <c r="Q254" i="11"/>
  <c r="X254" i="11"/>
  <c r="V254" i="11"/>
  <c r="T254" i="11"/>
  <c r="P254" i="11"/>
  <c r="BI223" i="11"/>
  <c r="BH223" i="11"/>
  <c r="BG223" i="11"/>
  <c r="BF223" i="11"/>
  <c r="R223" i="11"/>
  <c r="Q223" i="11"/>
  <c r="X223" i="11"/>
  <c r="V223" i="11"/>
  <c r="T223" i="11"/>
  <c r="P223" i="11"/>
  <c r="BK223" i="11" s="1"/>
  <c r="BI192" i="11"/>
  <c r="BH192" i="11"/>
  <c r="BG192" i="11"/>
  <c r="BF192" i="11"/>
  <c r="R192" i="11"/>
  <c r="Q192" i="11"/>
  <c r="X192" i="11"/>
  <c r="V192" i="11"/>
  <c r="T192" i="11"/>
  <c r="P192" i="11"/>
  <c r="BK192" i="11" s="1"/>
  <c r="BI190" i="11"/>
  <c r="BH190" i="11"/>
  <c r="BG190" i="11"/>
  <c r="BF190" i="11"/>
  <c r="R190" i="11"/>
  <c r="Q190" i="11"/>
  <c r="X190" i="11"/>
  <c r="V190" i="11"/>
  <c r="T190" i="11"/>
  <c r="P190" i="11"/>
  <c r="BK190" i="11" s="1"/>
  <c r="BI159" i="11"/>
  <c r="BH159" i="11"/>
  <c r="BG159" i="11"/>
  <c r="BF159" i="11"/>
  <c r="R159" i="11"/>
  <c r="Q159" i="11"/>
  <c r="X159" i="11"/>
  <c r="V159" i="11"/>
  <c r="T159" i="11"/>
  <c r="P159" i="11"/>
  <c r="BI153" i="11"/>
  <c r="BH153" i="11"/>
  <c r="BG153" i="11"/>
  <c r="BF153" i="11"/>
  <c r="R153" i="11"/>
  <c r="Q153" i="11"/>
  <c r="X153" i="11"/>
  <c r="V153" i="11"/>
  <c r="T153" i="11"/>
  <c r="P153" i="11"/>
  <c r="BK153" i="11" s="1"/>
  <c r="BI147" i="11"/>
  <c r="BH147" i="11"/>
  <c r="BG147" i="11"/>
  <c r="BF147" i="11"/>
  <c r="R147" i="11"/>
  <c r="Q147" i="11"/>
  <c r="X147" i="11"/>
  <c r="V147" i="11"/>
  <c r="T147" i="11"/>
  <c r="P147" i="11"/>
  <c r="BK147" i="11" s="1"/>
  <c r="BI141" i="11"/>
  <c r="BH141" i="11"/>
  <c r="BG141" i="11"/>
  <c r="BF141" i="11"/>
  <c r="R141" i="11"/>
  <c r="Q141" i="11"/>
  <c r="X141" i="11"/>
  <c r="V141" i="11"/>
  <c r="T141" i="11"/>
  <c r="P141" i="11"/>
  <c r="BK141" i="11" s="1"/>
  <c r="BI135" i="11"/>
  <c r="BH135" i="11"/>
  <c r="BG135" i="11"/>
  <c r="BF135" i="11"/>
  <c r="R135" i="11"/>
  <c r="Q135" i="11"/>
  <c r="X135" i="11"/>
  <c r="V135" i="11"/>
  <c r="T135" i="11"/>
  <c r="P135" i="11"/>
  <c r="BI129" i="11"/>
  <c r="BH129" i="11"/>
  <c r="BG129" i="11"/>
  <c r="BF129" i="11"/>
  <c r="R129" i="11"/>
  <c r="Q129" i="11"/>
  <c r="X129" i="11"/>
  <c r="V129" i="11"/>
  <c r="T129" i="11"/>
  <c r="P129" i="11"/>
  <c r="BK129" i="11" s="1"/>
  <c r="BI114" i="11"/>
  <c r="BH114" i="11"/>
  <c r="BG114" i="11"/>
  <c r="BF114" i="11"/>
  <c r="R114" i="11"/>
  <c r="Q114" i="11"/>
  <c r="X114" i="11"/>
  <c r="V114" i="11"/>
  <c r="T114" i="11"/>
  <c r="P114" i="11"/>
  <c r="BK114" i="11" s="1"/>
  <c r="BI99" i="11"/>
  <c r="BH99" i="11"/>
  <c r="BG99" i="11"/>
  <c r="BF99" i="11"/>
  <c r="R99" i="11"/>
  <c r="Q99" i="11"/>
  <c r="X99" i="11"/>
  <c r="V99" i="11"/>
  <c r="T99" i="11"/>
  <c r="P99" i="11"/>
  <c r="K99" i="11" s="1"/>
  <c r="F90" i="11"/>
  <c r="E88" i="11"/>
  <c r="F51" i="11"/>
  <c r="E49" i="11"/>
  <c r="J21" i="11"/>
  <c r="E21" i="11"/>
  <c r="J20" i="11"/>
  <c r="J18" i="11"/>
  <c r="E18" i="11"/>
  <c r="F93" i="11" s="1"/>
  <c r="F54" i="11"/>
  <c r="J17" i="11"/>
  <c r="J15" i="11"/>
  <c r="E15" i="11"/>
  <c r="F92" i="11"/>
  <c r="F53" i="11"/>
  <c r="J14" i="11"/>
  <c r="J12" i="11"/>
  <c r="J90" i="11"/>
  <c r="J51" i="11"/>
  <c r="E7" i="11"/>
  <c r="E86" i="11" s="1"/>
  <c r="E47" i="11"/>
  <c r="BA60" i="1"/>
  <c r="AZ60" i="1"/>
  <c r="BI175" i="10"/>
  <c r="BH175" i="10"/>
  <c r="BG175" i="10"/>
  <c r="BF175" i="10"/>
  <c r="R175" i="10"/>
  <c r="R174" i="10" s="1"/>
  <c r="J81" i="10" s="1"/>
  <c r="Q175" i="10"/>
  <c r="Q174" i="10" s="1"/>
  <c r="I81" i="10" s="1"/>
  <c r="X175" i="10"/>
  <c r="X174" i="10" s="1"/>
  <c r="V175" i="10"/>
  <c r="V174" i="10" s="1"/>
  <c r="T175" i="10"/>
  <c r="T174" i="10" s="1"/>
  <c r="P175" i="10"/>
  <c r="BK175" i="10" s="1"/>
  <c r="BK174" i="10" s="1"/>
  <c r="K174" i="10" s="1"/>
  <c r="K81" i="10" s="1"/>
  <c r="BI172" i="10"/>
  <c r="BH172" i="10"/>
  <c r="BG172" i="10"/>
  <c r="BF172" i="10"/>
  <c r="R172" i="10"/>
  <c r="Q172" i="10"/>
  <c r="X172" i="10"/>
  <c r="V172" i="10"/>
  <c r="T172" i="10"/>
  <c r="P172" i="10"/>
  <c r="K172" i="10" s="1"/>
  <c r="BE172" i="10" s="1"/>
  <c r="BI170" i="10"/>
  <c r="BH170" i="10"/>
  <c r="BG170" i="10"/>
  <c r="BF170" i="10"/>
  <c r="R170" i="10"/>
  <c r="R169" i="10" s="1"/>
  <c r="J80" i="10" s="1"/>
  <c r="Q170" i="10"/>
  <c r="Q169" i="10" s="1"/>
  <c r="I80" i="10" s="1"/>
  <c r="X170" i="10"/>
  <c r="V170" i="10"/>
  <c r="T170" i="10"/>
  <c r="T169" i="10" s="1"/>
  <c r="P170" i="10"/>
  <c r="BK170" i="10" s="1"/>
  <c r="BI167" i="10"/>
  <c r="BH167" i="10"/>
  <c r="BG167" i="10"/>
  <c r="BF167" i="10"/>
  <c r="R167" i="10"/>
  <c r="Q167" i="10"/>
  <c r="X167" i="10"/>
  <c r="V167" i="10"/>
  <c r="T167" i="10"/>
  <c r="P167" i="10"/>
  <c r="K167" i="10" s="1"/>
  <c r="BE167" i="10" s="1"/>
  <c r="BI165" i="10"/>
  <c r="BH165" i="10"/>
  <c r="BG165" i="10"/>
  <c r="BF165" i="10"/>
  <c r="R165" i="10"/>
  <c r="R164" i="10" s="1"/>
  <c r="J79" i="10" s="1"/>
  <c r="Q165" i="10"/>
  <c r="Q164" i="10" s="1"/>
  <c r="I79" i="10" s="1"/>
  <c r="X165" i="10"/>
  <c r="V165" i="10"/>
  <c r="T165" i="10"/>
  <c r="T164" i="10"/>
  <c r="P165" i="10"/>
  <c r="BK165" i="10" s="1"/>
  <c r="BI162" i="10"/>
  <c r="BH162" i="10"/>
  <c r="BG162" i="10"/>
  <c r="BF162" i="10"/>
  <c r="R162" i="10"/>
  <c r="Q162" i="10"/>
  <c r="X162" i="10"/>
  <c r="V162" i="10"/>
  <c r="T162" i="10"/>
  <c r="P162" i="10"/>
  <c r="K162" i="10" s="1"/>
  <c r="BE162" i="10" s="1"/>
  <c r="BI160" i="10"/>
  <c r="BH160" i="10"/>
  <c r="BG160" i="10"/>
  <c r="BF160" i="10"/>
  <c r="R160" i="10"/>
  <c r="R159" i="10" s="1"/>
  <c r="J78" i="10" s="1"/>
  <c r="Q160" i="10"/>
  <c r="X160" i="10"/>
  <c r="V160" i="10"/>
  <c r="V159" i="10" s="1"/>
  <c r="T160" i="10"/>
  <c r="T159" i="10" s="1"/>
  <c r="P160" i="10"/>
  <c r="BK160" i="10" s="1"/>
  <c r="BI157" i="10"/>
  <c r="BH157" i="10"/>
  <c r="BG157" i="10"/>
  <c r="BF157" i="10"/>
  <c r="R157" i="10"/>
  <c r="R156" i="10" s="1"/>
  <c r="J77" i="10" s="1"/>
  <c r="Q157" i="10"/>
  <c r="Q156" i="10" s="1"/>
  <c r="I77" i="10" s="1"/>
  <c r="X157" i="10"/>
  <c r="X156" i="10" s="1"/>
  <c r="V157" i="10"/>
  <c r="V156" i="10"/>
  <c r="T157" i="10"/>
  <c r="T156" i="10" s="1"/>
  <c r="P157" i="10"/>
  <c r="K157" i="10" s="1"/>
  <c r="BE157" i="10" s="1"/>
  <c r="BI154" i="10"/>
  <c r="BH154" i="10"/>
  <c r="BG154" i="10"/>
  <c r="BF154" i="10"/>
  <c r="R154" i="10"/>
  <c r="R153" i="10" s="1"/>
  <c r="J76" i="10" s="1"/>
  <c r="Q154" i="10"/>
  <c r="Q153" i="10" s="1"/>
  <c r="I76" i="10" s="1"/>
  <c r="X154" i="10"/>
  <c r="X153" i="10" s="1"/>
  <c r="V154" i="10"/>
  <c r="V153" i="10" s="1"/>
  <c r="T154" i="10"/>
  <c r="T153" i="10" s="1"/>
  <c r="P154" i="10"/>
  <c r="BK154" i="10" s="1"/>
  <c r="BK153" i="10" s="1"/>
  <c r="K153" i="10" s="1"/>
  <c r="K76" i="10" s="1"/>
  <c r="BI151" i="10"/>
  <c r="BH151" i="10"/>
  <c r="BG151" i="10"/>
  <c r="BF151" i="10"/>
  <c r="R151" i="10"/>
  <c r="R150" i="10" s="1"/>
  <c r="J75" i="10" s="1"/>
  <c r="Q151" i="10"/>
  <c r="Q150" i="10" s="1"/>
  <c r="I75" i="10" s="1"/>
  <c r="X151" i="10"/>
  <c r="X150" i="10" s="1"/>
  <c r="V151" i="10"/>
  <c r="V150" i="10" s="1"/>
  <c r="T151" i="10"/>
  <c r="T150" i="10" s="1"/>
  <c r="P151" i="10"/>
  <c r="BK151" i="10" s="1"/>
  <c r="BK150" i="10" s="1"/>
  <c r="K150" i="10" s="1"/>
  <c r="K75" i="10" s="1"/>
  <c r="BI148" i="10"/>
  <c r="BH148" i="10"/>
  <c r="BG148" i="10"/>
  <c r="BF148" i="10"/>
  <c r="R148" i="10"/>
  <c r="R147" i="10" s="1"/>
  <c r="J74" i="10" s="1"/>
  <c r="Q148" i="10"/>
  <c r="Q147" i="10" s="1"/>
  <c r="I74" i="10" s="1"/>
  <c r="X148" i="10"/>
  <c r="X147" i="10" s="1"/>
  <c r="V148" i="10"/>
  <c r="V147" i="10" s="1"/>
  <c r="T148" i="10"/>
  <c r="T147" i="10" s="1"/>
  <c r="P148" i="10"/>
  <c r="BK148" i="10" s="1"/>
  <c r="BK147" i="10" s="1"/>
  <c r="K147" i="10" s="1"/>
  <c r="K74" i="10" s="1"/>
  <c r="BI145" i="10"/>
  <c r="BH145" i="10"/>
  <c r="BG145" i="10"/>
  <c r="BF145" i="10"/>
  <c r="R145" i="10"/>
  <c r="Q145" i="10"/>
  <c r="X145" i="10"/>
  <c r="V145" i="10"/>
  <c r="T145" i="10"/>
  <c r="P145" i="10"/>
  <c r="K145" i="10" s="1"/>
  <c r="BE145" i="10" s="1"/>
  <c r="BK145" i="10"/>
  <c r="BI143" i="10"/>
  <c r="BH143" i="10"/>
  <c r="BG143" i="10"/>
  <c r="BF143" i="10"/>
  <c r="R143" i="10"/>
  <c r="R142" i="10" s="1"/>
  <c r="J73" i="10" s="1"/>
  <c r="Q143" i="10"/>
  <c r="X143" i="10"/>
  <c r="X142" i="10" s="1"/>
  <c r="V143" i="10"/>
  <c r="V142" i="10" s="1"/>
  <c r="T143" i="10"/>
  <c r="T142" i="10" s="1"/>
  <c r="P143" i="10"/>
  <c r="BK143" i="10" s="1"/>
  <c r="BI140" i="10"/>
  <c r="BH140" i="10"/>
  <c r="BG140" i="10"/>
  <c r="BF140" i="10"/>
  <c r="R140" i="10"/>
  <c r="R139" i="10" s="1"/>
  <c r="J72" i="10" s="1"/>
  <c r="Q140" i="10"/>
  <c r="Q139" i="10" s="1"/>
  <c r="I72" i="10" s="1"/>
  <c r="X140" i="10"/>
  <c r="X139" i="10" s="1"/>
  <c r="V140" i="10"/>
  <c r="V139" i="10" s="1"/>
  <c r="T140" i="10"/>
  <c r="T139" i="10" s="1"/>
  <c r="P140" i="10"/>
  <c r="K140" i="10" s="1"/>
  <c r="BE140" i="10" s="1"/>
  <c r="BI137" i="10"/>
  <c r="BH137" i="10"/>
  <c r="BG137" i="10"/>
  <c r="BF137" i="10"/>
  <c r="R137" i="10"/>
  <c r="Q137" i="10"/>
  <c r="X137" i="10"/>
  <c r="V137" i="10"/>
  <c r="T137" i="10"/>
  <c r="P137" i="10"/>
  <c r="BK137" i="10" s="1"/>
  <c r="BI135" i="10"/>
  <c r="BH135" i="10"/>
  <c r="BG135" i="10"/>
  <c r="BF135" i="10"/>
  <c r="R135" i="10"/>
  <c r="Q135" i="10"/>
  <c r="X135" i="10"/>
  <c r="V135" i="10"/>
  <c r="T135" i="10"/>
  <c r="T134" i="10" s="1"/>
  <c r="P135" i="10"/>
  <c r="BK135" i="10" s="1"/>
  <c r="BI132" i="10"/>
  <c r="BH132" i="10"/>
  <c r="BG132" i="10"/>
  <c r="BF132" i="10"/>
  <c r="R132" i="10"/>
  <c r="R131" i="10" s="1"/>
  <c r="J70" i="10" s="1"/>
  <c r="Q132" i="10"/>
  <c r="Q131" i="10" s="1"/>
  <c r="I70" i="10" s="1"/>
  <c r="X132" i="10"/>
  <c r="X131" i="10" s="1"/>
  <c r="V132" i="10"/>
  <c r="V131" i="10" s="1"/>
  <c r="T132" i="10"/>
  <c r="T131" i="10" s="1"/>
  <c r="P132" i="10"/>
  <c r="K132" i="10" s="1"/>
  <c r="BE132" i="10" s="1"/>
  <c r="BI129" i="10"/>
  <c r="BH129" i="10"/>
  <c r="BG129" i="10"/>
  <c r="BF129" i="10"/>
  <c r="R129" i="10"/>
  <c r="R128" i="10" s="1"/>
  <c r="Q129" i="10"/>
  <c r="Q128" i="10" s="1"/>
  <c r="I69" i="10" s="1"/>
  <c r="X129" i="10"/>
  <c r="X128" i="10" s="1"/>
  <c r="V129" i="10"/>
  <c r="V128" i="10" s="1"/>
  <c r="T129" i="10"/>
  <c r="T128" i="10"/>
  <c r="P129" i="10"/>
  <c r="BK129" i="10" s="1"/>
  <c r="BK128" i="10" s="1"/>
  <c r="BI125" i="10"/>
  <c r="BH125" i="10"/>
  <c r="BG125" i="10"/>
  <c r="BF125" i="10"/>
  <c r="R125" i="10"/>
  <c r="Q125" i="10"/>
  <c r="X125" i="10"/>
  <c r="V125" i="10"/>
  <c r="V122" i="10" s="1"/>
  <c r="T125" i="10"/>
  <c r="P125" i="10"/>
  <c r="BK125" i="10" s="1"/>
  <c r="BI123" i="10"/>
  <c r="BH123" i="10"/>
  <c r="BG123" i="10"/>
  <c r="BF123" i="10"/>
  <c r="R123" i="10"/>
  <c r="Q123" i="10"/>
  <c r="X123" i="10"/>
  <c r="V123" i="10"/>
  <c r="T123" i="10"/>
  <c r="P123" i="10"/>
  <c r="K123" i="10" s="1"/>
  <c r="BE123" i="10" s="1"/>
  <c r="BI120" i="10"/>
  <c r="BH120" i="10"/>
  <c r="BG120" i="10"/>
  <c r="BF120" i="10"/>
  <c r="R120" i="10"/>
  <c r="Q120" i="10"/>
  <c r="X120" i="10"/>
  <c r="V120" i="10"/>
  <c r="T120" i="10"/>
  <c r="P120" i="10"/>
  <c r="BK120" i="10" s="1"/>
  <c r="BI118" i="10"/>
  <c r="BH118" i="10"/>
  <c r="BG118" i="10"/>
  <c r="BF118" i="10"/>
  <c r="R118" i="10"/>
  <c r="Q118" i="10"/>
  <c r="X118" i="10"/>
  <c r="V118" i="10"/>
  <c r="T118" i="10"/>
  <c r="P118" i="10"/>
  <c r="BK118" i="10" s="1"/>
  <c r="BI116" i="10"/>
  <c r="BH116" i="10"/>
  <c r="BG116" i="10"/>
  <c r="BF116" i="10"/>
  <c r="R116" i="10"/>
  <c r="Q116" i="10"/>
  <c r="X116" i="10"/>
  <c r="X115" i="10" s="1"/>
  <c r="X114" i="10" s="1"/>
  <c r="V116" i="10"/>
  <c r="T116" i="10"/>
  <c r="P116" i="10"/>
  <c r="BK116" i="10" s="1"/>
  <c r="BI112" i="10"/>
  <c r="BH112" i="10"/>
  <c r="BG112" i="10"/>
  <c r="BF112" i="10"/>
  <c r="R112" i="10"/>
  <c r="R111" i="10" s="1"/>
  <c r="J64" i="10" s="1"/>
  <c r="Q112" i="10"/>
  <c r="Q111" i="10" s="1"/>
  <c r="I64" i="10" s="1"/>
  <c r="X112" i="10"/>
  <c r="X111" i="10"/>
  <c r="V112" i="10"/>
  <c r="V111" i="10" s="1"/>
  <c r="T112" i="10"/>
  <c r="T111" i="10" s="1"/>
  <c r="P112" i="10"/>
  <c r="BK112" i="10" s="1"/>
  <c r="BK111" i="10" s="1"/>
  <c r="K111" i="10" s="1"/>
  <c r="K64" i="10" s="1"/>
  <c r="BI109" i="10"/>
  <c r="BH109" i="10"/>
  <c r="BG109" i="10"/>
  <c r="BF109" i="10"/>
  <c r="R109" i="10"/>
  <c r="R108" i="10"/>
  <c r="J63" i="10" s="1"/>
  <c r="Q109" i="10"/>
  <c r="Q108" i="10" s="1"/>
  <c r="I63" i="10" s="1"/>
  <c r="X109" i="10"/>
  <c r="X108" i="10" s="1"/>
  <c r="V109" i="10"/>
  <c r="V108" i="10" s="1"/>
  <c r="T109" i="10"/>
  <c r="T108" i="10" s="1"/>
  <c r="P109" i="10"/>
  <c r="BK109" i="10" s="1"/>
  <c r="BK108" i="10" s="1"/>
  <c r="K108" i="10" s="1"/>
  <c r="K63" i="10" s="1"/>
  <c r="BI106" i="10"/>
  <c r="BH106" i="10"/>
  <c r="BG106" i="10"/>
  <c r="BF106" i="10"/>
  <c r="R106" i="10"/>
  <c r="R105" i="10" s="1"/>
  <c r="Q106" i="10"/>
  <c r="Q105" i="10"/>
  <c r="X106" i="10"/>
  <c r="X105" i="10" s="1"/>
  <c r="V106" i="10"/>
  <c r="V105" i="10"/>
  <c r="T106" i="10"/>
  <c r="T105" i="10" s="1"/>
  <c r="P106" i="10"/>
  <c r="F95" i="10"/>
  <c r="E93" i="10"/>
  <c r="F51" i="10"/>
  <c r="E49" i="10"/>
  <c r="J21" i="10"/>
  <c r="E21" i="10"/>
  <c r="J53" i="10" s="1"/>
  <c r="J97" i="10"/>
  <c r="J20" i="10"/>
  <c r="J18" i="10"/>
  <c r="E18" i="10"/>
  <c r="J17" i="10"/>
  <c r="J15" i="10"/>
  <c r="E15" i="10"/>
  <c r="F97" i="10" s="1"/>
  <c r="F53" i="10"/>
  <c r="J14" i="10"/>
  <c r="J12" i="10"/>
  <c r="J95" i="10" s="1"/>
  <c r="J51" i="10"/>
  <c r="E7" i="10"/>
  <c r="BA59" i="1"/>
  <c r="AZ59" i="1"/>
  <c r="BI239" i="9"/>
  <c r="BH239" i="9"/>
  <c r="BG239" i="9"/>
  <c r="BF239" i="9"/>
  <c r="R239" i="9"/>
  <c r="R238" i="9" s="1"/>
  <c r="J91" i="9" s="1"/>
  <c r="Q239" i="9"/>
  <c r="Q238" i="9" s="1"/>
  <c r="I91" i="9" s="1"/>
  <c r="X239" i="9"/>
  <c r="X238" i="9" s="1"/>
  <c r="V239" i="9"/>
  <c r="V238" i="9"/>
  <c r="T239" i="9"/>
  <c r="T238" i="9" s="1"/>
  <c r="P239" i="9"/>
  <c r="BK239" i="9" s="1"/>
  <c r="BK238" i="9" s="1"/>
  <c r="K238" i="9" s="1"/>
  <c r="K91" i="9" s="1"/>
  <c r="BI236" i="9"/>
  <c r="BH236" i="9"/>
  <c r="BG236" i="9"/>
  <c r="BF236" i="9"/>
  <c r="R236" i="9"/>
  <c r="R235" i="9" s="1"/>
  <c r="J90" i="9" s="1"/>
  <c r="Q236" i="9"/>
  <c r="Q235" i="9" s="1"/>
  <c r="I90" i="9" s="1"/>
  <c r="X236" i="9"/>
  <c r="X235" i="9" s="1"/>
  <c r="V236" i="9"/>
  <c r="V235" i="9" s="1"/>
  <c r="T236" i="9"/>
  <c r="T235" i="9" s="1"/>
  <c r="P236" i="9"/>
  <c r="BK236" i="9" s="1"/>
  <c r="BK235" i="9" s="1"/>
  <c r="K235" i="9" s="1"/>
  <c r="BI233" i="9"/>
  <c r="BH233" i="9"/>
  <c r="BG233" i="9"/>
  <c r="BF233" i="9"/>
  <c r="R233" i="9"/>
  <c r="R232" i="9" s="1"/>
  <c r="J89" i="9" s="1"/>
  <c r="Q233" i="9"/>
  <c r="Q232" i="9" s="1"/>
  <c r="I89" i="9" s="1"/>
  <c r="X233" i="9"/>
  <c r="X232" i="9" s="1"/>
  <c r="V233" i="9"/>
  <c r="V232" i="9" s="1"/>
  <c r="T233" i="9"/>
  <c r="T232" i="9" s="1"/>
  <c r="P233" i="9"/>
  <c r="BK233" i="9" s="1"/>
  <c r="BK232" i="9" s="1"/>
  <c r="BI230" i="9"/>
  <c r="BH230" i="9"/>
  <c r="BG230" i="9"/>
  <c r="BF230" i="9"/>
  <c r="R230" i="9"/>
  <c r="Q230" i="9"/>
  <c r="X230" i="9"/>
  <c r="V230" i="9"/>
  <c r="T230" i="9"/>
  <c r="P230" i="9"/>
  <c r="BI228" i="9"/>
  <c r="BH228" i="9"/>
  <c r="BG228" i="9"/>
  <c r="BF228" i="9"/>
  <c r="R228" i="9"/>
  <c r="R227" i="9" s="1"/>
  <c r="J88" i="9" s="1"/>
  <c r="Q228" i="9"/>
  <c r="X228" i="9"/>
  <c r="V228" i="9"/>
  <c r="V227" i="9" s="1"/>
  <c r="T228" i="9"/>
  <c r="T227" i="9" s="1"/>
  <c r="P228" i="9"/>
  <c r="BK228" i="9" s="1"/>
  <c r="BI225" i="9"/>
  <c r="BH225" i="9"/>
  <c r="BG225" i="9"/>
  <c r="BF225" i="9"/>
  <c r="R225" i="9"/>
  <c r="Q225" i="9"/>
  <c r="X225" i="9"/>
  <c r="V225" i="9"/>
  <c r="T225" i="9"/>
  <c r="P225" i="9"/>
  <c r="BI223" i="9"/>
  <c r="BH223" i="9"/>
  <c r="BG223" i="9"/>
  <c r="BF223" i="9"/>
  <c r="R223" i="9"/>
  <c r="R222" i="9" s="1"/>
  <c r="J87" i="9" s="1"/>
  <c r="Q223" i="9"/>
  <c r="X223" i="9"/>
  <c r="V223" i="9"/>
  <c r="T223" i="9"/>
  <c r="T222" i="9" s="1"/>
  <c r="P223" i="9"/>
  <c r="BK223" i="9" s="1"/>
  <c r="BI220" i="9"/>
  <c r="BH220" i="9"/>
  <c r="BG220" i="9"/>
  <c r="BF220" i="9"/>
  <c r="R220" i="9"/>
  <c r="Q220" i="9"/>
  <c r="X220" i="9"/>
  <c r="V220" i="9"/>
  <c r="T220" i="9"/>
  <c r="P220" i="9"/>
  <c r="K220" i="9" s="1"/>
  <c r="BE220" i="9" s="1"/>
  <c r="BI218" i="9"/>
  <c r="BH218" i="9"/>
  <c r="BG218" i="9"/>
  <c r="BF218" i="9"/>
  <c r="R218" i="9"/>
  <c r="Q218" i="9"/>
  <c r="X218" i="9"/>
  <c r="V218" i="9"/>
  <c r="T218" i="9"/>
  <c r="P218" i="9"/>
  <c r="BI216" i="9"/>
  <c r="BH216" i="9"/>
  <c r="BG216" i="9"/>
  <c r="BF216" i="9"/>
  <c r="R216" i="9"/>
  <c r="Q216" i="9"/>
  <c r="X216" i="9"/>
  <c r="V216" i="9"/>
  <c r="V215" i="9" s="1"/>
  <c r="T216" i="9"/>
  <c r="P216" i="9"/>
  <c r="BK216" i="9" s="1"/>
  <c r="BI213" i="9"/>
  <c r="BH213" i="9"/>
  <c r="BG213" i="9"/>
  <c r="BF213" i="9"/>
  <c r="R213" i="9"/>
  <c r="R212" i="9" s="1"/>
  <c r="J85" i="9" s="1"/>
  <c r="Q213" i="9"/>
  <c r="Q212" i="9" s="1"/>
  <c r="I85" i="9" s="1"/>
  <c r="X213" i="9"/>
  <c r="X212" i="9" s="1"/>
  <c r="V213" i="9"/>
  <c r="V212" i="9" s="1"/>
  <c r="T213" i="9"/>
  <c r="T212" i="9" s="1"/>
  <c r="P213" i="9"/>
  <c r="BK213" i="9" s="1"/>
  <c r="BK212" i="9" s="1"/>
  <c r="K212" i="9" s="1"/>
  <c r="BI210" i="9"/>
  <c r="BH210" i="9"/>
  <c r="BG210" i="9"/>
  <c r="BF210" i="9"/>
  <c r="R210" i="9"/>
  <c r="R209" i="9" s="1"/>
  <c r="J84" i="9" s="1"/>
  <c r="Q210" i="9"/>
  <c r="Q209" i="9" s="1"/>
  <c r="I84" i="9" s="1"/>
  <c r="X210" i="9"/>
  <c r="X209" i="9" s="1"/>
  <c r="V210" i="9"/>
  <c r="V209" i="9" s="1"/>
  <c r="T210" i="9"/>
  <c r="T209" i="9" s="1"/>
  <c r="P210" i="9"/>
  <c r="BK210" i="9" s="1"/>
  <c r="BK209" i="9" s="1"/>
  <c r="K209" i="9" s="1"/>
  <c r="K84" i="9" s="1"/>
  <c r="BI207" i="9"/>
  <c r="BH207" i="9"/>
  <c r="BG207" i="9"/>
  <c r="BF207" i="9"/>
  <c r="R207" i="9"/>
  <c r="R206" i="9" s="1"/>
  <c r="J83" i="9" s="1"/>
  <c r="Q207" i="9"/>
  <c r="Q206" i="9" s="1"/>
  <c r="I83" i="9" s="1"/>
  <c r="X207" i="9"/>
  <c r="X206" i="9" s="1"/>
  <c r="V207" i="9"/>
  <c r="V206" i="9" s="1"/>
  <c r="T207" i="9"/>
  <c r="T206" i="9" s="1"/>
  <c r="P207" i="9"/>
  <c r="BK207" i="9" s="1"/>
  <c r="BK206" i="9" s="1"/>
  <c r="K206" i="9" s="1"/>
  <c r="BI204" i="9"/>
  <c r="BH204" i="9"/>
  <c r="BG204" i="9"/>
  <c r="BF204" i="9"/>
  <c r="R204" i="9"/>
  <c r="R203" i="9" s="1"/>
  <c r="J82" i="9" s="1"/>
  <c r="Q204" i="9"/>
  <c r="Q203" i="9" s="1"/>
  <c r="I82" i="9" s="1"/>
  <c r="X204" i="9"/>
  <c r="X203" i="9" s="1"/>
  <c r="V204" i="9"/>
  <c r="V203" i="9" s="1"/>
  <c r="T204" i="9"/>
  <c r="T203" i="9" s="1"/>
  <c r="P204" i="9"/>
  <c r="BK204" i="9" s="1"/>
  <c r="BK203" i="9" s="1"/>
  <c r="K203" i="9" s="1"/>
  <c r="K82" i="9" s="1"/>
  <c r="BI201" i="9"/>
  <c r="BH201" i="9"/>
  <c r="BG201" i="9"/>
  <c r="BF201" i="9"/>
  <c r="R201" i="9"/>
  <c r="R200" i="9" s="1"/>
  <c r="J81" i="9" s="1"/>
  <c r="Q201" i="9"/>
  <c r="Q200" i="9" s="1"/>
  <c r="I81" i="9" s="1"/>
  <c r="X201" i="9"/>
  <c r="X200" i="9"/>
  <c r="V201" i="9"/>
  <c r="V200" i="9" s="1"/>
  <c r="T201" i="9"/>
  <c r="T200" i="9" s="1"/>
  <c r="P201" i="9"/>
  <c r="BK201" i="9" s="1"/>
  <c r="BK200" i="9" s="1"/>
  <c r="BI198" i="9"/>
  <c r="BH198" i="9"/>
  <c r="BG198" i="9"/>
  <c r="BF198" i="9"/>
  <c r="R198" i="9"/>
  <c r="Q198" i="9"/>
  <c r="X198" i="9"/>
  <c r="V198" i="9"/>
  <c r="T198" i="9"/>
  <c r="P198" i="9"/>
  <c r="K198" i="9" s="1"/>
  <c r="BI196" i="9"/>
  <c r="BH196" i="9"/>
  <c r="BG196" i="9"/>
  <c r="BF196" i="9"/>
  <c r="R196" i="9"/>
  <c r="R195" i="9" s="1"/>
  <c r="J80" i="9" s="1"/>
  <c r="Q196" i="9"/>
  <c r="X196" i="9"/>
  <c r="V196" i="9"/>
  <c r="V195" i="9" s="1"/>
  <c r="T196" i="9"/>
  <c r="T195" i="9" s="1"/>
  <c r="P196" i="9"/>
  <c r="BK196" i="9" s="1"/>
  <c r="BI193" i="9"/>
  <c r="BH193" i="9"/>
  <c r="BG193" i="9"/>
  <c r="BF193" i="9"/>
  <c r="R193" i="9"/>
  <c r="R192" i="9" s="1"/>
  <c r="J79" i="9" s="1"/>
  <c r="Q193" i="9"/>
  <c r="Q192" i="9" s="1"/>
  <c r="I79" i="9" s="1"/>
  <c r="X193" i="9"/>
  <c r="X192" i="9" s="1"/>
  <c r="V193" i="9"/>
  <c r="V192" i="9" s="1"/>
  <c r="T193" i="9"/>
  <c r="T192" i="9" s="1"/>
  <c r="P193" i="9"/>
  <c r="BK193" i="9" s="1"/>
  <c r="BK192" i="9" s="1"/>
  <c r="BI190" i="9"/>
  <c r="BH190" i="9"/>
  <c r="BG190" i="9"/>
  <c r="BF190" i="9"/>
  <c r="R190" i="9"/>
  <c r="R189" i="9" s="1"/>
  <c r="J78" i="9" s="1"/>
  <c r="Q190" i="9"/>
  <c r="Q189" i="9" s="1"/>
  <c r="I78" i="9" s="1"/>
  <c r="X190" i="9"/>
  <c r="X189" i="9" s="1"/>
  <c r="V190" i="9"/>
  <c r="V189" i="9" s="1"/>
  <c r="T190" i="9"/>
  <c r="T189" i="9" s="1"/>
  <c r="P190" i="9"/>
  <c r="BK190" i="9" s="1"/>
  <c r="BK189" i="9" s="1"/>
  <c r="K189" i="9" s="1"/>
  <c r="K78" i="9" s="1"/>
  <c r="BI187" i="9"/>
  <c r="BH187" i="9"/>
  <c r="BG187" i="9"/>
  <c r="BF187" i="9"/>
  <c r="R187" i="9"/>
  <c r="R186" i="9" s="1"/>
  <c r="J77" i="9" s="1"/>
  <c r="Q187" i="9"/>
  <c r="Q186" i="9" s="1"/>
  <c r="I77" i="9" s="1"/>
  <c r="X187" i="9"/>
  <c r="X186" i="9" s="1"/>
  <c r="V187" i="9"/>
  <c r="V186" i="9" s="1"/>
  <c r="T187" i="9"/>
  <c r="T186" i="9" s="1"/>
  <c r="P187" i="9"/>
  <c r="BK187" i="9" s="1"/>
  <c r="BK186" i="9" s="1"/>
  <c r="K186" i="9" s="1"/>
  <c r="K77" i="9" s="1"/>
  <c r="BI184" i="9"/>
  <c r="BH184" i="9"/>
  <c r="BG184" i="9"/>
  <c r="BF184" i="9"/>
  <c r="R184" i="9"/>
  <c r="Q184" i="9"/>
  <c r="X184" i="9"/>
  <c r="V184" i="9"/>
  <c r="T184" i="9"/>
  <c r="P184" i="9"/>
  <c r="BI182" i="9"/>
  <c r="BH182" i="9"/>
  <c r="BG182" i="9"/>
  <c r="BF182" i="9"/>
  <c r="R182" i="9"/>
  <c r="Q182" i="9"/>
  <c r="X182" i="9"/>
  <c r="V182" i="9"/>
  <c r="T182" i="9"/>
  <c r="P182" i="9"/>
  <c r="BK182" i="9" s="1"/>
  <c r="BI180" i="9"/>
  <c r="BH180" i="9"/>
  <c r="BG180" i="9"/>
  <c r="BF180" i="9"/>
  <c r="R180" i="9"/>
  <c r="Q180" i="9"/>
  <c r="X180" i="9"/>
  <c r="X179" i="9" s="1"/>
  <c r="V180" i="9"/>
  <c r="V179" i="9" s="1"/>
  <c r="T180" i="9"/>
  <c r="P180" i="9"/>
  <c r="BI177" i="9"/>
  <c r="BH177" i="9"/>
  <c r="BG177" i="9"/>
  <c r="BF177" i="9"/>
  <c r="R177" i="9"/>
  <c r="R176" i="9" s="1"/>
  <c r="J75" i="9" s="1"/>
  <c r="Q177" i="9"/>
  <c r="Q176" i="9" s="1"/>
  <c r="I75" i="9" s="1"/>
  <c r="X177" i="9"/>
  <c r="X176" i="9" s="1"/>
  <c r="V177" i="9"/>
  <c r="V176" i="9" s="1"/>
  <c r="T177" i="9"/>
  <c r="T176" i="9" s="1"/>
  <c r="P177" i="9"/>
  <c r="BK177" i="9" s="1"/>
  <c r="BK176" i="9" s="1"/>
  <c r="BI174" i="9"/>
  <c r="BH174" i="9"/>
  <c r="BG174" i="9"/>
  <c r="BF174" i="9"/>
  <c r="R174" i="9"/>
  <c r="R173" i="9" s="1"/>
  <c r="J74" i="9" s="1"/>
  <c r="Q174" i="9"/>
  <c r="Q173" i="9" s="1"/>
  <c r="I74" i="9" s="1"/>
  <c r="X174" i="9"/>
  <c r="X173" i="9" s="1"/>
  <c r="V174" i="9"/>
  <c r="V173" i="9" s="1"/>
  <c r="T174" i="9"/>
  <c r="T173" i="9" s="1"/>
  <c r="P174" i="9"/>
  <c r="BK174" i="9" s="1"/>
  <c r="BK173" i="9" s="1"/>
  <c r="BI171" i="9"/>
  <c r="BH171" i="9"/>
  <c r="BG171" i="9"/>
  <c r="BF171" i="9"/>
  <c r="R171" i="9"/>
  <c r="R170" i="9" s="1"/>
  <c r="Q171" i="9"/>
  <c r="Q170" i="9" s="1"/>
  <c r="I73" i="9" s="1"/>
  <c r="X171" i="9"/>
  <c r="X170" i="9" s="1"/>
  <c r="V171" i="9"/>
  <c r="V170" i="9" s="1"/>
  <c r="T171" i="9"/>
  <c r="T170" i="9" s="1"/>
  <c r="P171" i="9"/>
  <c r="BK171" i="9" s="1"/>
  <c r="BK170" i="9" s="1"/>
  <c r="BI168" i="9"/>
  <c r="BH168" i="9"/>
  <c r="BG168" i="9"/>
  <c r="BF168" i="9"/>
  <c r="R168" i="9"/>
  <c r="R167" i="9" s="1"/>
  <c r="J72" i="9" s="1"/>
  <c r="Q168" i="9"/>
  <c r="Q167" i="9" s="1"/>
  <c r="X168" i="9"/>
  <c r="X167" i="9"/>
  <c r="V168" i="9"/>
  <c r="V167" i="9"/>
  <c r="T168" i="9"/>
  <c r="T167" i="9"/>
  <c r="P168" i="9"/>
  <c r="BI164" i="9"/>
  <c r="BH164" i="9"/>
  <c r="BG164" i="9"/>
  <c r="BF164" i="9"/>
  <c r="R164" i="9"/>
  <c r="Q164" i="9"/>
  <c r="X164" i="9"/>
  <c r="V164" i="9"/>
  <c r="T164" i="9"/>
  <c r="P164" i="9"/>
  <c r="K164" i="9" s="1"/>
  <c r="BE164" i="9" s="1"/>
  <c r="BI162" i="9"/>
  <c r="BH162" i="9"/>
  <c r="BG162" i="9"/>
  <c r="BF162" i="9"/>
  <c r="R162" i="9"/>
  <c r="R161" i="9" s="1"/>
  <c r="J70" i="9" s="1"/>
  <c r="Q162" i="9"/>
  <c r="X162" i="9"/>
  <c r="V162" i="9"/>
  <c r="V161" i="9" s="1"/>
  <c r="T162" i="9"/>
  <c r="T161" i="9" s="1"/>
  <c r="P162" i="9"/>
  <c r="BI159" i="9"/>
  <c r="BH159" i="9"/>
  <c r="BG159" i="9"/>
  <c r="BF159" i="9"/>
  <c r="R159" i="9"/>
  <c r="Q159" i="9"/>
  <c r="X159" i="9"/>
  <c r="V159" i="9"/>
  <c r="T159" i="9"/>
  <c r="P159" i="9"/>
  <c r="K159" i="9" s="1"/>
  <c r="BI157" i="9"/>
  <c r="BH157" i="9"/>
  <c r="BG157" i="9"/>
  <c r="BF157" i="9"/>
  <c r="R157" i="9"/>
  <c r="Q157" i="9"/>
  <c r="X157" i="9"/>
  <c r="V157" i="9"/>
  <c r="T157" i="9"/>
  <c r="P157" i="9"/>
  <c r="BI155" i="9"/>
  <c r="BH155" i="9"/>
  <c r="BG155" i="9"/>
  <c r="BF155" i="9"/>
  <c r="R155" i="9"/>
  <c r="Q155" i="9"/>
  <c r="X155" i="9"/>
  <c r="V155" i="9"/>
  <c r="T155" i="9"/>
  <c r="P155" i="9"/>
  <c r="BK155" i="9" s="1"/>
  <c r="BI153" i="9"/>
  <c r="BH153" i="9"/>
  <c r="BG153" i="9"/>
  <c r="BF153" i="9"/>
  <c r="R153" i="9"/>
  <c r="Q153" i="9"/>
  <c r="X153" i="9"/>
  <c r="V153" i="9"/>
  <c r="V152" i="9" s="1"/>
  <c r="T153" i="9"/>
  <c r="P153" i="9"/>
  <c r="BK153" i="9" s="1"/>
  <c r="BI150" i="9"/>
  <c r="BH150" i="9"/>
  <c r="BG150" i="9"/>
  <c r="BF150" i="9"/>
  <c r="R150" i="9"/>
  <c r="R149" i="9" s="1"/>
  <c r="J68" i="9" s="1"/>
  <c r="Q150" i="9"/>
  <c r="Q149" i="9" s="1"/>
  <c r="I68" i="9" s="1"/>
  <c r="X150" i="9"/>
  <c r="X149" i="9" s="1"/>
  <c r="V150" i="9"/>
  <c r="V149" i="9" s="1"/>
  <c r="T150" i="9"/>
  <c r="T149" i="9" s="1"/>
  <c r="P150" i="9"/>
  <c r="BK150" i="9" s="1"/>
  <c r="BK149" i="9" s="1"/>
  <c r="K149" i="9" s="1"/>
  <c r="BI147" i="9"/>
  <c r="BH147" i="9"/>
  <c r="BG147" i="9"/>
  <c r="BF147" i="9"/>
  <c r="R147" i="9"/>
  <c r="R146" i="9" s="1"/>
  <c r="J67" i="9" s="1"/>
  <c r="Q147" i="9"/>
  <c r="Q146" i="9" s="1"/>
  <c r="I67" i="9" s="1"/>
  <c r="X147" i="9"/>
  <c r="X146" i="9" s="1"/>
  <c r="V147" i="9"/>
  <c r="V146" i="9" s="1"/>
  <c r="T147" i="9"/>
  <c r="T146" i="9" s="1"/>
  <c r="P147" i="9"/>
  <c r="BK147" i="9" s="1"/>
  <c r="BK146" i="9" s="1"/>
  <c r="K146" i="9" s="1"/>
  <c r="BI144" i="9"/>
  <c r="BH144" i="9"/>
  <c r="BG144" i="9"/>
  <c r="BF144" i="9"/>
  <c r="R144" i="9"/>
  <c r="R143" i="9"/>
  <c r="J66" i="9" s="1"/>
  <c r="Q144" i="9"/>
  <c r="Q143" i="9" s="1"/>
  <c r="I66" i="9" s="1"/>
  <c r="X144" i="9"/>
  <c r="X143" i="9" s="1"/>
  <c r="V144" i="9"/>
  <c r="V143" i="9" s="1"/>
  <c r="T144" i="9"/>
  <c r="T143" i="9"/>
  <c r="P144" i="9"/>
  <c r="BK144" i="9" s="1"/>
  <c r="BK143" i="9" s="1"/>
  <c r="BI141" i="9"/>
  <c r="BH141" i="9"/>
  <c r="BG141" i="9"/>
  <c r="BF141" i="9"/>
  <c r="R141" i="9"/>
  <c r="Q141" i="9"/>
  <c r="X141" i="9"/>
  <c r="V141" i="9"/>
  <c r="T141" i="9"/>
  <c r="P141" i="9"/>
  <c r="BI139" i="9"/>
  <c r="BH139" i="9"/>
  <c r="BG139" i="9"/>
  <c r="BF139" i="9"/>
  <c r="R139" i="9"/>
  <c r="R138" i="9" s="1"/>
  <c r="J65" i="9" s="1"/>
  <c r="Q139" i="9"/>
  <c r="X139" i="9"/>
  <c r="V139" i="9"/>
  <c r="V138" i="9" s="1"/>
  <c r="T139" i="9"/>
  <c r="T138" i="9" s="1"/>
  <c r="P139" i="9"/>
  <c r="BK139" i="9" s="1"/>
  <c r="BI136" i="9"/>
  <c r="BH136" i="9"/>
  <c r="BG136" i="9"/>
  <c r="BF136" i="9"/>
  <c r="R136" i="9"/>
  <c r="R135" i="9" s="1"/>
  <c r="J64" i="9" s="1"/>
  <c r="Q136" i="9"/>
  <c r="Q135" i="9" s="1"/>
  <c r="I64" i="9" s="1"/>
  <c r="X136" i="9"/>
  <c r="X135" i="9" s="1"/>
  <c r="V136" i="9"/>
  <c r="V135" i="9" s="1"/>
  <c r="T136" i="9"/>
  <c r="T135" i="9" s="1"/>
  <c r="P136" i="9"/>
  <c r="BK136" i="9" s="1"/>
  <c r="BK135" i="9" s="1"/>
  <c r="K135" i="9" s="1"/>
  <c r="BI133" i="9"/>
  <c r="BH133" i="9"/>
  <c r="BG133" i="9"/>
  <c r="BF133" i="9"/>
  <c r="R133" i="9"/>
  <c r="R132" i="9" s="1"/>
  <c r="J63" i="9" s="1"/>
  <c r="Q133" i="9"/>
  <c r="Q132" i="9" s="1"/>
  <c r="I63" i="9" s="1"/>
  <c r="X133" i="9"/>
  <c r="X132" i="9" s="1"/>
  <c r="V133" i="9"/>
  <c r="V132" i="9" s="1"/>
  <c r="T133" i="9"/>
  <c r="T132" i="9" s="1"/>
  <c r="P133" i="9"/>
  <c r="BK133" i="9" s="1"/>
  <c r="BK132" i="9" s="1"/>
  <c r="K132" i="9" s="1"/>
  <c r="BI130" i="9"/>
  <c r="BH130" i="9"/>
  <c r="BG130" i="9"/>
  <c r="BF130" i="9"/>
  <c r="R130" i="9"/>
  <c r="R129" i="9" s="1"/>
  <c r="Q130" i="9"/>
  <c r="Q129" i="9" s="1"/>
  <c r="I62" i="9" s="1"/>
  <c r="X130" i="9"/>
  <c r="X129" i="9" s="1"/>
  <c r="V130" i="9"/>
  <c r="V129" i="9" s="1"/>
  <c r="T130" i="9"/>
  <c r="T129" i="9" s="1"/>
  <c r="P130" i="9"/>
  <c r="BK130" i="9" s="1"/>
  <c r="BK129" i="9" s="1"/>
  <c r="BI126" i="9"/>
  <c r="BH126" i="9"/>
  <c r="BG126" i="9"/>
  <c r="BF126" i="9"/>
  <c r="R126" i="9"/>
  <c r="Q126" i="9"/>
  <c r="X126" i="9"/>
  <c r="V126" i="9"/>
  <c r="T126" i="9"/>
  <c r="P126" i="9"/>
  <c r="BK126" i="9" s="1"/>
  <c r="BI124" i="9"/>
  <c r="BH124" i="9"/>
  <c r="BG124" i="9"/>
  <c r="BF124" i="9"/>
  <c r="R124" i="9"/>
  <c r="Q124" i="9"/>
  <c r="X124" i="9"/>
  <c r="V124" i="9"/>
  <c r="T124" i="9"/>
  <c r="P124" i="9"/>
  <c r="BK124" i="9" s="1"/>
  <c r="BI122" i="9"/>
  <c r="BH122" i="9"/>
  <c r="BG122" i="9"/>
  <c r="BF122" i="9"/>
  <c r="R122" i="9"/>
  <c r="Q122" i="9"/>
  <c r="X122" i="9"/>
  <c r="V122" i="9"/>
  <c r="T122" i="9"/>
  <c r="P122" i="9"/>
  <c r="BK122" i="9" s="1"/>
  <c r="BI120" i="9"/>
  <c r="BH120" i="9"/>
  <c r="BG120" i="9"/>
  <c r="BF120" i="9"/>
  <c r="R120" i="9"/>
  <c r="Q120" i="9"/>
  <c r="X120" i="9"/>
  <c r="V120" i="9"/>
  <c r="T120" i="9"/>
  <c r="P120" i="9"/>
  <c r="BI118" i="9"/>
  <c r="BH118" i="9"/>
  <c r="BG118" i="9"/>
  <c r="BF118" i="9"/>
  <c r="R118" i="9"/>
  <c r="Q118" i="9"/>
  <c r="X118" i="9"/>
  <c r="V118" i="9"/>
  <c r="T118" i="9"/>
  <c r="P118" i="9"/>
  <c r="K118" i="9" s="1"/>
  <c r="BI116" i="9"/>
  <c r="BH116" i="9"/>
  <c r="BG116" i="9"/>
  <c r="BF116" i="9"/>
  <c r="R116" i="9"/>
  <c r="Q116" i="9"/>
  <c r="X116" i="9"/>
  <c r="V116" i="9"/>
  <c r="T116" i="9"/>
  <c r="P116" i="9"/>
  <c r="BK116" i="9" s="1"/>
  <c r="BI114" i="9"/>
  <c r="BH114" i="9"/>
  <c r="BG114" i="9"/>
  <c r="BF114" i="9"/>
  <c r="R114" i="9"/>
  <c r="Q114" i="9"/>
  <c r="X114" i="9"/>
  <c r="V114" i="9"/>
  <c r="T114" i="9"/>
  <c r="P114" i="9"/>
  <c r="BK114" i="9" s="1"/>
  <c r="F105" i="9"/>
  <c r="E103" i="9"/>
  <c r="F51" i="9"/>
  <c r="E49" i="9"/>
  <c r="J21" i="9"/>
  <c r="E21" i="9"/>
  <c r="J20" i="9"/>
  <c r="J18" i="9"/>
  <c r="E18" i="9"/>
  <c r="F108" i="9"/>
  <c r="F54" i="9"/>
  <c r="J17" i="9"/>
  <c r="J15" i="9"/>
  <c r="E15" i="9"/>
  <c r="F107" i="9" s="1"/>
  <c r="J14" i="9"/>
  <c r="J12" i="9"/>
  <c r="J105" i="9" s="1"/>
  <c r="E7" i="9"/>
  <c r="E101" i="9"/>
  <c r="E47" i="9"/>
  <c r="BA58" i="1"/>
  <c r="AZ58" i="1"/>
  <c r="BI147" i="8"/>
  <c r="BH147" i="8"/>
  <c r="BG147" i="8"/>
  <c r="BF147" i="8"/>
  <c r="R147" i="8"/>
  <c r="Q147" i="8"/>
  <c r="X147" i="8"/>
  <c r="V147" i="8"/>
  <c r="T147" i="8"/>
  <c r="P147" i="8"/>
  <c r="BK147" i="8" s="1"/>
  <c r="BI143" i="8"/>
  <c r="BH143" i="8"/>
  <c r="BG143" i="8"/>
  <c r="BF143" i="8"/>
  <c r="R143" i="8"/>
  <c r="Q143" i="8"/>
  <c r="X143" i="8"/>
  <c r="V143" i="8"/>
  <c r="T143" i="8"/>
  <c r="P143" i="8"/>
  <c r="BK143" i="8" s="1"/>
  <c r="BI139" i="8"/>
  <c r="BH139" i="8"/>
  <c r="BG139" i="8"/>
  <c r="BF139" i="8"/>
  <c r="R139" i="8"/>
  <c r="Q139" i="8"/>
  <c r="X139" i="8"/>
  <c r="V139" i="8"/>
  <c r="T139" i="8"/>
  <c r="P139" i="8"/>
  <c r="K139" i="8" s="1"/>
  <c r="BE139" i="8" s="1"/>
  <c r="BI135" i="8"/>
  <c r="BH135" i="8"/>
  <c r="BG135" i="8"/>
  <c r="BF135" i="8"/>
  <c r="R135" i="8"/>
  <c r="Q135" i="8"/>
  <c r="X135" i="8"/>
  <c r="V135" i="8"/>
  <c r="T135" i="8"/>
  <c r="P135" i="8"/>
  <c r="BK135" i="8" s="1"/>
  <c r="BI131" i="8"/>
  <c r="BH131" i="8"/>
  <c r="BG131" i="8"/>
  <c r="BF131" i="8"/>
  <c r="R131" i="8"/>
  <c r="Q131" i="8"/>
  <c r="Q130" i="8" s="1"/>
  <c r="I62" i="8" s="1"/>
  <c r="X131" i="8"/>
  <c r="V131" i="8"/>
  <c r="T131" i="8"/>
  <c r="P131" i="8"/>
  <c r="BK131" i="8" s="1"/>
  <c r="BI126" i="8"/>
  <c r="BH126" i="8"/>
  <c r="BG126" i="8"/>
  <c r="BF126" i="8"/>
  <c r="R126" i="8"/>
  <c r="R125" i="8" s="1"/>
  <c r="J61" i="8" s="1"/>
  <c r="Q126" i="8"/>
  <c r="Q125" i="8" s="1"/>
  <c r="I61" i="8" s="1"/>
  <c r="X126" i="8"/>
  <c r="X125" i="8" s="1"/>
  <c r="V126" i="8"/>
  <c r="V125" i="8" s="1"/>
  <c r="T126" i="8"/>
  <c r="T125" i="8" s="1"/>
  <c r="P126" i="8"/>
  <c r="BK126" i="8" s="1"/>
  <c r="BK125" i="8" s="1"/>
  <c r="BI121" i="8"/>
  <c r="BH121" i="8"/>
  <c r="BG121" i="8"/>
  <c r="BF121" i="8"/>
  <c r="R121" i="8"/>
  <c r="Q121" i="8"/>
  <c r="X121" i="8"/>
  <c r="V121" i="8"/>
  <c r="T121" i="8"/>
  <c r="P121" i="8"/>
  <c r="BK121" i="8" s="1"/>
  <c r="BI117" i="8"/>
  <c r="BH117" i="8"/>
  <c r="BG117" i="8"/>
  <c r="BF117" i="8"/>
  <c r="R117" i="8"/>
  <c r="Q117" i="8"/>
  <c r="X117" i="8"/>
  <c r="V117" i="8"/>
  <c r="T117" i="8"/>
  <c r="P117" i="8"/>
  <c r="BK117" i="8" s="1"/>
  <c r="BI113" i="8"/>
  <c r="BH113" i="8"/>
  <c r="BG113" i="8"/>
  <c r="BF113" i="8"/>
  <c r="R113" i="8"/>
  <c r="Q113" i="8"/>
  <c r="X113" i="8"/>
  <c r="V113" i="8"/>
  <c r="T113" i="8"/>
  <c r="P113" i="8"/>
  <c r="BK113" i="8" s="1"/>
  <c r="BI109" i="8"/>
  <c r="BH109" i="8"/>
  <c r="BG109" i="8"/>
  <c r="BF109" i="8"/>
  <c r="R109" i="8"/>
  <c r="Q109" i="8"/>
  <c r="X109" i="8"/>
  <c r="V109" i="8"/>
  <c r="T109" i="8"/>
  <c r="P109" i="8"/>
  <c r="BK109" i="8" s="1"/>
  <c r="BI105" i="8"/>
  <c r="BH105" i="8"/>
  <c r="BG105" i="8"/>
  <c r="BF105" i="8"/>
  <c r="R105" i="8"/>
  <c r="Q105" i="8"/>
  <c r="X105" i="8"/>
  <c r="V105" i="8"/>
  <c r="T105" i="8"/>
  <c r="P105" i="8"/>
  <c r="K105" i="8" s="1"/>
  <c r="BE105" i="8" s="1"/>
  <c r="BI101" i="8"/>
  <c r="BH101" i="8"/>
  <c r="BG101" i="8"/>
  <c r="BF101" i="8"/>
  <c r="R101" i="8"/>
  <c r="Q101" i="8"/>
  <c r="X101" i="8"/>
  <c r="V101" i="8"/>
  <c r="T101" i="8"/>
  <c r="P101" i="8"/>
  <c r="BK101" i="8" s="1"/>
  <c r="BI97" i="8"/>
  <c r="BH97" i="8"/>
  <c r="BG97" i="8"/>
  <c r="BF97" i="8"/>
  <c r="R97" i="8"/>
  <c r="Q97" i="8"/>
  <c r="X97" i="8"/>
  <c r="V97" i="8"/>
  <c r="T97" i="8"/>
  <c r="P97" i="8"/>
  <c r="BK97" i="8" s="1"/>
  <c r="BI93" i="8"/>
  <c r="BH93" i="8"/>
  <c r="BG93" i="8"/>
  <c r="BF93" i="8"/>
  <c r="R93" i="8"/>
  <c r="Q93" i="8"/>
  <c r="X93" i="8"/>
  <c r="V93" i="8"/>
  <c r="T93" i="8"/>
  <c r="P93" i="8"/>
  <c r="BK93" i="8" s="1"/>
  <c r="BI89" i="8"/>
  <c r="BH89" i="8"/>
  <c r="BG89" i="8"/>
  <c r="BF89" i="8"/>
  <c r="R89" i="8"/>
  <c r="Q89" i="8"/>
  <c r="X89" i="8"/>
  <c r="V89" i="8"/>
  <c r="T89" i="8"/>
  <c r="P89" i="8"/>
  <c r="BK89" i="8" s="1"/>
  <c r="BI85" i="8"/>
  <c r="BH85" i="8"/>
  <c r="BG85" i="8"/>
  <c r="BF85" i="8"/>
  <c r="R85" i="8"/>
  <c r="Q85" i="8"/>
  <c r="X85" i="8"/>
  <c r="V85" i="8"/>
  <c r="V84" i="8" s="1"/>
  <c r="T85" i="8"/>
  <c r="T84" i="8" s="1"/>
  <c r="P85" i="8"/>
  <c r="BK85" i="8" s="1"/>
  <c r="F76" i="8"/>
  <c r="E74" i="8"/>
  <c r="F51" i="8"/>
  <c r="E49" i="8"/>
  <c r="J21" i="8"/>
  <c r="E21" i="8"/>
  <c r="J78" i="8" s="1"/>
  <c r="J20" i="8"/>
  <c r="J18" i="8"/>
  <c r="E18" i="8"/>
  <c r="F79" i="8" s="1"/>
  <c r="F54" i="8"/>
  <c r="J17" i="8"/>
  <c r="J15" i="8"/>
  <c r="E15" i="8"/>
  <c r="F78" i="8"/>
  <c r="F53" i="8"/>
  <c r="J14" i="8"/>
  <c r="J12" i="8"/>
  <c r="J76" i="8"/>
  <c r="J51" i="8"/>
  <c r="E7" i="8"/>
  <c r="E72" i="8" s="1"/>
  <c r="E47" i="8"/>
  <c r="BA57" i="1"/>
  <c r="AZ57" i="1"/>
  <c r="BI142" i="7"/>
  <c r="BH142" i="7"/>
  <c r="BG142" i="7"/>
  <c r="BF142" i="7"/>
  <c r="R142" i="7"/>
  <c r="Q142" i="7"/>
  <c r="X142" i="7"/>
  <c r="V142" i="7"/>
  <c r="T142" i="7"/>
  <c r="P142" i="7"/>
  <c r="BK142" i="7" s="1"/>
  <c r="BI138" i="7"/>
  <c r="BH138" i="7"/>
  <c r="BG138" i="7"/>
  <c r="BF138" i="7"/>
  <c r="R138" i="7"/>
  <c r="Q138" i="7"/>
  <c r="X138" i="7"/>
  <c r="V138" i="7"/>
  <c r="T138" i="7"/>
  <c r="P138" i="7"/>
  <c r="BK138" i="7" s="1"/>
  <c r="BI134" i="7"/>
  <c r="BH134" i="7"/>
  <c r="BG134" i="7"/>
  <c r="BF134" i="7"/>
  <c r="R134" i="7"/>
  <c r="Q134" i="7"/>
  <c r="X134" i="7"/>
  <c r="V134" i="7"/>
  <c r="T134" i="7"/>
  <c r="P134" i="7"/>
  <c r="BK134" i="7" s="1"/>
  <c r="BI130" i="7"/>
  <c r="BH130" i="7"/>
  <c r="BG130" i="7"/>
  <c r="BF130" i="7"/>
  <c r="R130" i="7"/>
  <c r="Q130" i="7"/>
  <c r="X130" i="7"/>
  <c r="V130" i="7"/>
  <c r="V129" i="7" s="1"/>
  <c r="T130" i="7"/>
  <c r="P130" i="7"/>
  <c r="BK130" i="7" s="1"/>
  <c r="BI125" i="7"/>
  <c r="BH125" i="7"/>
  <c r="BG125" i="7"/>
  <c r="BF125" i="7"/>
  <c r="R125" i="7"/>
  <c r="R124" i="7" s="1"/>
  <c r="J61" i="7" s="1"/>
  <c r="Q125" i="7"/>
  <c r="Q124" i="7" s="1"/>
  <c r="I61" i="7" s="1"/>
  <c r="X125" i="7"/>
  <c r="X124" i="7" s="1"/>
  <c r="V125" i="7"/>
  <c r="V124" i="7" s="1"/>
  <c r="T125" i="7"/>
  <c r="T124" i="7" s="1"/>
  <c r="P125" i="7"/>
  <c r="K125" i="7" s="1"/>
  <c r="BE125" i="7" s="1"/>
  <c r="BI120" i="7"/>
  <c r="BH120" i="7"/>
  <c r="BG120" i="7"/>
  <c r="BF120" i="7"/>
  <c r="R120" i="7"/>
  <c r="Q120" i="7"/>
  <c r="X120" i="7"/>
  <c r="V120" i="7"/>
  <c r="T120" i="7"/>
  <c r="P120" i="7"/>
  <c r="BK120" i="7" s="1"/>
  <c r="BI116" i="7"/>
  <c r="BH116" i="7"/>
  <c r="BG116" i="7"/>
  <c r="BF116" i="7"/>
  <c r="R116" i="7"/>
  <c r="Q116" i="7"/>
  <c r="X116" i="7"/>
  <c r="V116" i="7"/>
  <c r="T116" i="7"/>
  <c r="P116" i="7"/>
  <c r="BK116" i="7" s="1"/>
  <c r="BI112" i="7"/>
  <c r="BH112" i="7"/>
  <c r="BG112" i="7"/>
  <c r="BF112" i="7"/>
  <c r="R112" i="7"/>
  <c r="Q112" i="7"/>
  <c r="X112" i="7"/>
  <c r="V112" i="7"/>
  <c r="T112" i="7"/>
  <c r="P112" i="7"/>
  <c r="BK112" i="7" s="1"/>
  <c r="BI109" i="7"/>
  <c r="BH109" i="7"/>
  <c r="BG109" i="7"/>
  <c r="BF109" i="7"/>
  <c r="R109" i="7"/>
  <c r="Q109" i="7"/>
  <c r="X109" i="7"/>
  <c r="V109" i="7"/>
  <c r="T109" i="7"/>
  <c r="P109" i="7"/>
  <c r="BK109" i="7" s="1"/>
  <c r="BI105" i="7"/>
  <c r="BH105" i="7"/>
  <c r="BG105" i="7"/>
  <c r="BF105" i="7"/>
  <c r="R105" i="7"/>
  <c r="Q105" i="7"/>
  <c r="X105" i="7"/>
  <c r="V105" i="7"/>
  <c r="T105" i="7"/>
  <c r="P105" i="7"/>
  <c r="BK105" i="7" s="1"/>
  <c r="BI101" i="7"/>
  <c r="BH101" i="7"/>
  <c r="BG101" i="7"/>
  <c r="BF101" i="7"/>
  <c r="R101" i="7"/>
  <c r="Q101" i="7"/>
  <c r="X101" i="7"/>
  <c r="V101" i="7"/>
  <c r="T101" i="7"/>
  <c r="P101" i="7"/>
  <c r="BK101" i="7" s="1"/>
  <c r="BI97" i="7"/>
  <c r="BH97" i="7"/>
  <c r="BG97" i="7"/>
  <c r="BF97" i="7"/>
  <c r="R97" i="7"/>
  <c r="Q97" i="7"/>
  <c r="X97" i="7"/>
  <c r="V97" i="7"/>
  <c r="T97" i="7"/>
  <c r="P97" i="7"/>
  <c r="BK97" i="7" s="1"/>
  <c r="BI93" i="7"/>
  <c r="BH93" i="7"/>
  <c r="BG93" i="7"/>
  <c r="BF93" i="7"/>
  <c r="R93" i="7"/>
  <c r="Q93" i="7"/>
  <c r="X93" i="7"/>
  <c r="V93" i="7"/>
  <c r="T93" i="7"/>
  <c r="P93" i="7"/>
  <c r="BK93" i="7" s="1"/>
  <c r="BI89" i="7"/>
  <c r="BH89" i="7"/>
  <c r="BG89" i="7"/>
  <c r="BF89" i="7"/>
  <c r="R89" i="7"/>
  <c r="Q89" i="7"/>
  <c r="X89" i="7"/>
  <c r="V89" i="7"/>
  <c r="T89" i="7"/>
  <c r="P89" i="7"/>
  <c r="BK89" i="7" s="1"/>
  <c r="BI85" i="7"/>
  <c r="BH85" i="7"/>
  <c r="BG85" i="7"/>
  <c r="BF85" i="7"/>
  <c r="R85" i="7"/>
  <c r="R84" i="7" s="1"/>
  <c r="Q85" i="7"/>
  <c r="X85" i="7"/>
  <c r="V85" i="7"/>
  <c r="T85" i="7"/>
  <c r="P85" i="7"/>
  <c r="BK85" i="7" s="1"/>
  <c r="F76" i="7"/>
  <c r="E74" i="7"/>
  <c r="F51" i="7"/>
  <c r="E49" i="7"/>
  <c r="J21" i="7"/>
  <c r="E21" i="7"/>
  <c r="J78" i="7"/>
  <c r="J53" i="7"/>
  <c r="J20" i="7"/>
  <c r="J18" i="7"/>
  <c r="E18" i="7"/>
  <c r="F79" i="7" s="1"/>
  <c r="J17" i="7"/>
  <c r="J15" i="7"/>
  <c r="E15" i="7"/>
  <c r="F78" i="7" s="1"/>
  <c r="J14" i="7"/>
  <c r="J12" i="7"/>
  <c r="J76" i="7" s="1"/>
  <c r="E7" i="7"/>
  <c r="E72" i="7" s="1"/>
  <c r="BA56" i="1"/>
  <c r="AZ56" i="1"/>
  <c r="BI159" i="6"/>
  <c r="BH159" i="6"/>
  <c r="BG159" i="6"/>
  <c r="BF159" i="6"/>
  <c r="R159" i="6"/>
  <c r="Q159" i="6"/>
  <c r="X159" i="6"/>
  <c r="V159" i="6"/>
  <c r="T159" i="6"/>
  <c r="P159" i="6"/>
  <c r="BK159" i="6" s="1"/>
  <c r="BI155" i="6"/>
  <c r="BH155" i="6"/>
  <c r="BG155" i="6"/>
  <c r="BF155" i="6"/>
  <c r="R155" i="6"/>
  <c r="Q155" i="6"/>
  <c r="X155" i="6"/>
  <c r="V155" i="6"/>
  <c r="T155" i="6"/>
  <c r="P155" i="6"/>
  <c r="BK155" i="6" s="1"/>
  <c r="BI151" i="6"/>
  <c r="BH151" i="6"/>
  <c r="BG151" i="6"/>
  <c r="BF151" i="6"/>
  <c r="R151" i="6"/>
  <c r="Q151" i="6"/>
  <c r="X151" i="6"/>
  <c r="V151" i="6"/>
  <c r="T151" i="6"/>
  <c r="P151" i="6"/>
  <c r="BK151" i="6" s="1"/>
  <c r="BI147" i="6"/>
  <c r="BH147" i="6"/>
  <c r="BG147" i="6"/>
  <c r="BF147" i="6"/>
  <c r="R147" i="6"/>
  <c r="Q147" i="6"/>
  <c r="X147" i="6"/>
  <c r="V147" i="6"/>
  <c r="T147" i="6"/>
  <c r="P147" i="6"/>
  <c r="BK147" i="6" s="1"/>
  <c r="BI143" i="6"/>
  <c r="BH143" i="6"/>
  <c r="BG143" i="6"/>
  <c r="BF143" i="6"/>
  <c r="R143" i="6"/>
  <c r="Q143" i="6"/>
  <c r="X143" i="6"/>
  <c r="V143" i="6"/>
  <c r="T143" i="6"/>
  <c r="P143" i="6"/>
  <c r="BK143" i="6" s="1"/>
  <c r="BI139" i="6"/>
  <c r="BH139" i="6"/>
  <c r="BG139" i="6"/>
  <c r="BF139" i="6"/>
  <c r="R139" i="6"/>
  <c r="Q139" i="6"/>
  <c r="X139" i="6"/>
  <c r="V139" i="6"/>
  <c r="T139" i="6"/>
  <c r="P139" i="6"/>
  <c r="BK139" i="6" s="1"/>
  <c r="BI135" i="6"/>
  <c r="BH135" i="6"/>
  <c r="BG135" i="6"/>
  <c r="BF135" i="6"/>
  <c r="R135" i="6"/>
  <c r="Q135" i="6"/>
  <c r="X135" i="6"/>
  <c r="V135" i="6"/>
  <c r="T135" i="6"/>
  <c r="P135" i="6"/>
  <c r="BK135" i="6" s="1"/>
  <c r="BI131" i="6"/>
  <c r="BH131" i="6"/>
  <c r="BG131" i="6"/>
  <c r="BF131" i="6"/>
  <c r="R131" i="6"/>
  <c r="R130" i="6" s="1"/>
  <c r="J62" i="6" s="1"/>
  <c r="Q131" i="6"/>
  <c r="X131" i="6"/>
  <c r="X130" i="6" s="1"/>
  <c r="V131" i="6"/>
  <c r="T131" i="6"/>
  <c r="T130" i="6" s="1"/>
  <c r="P131" i="6"/>
  <c r="BK131" i="6" s="1"/>
  <c r="BI126" i="6"/>
  <c r="BH126" i="6"/>
  <c r="BG126" i="6"/>
  <c r="BF126" i="6"/>
  <c r="R126" i="6"/>
  <c r="R125" i="6" s="1"/>
  <c r="J61" i="6" s="1"/>
  <c r="Q126" i="6"/>
  <c r="Q125" i="6" s="1"/>
  <c r="I61" i="6" s="1"/>
  <c r="X126" i="6"/>
  <c r="X125" i="6" s="1"/>
  <c r="V126" i="6"/>
  <c r="V125" i="6" s="1"/>
  <c r="T126" i="6"/>
  <c r="T125" i="6" s="1"/>
  <c r="P126" i="6"/>
  <c r="BK126" i="6" s="1"/>
  <c r="BK125" i="6" s="1"/>
  <c r="K125" i="6" s="1"/>
  <c r="K61" i="6" s="1"/>
  <c r="BI121" i="6"/>
  <c r="BH121" i="6"/>
  <c r="BG121" i="6"/>
  <c r="BF121" i="6"/>
  <c r="R121" i="6"/>
  <c r="Q121" i="6"/>
  <c r="X121" i="6"/>
  <c r="V121" i="6"/>
  <c r="T121" i="6"/>
  <c r="P121" i="6"/>
  <c r="BK121" i="6" s="1"/>
  <c r="BI117" i="6"/>
  <c r="BH117" i="6"/>
  <c r="BG117" i="6"/>
  <c r="BF117" i="6"/>
  <c r="R117" i="6"/>
  <c r="Q117" i="6"/>
  <c r="X117" i="6"/>
  <c r="V117" i="6"/>
  <c r="T117" i="6"/>
  <c r="P117" i="6"/>
  <c r="BK117" i="6" s="1"/>
  <c r="BI113" i="6"/>
  <c r="BH113" i="6"/>
  <c r="BG113" i="6"/>
  <c r="BF113" i="6"/>
  <c r="R113" i="6"/>
  <c r="Q113" i="6"/>
  <c r="X113" i="6"/>
  <c r="V113" i="6"/>
  <c r="T113" i="6"/>
  <c r="P113" i="6"/>
  <c r="BK113" i="6" s="1"/>
  <c r="BI109" i="6"/>
  <c r="BH109" i="6"/>
  <c r="BG109" i="6"/>
  <c r="BF109" i="6"/>
  <c r="R109" i="6"/>
  <c r="Q109" i="6"/>
  <c r="X109" i="6"/>
  <c r="V109" i="6"/>
  <c r="T109" i="6"/>
  <c r="P109" i="6"/>
  <c r="BK109" i="6" s="1"/>
  <c r="BI105" i="6"/>
  <c r="BH105" i="6"/>
  <c r="BG105" i="6"/>
  <c r="BF105" i="6"/>
  <c r="R105" i="6"/>
  <c r="Q105" i="6"/>
  <c r="X105" i="6"/>
  <c r="V105" i="6"/>
  <c r="T105" i="6"/>
  <c r="P105" i="6"/>
  <c r="BK105" i="6" s="1"/>
  <c r="BI101" i="6"/>
  <c r="BH101" i="6"/>
  <c r="BG101" i="6"/>
  <c r="BF101" i="6"/>
  <c r="R101" i="6"/>
  <c r="Q101" i="6"/>
  <c r="X101" i="6"/>
  <c r="V101" i="6"/>
  <c r="T101" i="6"/>
  <c r="P101" i="6"/>
  <c r="BK101" i="6" s="1"/>
  <c r="BI97" i="6"/>
  <c r="BH97" i="6"/>
  <c r="BG97" i="6"/>
  <c r="BF97" i="6"/>
  <c r="R97" i="6"/>
  <c r="Q97" i="6"/>
  <c r="X97" i="6"/>
  <c r="V97" i="6"/>
  <c r="T97" i="6"/>
  <c r="P97" i="6"/>
  <c r="BK97" i="6" s="1"/>
  <c r="BI93" i="6"/>
  <c r="BH93" i="6"/>
  <c r="BG93" i="6"/>
  <c r="BF93" i="6"/>
  <c r="R93" i="6"/>
  <c r="Q93" i="6"/>
  <c r="X93" i="6"/>
  <c r="V93" i="6"/>
  <c r="T93" i="6"/>
  <c r="P93" i="6"/>
  <c r="BK93" i="6" s="1"/>
  <c r="BI89" i="6"/>
  <c r="BH89" i="6"/>
  <c r="BG89" i="6"/>
  <c r="BF89" i="6"/>
  <c r="R89" i="6"/>
  <c r="Q89" i="6"/>
  <c r="X89" i="6"/>
  <c r="V89" i="6"/>
  <c r="T89" i="6"/>
  <c r="P89" i="6"/>
  <c r="BK89" i="6" s="1"/>
  <c r="BI85" i="6"/>
  <c r="BH85" i="6"/>
  <c r="BG85" i="6"/>
  <c r="BF85" i="6"/>
  <c r="R85" i="6"/>
  <c r="Q85" i="6"/>
  <c r="X85" i="6"/>
  <c r="X84" i="6" s="1"/>
  <c r="V85" i="6"/>
  <c r="V84" i="6" s="1"/>
  <c r="T85" i="6"/>
  <c r="T84" i="6"/>
  <c r="P85" i="6"/>
  <c r="BK85" i="6" s="1"/>
  <c r="F76" i="6"/>
  <c r="E74" i="6"/>
  <c r="F51" i="6"/>
  <c r="E49" i="6"/>
  <c r="J21" i="6"/>
  <c r="E21" i="6"/>
  <c r="J78" i="6" s="1"/>
  <c r="J20" i="6"/>
  <c r="J18" i="6"/>
  <c r="E18" i="6"/>
  <c r="F79" i="6" s="1"/>
  <c r="F54" i="6"/>
  <c r="J17" i="6"/>
  <c r="J15" i="6"/>
  <c r="E15" i="6"/>
  <c r="F78" i="6"/>
  <c r="F53" i="6"/>
  <c r="J14" i="6"/>
  <c r="J12" i="6"/>
  <c r="J76" i="6"/>
  <c r="J51" i="6"/>
  <c r="E7" i="6"/>
  <c r="E72" i="6" s="1"/>
  <c r="E47" i="6"/>
  <c r="BA55" i="1"/>
  <c r="AZ55" i="1"/>
  <c r="BI151" i="5"/>
  <c r="BH151" i="5"/>
  <c r="BG151" i="5"/>
  <c r="BF151" i="5"/>
  <c r="R151" i="5"/>
  <c r="Q151" i="5"/>
  <c r="X151" i="5"/>
  <c r="V151" i="5"/>
  <c r="T151" i="5"/>
  <c r="P151" i="5"/>
  <c r="BK151" i="5" s="1"/>
  <c r="BI147" i="5"/>
  <c r="BH147" i="5"/>
  <c r="BG147" i="5"/>
  <c r="BF147" i="5"/>
  <c r="R147" i="5"/>
  <c r="Q147" i="5"/>
  <c r="X147" i="5"/>
  <c r="V147" i="5"/>
  <c r="T147" i="5"/>
  <c r="P147" i="5"/>
  <c r="BK147" i="5" s="1"/>
  <c r="BI143" i="5"/>
  <c r="BH143" i="5"/>
  <c r="BG143" i="5"/>
  <c r="BF143" i="5"/>
  <c r="R143" i="5"/>
  <c r="Q143" i="5"/>
  <c r="X143" i="5"/>
  <c r="V143" i="5"/>
  <c r="T143" i="5"/>
  <c r="P143" i="5"/>
  <c r="BK143" i="5" s="1"/>
  <c r="BI139" i="5"/>
  <c r="BH139" i="5"/>
  <c r="BG139" i="5"/>
  <c r="BF139" i="5"/>
  <c r="R139" i="5"/>
  <c r="Q139" i="5"/>
  <c r="X139" i="5"/>
  <c r="V139" i="5"/>
  <c r="T139" i="5"/>
  <c r="P139" i="5"/>
  <c r="K139" i="5" s="1"/>
  <c r="BE139" i="5" s="1"/>
  <c r="BI135" i="5"/>
  <c r="BH135" i="5"/>
  <c r="BG135" i="5"/>
  <c r="BF135" i="5"/>
  <c r="R135" i="5"/>
  <c r="Q135" i="5"/>
  <c r="X135" i="5"/>
  <c r="V135" i="5"/>
  <c r="T135" i="5"/>
  <c r="P135" i="5"/>
  <c r="BK135" i="5" s="1"/>
  <c r="BI131" i="5"/>
  <c r="BH131" i="5"/>
  <c r="BG131" i="5"/>
  <c r="BF131" i="5"/>
  <c r="R131" i="5"/>
  <c r="Q131" i="5"/>
  <c r="Q130" i="5" s="1"/>
  <c r="I62" i="5" s="1"/>
  <c r="X131" i="5"/>
  <c r="V131" i="5"/>
  <c r="T131" i="5"/>
  <c r="P131" i="5"/>
  <c r="BK131" i="5" s="1"/>
  <c r="BI126" i="5"/>
  <c r="BH126" i="5"/>
  <c r="BG126" i="5"/>
  <c r="BF126" i="5"/>
  <c r="R126" i="5"/>
  <c r="R125" i="5" s="1"/>
  <c r="J61" i="5" s="1"/>
  <c r="Q126" i="5"/>
  <c r="Q125" i="5" s="1"/>
  <c r="I61" i="5" s="1"/>
  <c r="X126" i="5"/>
  <c r="X125" i="5" s="1"/>
  <c r="V126" i="5"/>
  <c r="V125" i="5" s="1"/>
  <c r="T126" i="5"/>
  <c r="T125" i="5" s="1"/>
  <c r="P126" i="5"/>
  <c r="BK126" i="5" s="1"/>
  <c r="BK125" i="5" s="1"/>
  <c r="K125" i="5" s="1"/>
  <c r="K61" i="5" s="1"/>
  <c r="BI121" i="5"/>
  <c r="BH121" i="5"/>
  <c r="BG121" i="5"/>
  <c r="BF121" i="5"/>
  <c r="R121" i="5"/>
  <c r="Q121" i="5"/>
  <c r="X121" i="5"/>
  <c r="V121" i="5"/>
  <c r="T121" i="5"/>
  <c r="P121" i="5"/>
  <c r="BK121" i="5" s="1"/>
  <c r="BI117" i="5"/>
  <c r="BH117" i="5"/>
  <c r="BG117" i="5"/>
  <c r="BF117" i="5"/>
  <c r="R117" i="5"/>
  <c r="Q117" i="5"/>
  <c r="X117" i="5"/>
  <c r="V117" i="5"/>
  <c r="T117" i="5"/>
  <c r="P117" i="5"/>
  <c r="BI113" i="5"/>
  <c r="BH113" i="5"/>
  <c r="BG113" i="5"/>
  <c r="BF113" i="5"/>
  <c r="R113" i="5"/>
  <c r="Q113" i="5"/>
  <c r="X113" i="5"/>
  <c r="V113" i="5"/>
  <c r="T113" i="5"/>
  <c r="P113" i="5"/>
  <c r="BK113" i="5" s="1"/>
  <c r="BI109" i="5"/>
  <c r="BH109" i="5"/>
  <c r="BG109" i="5"/>
  <c r="BF109" i="5"/>
  <c r="R109" i="5"/>
  <c r="Q109" i="5"/>
  <c r="X109" i="5"/>
  <c r="V109" i="5"/>
  <c r="T109" i="5"/>
  <c r="P109" i="5"/>
  <c r="BK109" i="5" s="1"/>
  <c r="BI105" i="5"/>
  <c r="BH105" i="5"/>
  <c r="BG105" i="5"/>
  <c r="BF105" i="5"/>
  <c r="R105" i="5"/>
  <c r="Q105" i="5"/>
  <c r="X105" i="5"/>
  <c r="V105" i="5"/>
  <c r="T105" i="5"/>
  <c r="P105" i="5"/>
  <c r="BK105" i="5" s="1"/>
  <c r="BI101" i="5"/>
  <c r="BH101" i="5"/>
  <c r="BG101" i="5"/>
  <c r="BF101" i="5"/>
  <c r="R101" i="5"/>
  <c r="Q101" i="5"/>
  <c r="X101" i="5"/>
  <c r="V101" i="5"/>
  <c r="T101" i="5"/>
  <c r="P101" i="5"/>
  <c r="BI97" i="5"/>
  <c r="BH97" i="5"/>
  <c r="BG97" i="5"/>
  <c r="BF97" i="5"/>
  <c r="R97" i="5"/>
  <c r="Q97" i="5"/>
  <c r="X97" i="5"/>
  <c r="V97" i="5"/>
  <c r="T97" i="5"/>
  <c r="P97" i="5"/>
  <c r="BK97" i="5" s="1"/>
  <c r="BI93" i="5"/>
  <c r="BH93" i="5"/>
  <c r="BG93" i="5"/>
  <c r="BF93" i="5"/>
  <c r="R93" i="5"/>
  <c r="Q93" i="5"/>
  <c r="X93" i="5"/>
  <c r="V93" i="5"/>
  <c r="T93" i="5"/>
  <c r="P93" i="5"/>
  <c r="BK93" i="5" s="1"/>
  <c r="BI89" i="5"/>
  <c r="BH89" i="5"/>
  <c r="BG89" i="5"/>
  <c r="BF89" i="5"/>
  <c r="R89" i="5"/>
  <c r="Q89" i="5"/>
  <c r="X89" i="5"/>
  <c r="V89" i="5"/>
  <c r="T89" i="5"/>
  <c r="P89" i="5"/>
  <c r="BK89" i="5" s="1"/>
  <c r="BI85" i="5"/>
  <c r="BH85" i="5"/>
  <c r="BG85" i="5"/>
  <c r="BF85" i="5"/>
  <c r="R85" i="5"/>
  <c r="Q85" i="5"/>
  <c r="X85" i="5"/>
  <c r="X84" i="5" s="1"/>
  <c r="V85" i="5"/>
  <c r="T85" i="5"/>
  <c r="P85" i="5"/>
  <c r="F76" i="5"/>
  <c r="E74" i="5"/>
  <c r="F51" i="5"/>
  <c r="E49" i="5"/>
  <c r="J21" i="5"/>
  <c r="E21" i="5"/>
  <c r="J78" i="5" s="1"/>
  <c r="J20" i="5"/>
  <c r="J18" i="5"/>
  <c r="E18" i="5"/>
  <c r="F79" i="5" s="1"/>
  <c r="F54" i="5"/>
  <c r="J17" i="5"/>
  <c r="J15" i="5"/>
  <c r="E15" i="5"/>
  <c r="F78" i="5"/>
  <c r="F53" i="5"/>
  <c r="J14" i="5"/>
  <c r="J12" i="5"/>
  <c r="J76" i="5"/>
  <c r="J51" i="5"/>
  <c r="E7" i="5"/>
  <c r="E72" i="5" s="1"/>
  <c r="E47" i="5"/>
  <c r="BA54" i="1"/>
  <c r="AZ54" i="1"/>
  <c r="BI332" i="4"/>
  <c r="BH332" i="4"/>
  <c r="BG332" i="4"/>
  <c r="BF332" i="4"/>
  <c r="R332" i="4"/>
  <c r="Q332" i="4"/>
  <c r="X332" i="4"/>
  <c r="V332" i="4"/>
  <c r="T332" i="4"/>
  <c r="P332" i="4"/>
  <c r="BI330" i="4"/>
  <c r="BH330" i="4"/>
  <c r="BG330" i="4"/>
  <c r="BF330" i="4"/>
  <c r="R330" i="4"/>
  <c r="Q330" i="4"/>
  <c r="X330" i="4"/>
  <c r="V330" i="4"/>
  <c r="T330" i="4"/>
  <c r="P330" i="4"/>
  <c r="BK330" i="4" s="1"/>
  <c r="BI326" i="4"/>
  <c r="BH326" i="4"/>
  <c r="BG326" i="4"/>
  <c r="BF326" i="4"/>
  <c r="R326" i="4"/>
  <c r="Q326" i="4"/>
  <c r="Q325" i="4" s="1"/>
  <c r="X326" i="4"/>
  <c r="X325" i="4" s="1"/>
  <c r="X324" i="4" s="1"/>
  <c r="V326" i="4"/>
  <c r="T326" i="4"/>
  <c r="P326" i="4"/>
  <c r="BI322" i="4"/>
  <c r="BH322" i="4"/>
  <c r="BG322" i="4"/>
  <c r="BF322" i="4"/>
  <c r="R322" i="4"/>
  <c r="R321" i="4" s="1"/>
  <c r="J67" i="4" s="1"/>
  <c r="Q322" i="4"/>
  <c r="Q321" i="4" s="1"/>
  <c r="I67" i="4" s="1"/>
  <c r="X322" i="4"/>
  <c r="X321" i="4" s="1"/>
  <c r="V322" i="4"/>
  <c r="V321" i="4" s="1"/>
  <c r="T322" i="4"/>
  <c r="T321" i="4" s="1"/>
  <c r="P322" i="4"/>
  <c r="BK322" i="4" s="1"/>
  <c r="BK321" i="4" s="1"/>
  <c r="BI319" i="4"/>
  <c r="BH319" i="4"/>
  <c r="BG319" i="4"/>
  <c r="BF319" i="4"/>
  <c r="R319" i="4"/>
  <c r="Q319" i="4"/>
  <c r="X319" i="4"/>
  <c r="V319" i="4"/>
  <c r="T319" i="4"/>
  <c r="P319" i="4"/>
  <c r="BK319" i="4" s="1"/>
  <c r="BI317" i="4"/>
  <c r="BH317" i="4"/>
  <c r="BG317" i="4"/>
  <c r="BF317" i="4"/>
  <c r="R317" i="4"/>
  <c r="Q317" i="4"/>
  <c r="X317" i="4"/>
  <c r="V317" i="4"/>
  <c r="T317" i="4"/>
  <c r="P317" i="4"/>
  <c r="BK317" i="4" s="1"/>
  <c r="BI315" i="4"/>
  <c r="BH315" i="4"/>
  <c r="BG315" i="4"/>
  <c r="BF315" i="4"/>
  <c r="R315" i="4"/>
  <c r="Q315" i="4"/>
  <c r="X315" i="4"/>
  <c r="V315" i="4"/>
  <c r="T315" i="4"/>
  <c r="P315" i="4"/>
  <c r="BI313" i="4"/>
  <c r="BH313" i="4"/>
  <c r="BG313" i="4"/>
  <c r="BF313" i="4"/>
  <c r="R313" i="4"/>
  <c r="Q313" i="4"/>
  <c r="X313" i="4"/>
  <c r="V313" i="4"/>
  <c r="T313" i="4"/>
  <c r="P313" i="4"/>
  <c r="BK313" i="4" s="1"/>
  <c r="BI308" i="4"/>
  <c r="BH308" i="4"/>
  <c r="BG308" i="4"/>
  <c r="BF308" i="4"/>
  <c r="R308" i="4"/>
  <c r="Q308" i="4"/>
  <c r="X308" i="4"/>
  <c r="V308" i="4"/>
  <c r="T308" i="4"/>
  <c r="P308" i="4"/>
  <c r="BI306" i="4"/>
  <c r="BH306" i="4"/>
  <c r="BG306" i="4"/>
  <c r="BF306" i="4"/>
  <c r="R306" i="4"/>
  <c r="Q306" i="4"/>
  <c r="X306" i="4"/>
  <c r="V306" i="4"/>
  <c r="T306" i="4"/>
  <c r="P306" i="4"/>
  <c r="BK306" i="4" s="1"/>
  <c r="BI301" i="4"/>
  <c r="BH301" i="4"/>
  <c r="BG301" i="4"/>
  <c r="BF301" i="4"/>
  <c r="R301" i="4"/>
  <c r="Q301" i="4"/>
  <c r="X301" i="4"/>
  <c r="V301" i="4"/>
  <c r="T301" i="4"/>
  <c r="P301" i="4"/>
  <c r="BK301" i="4" s="1"/>
  <c r="BI299" i="4"/>
  <c r="BH299" i="4"/>
  <c r="BG299" i="4"/>
  <c r="BF299" i="4"/>
  <c r="R299" i="4"/>
  <c r="Q299" i="4"/>
  <c r="X299" i="4"/>
  <c r="V299" i="4"/>
  <c r="T299" i="4"/>
  <c r="P299" i="4"/>
  <c r="K299" i="4" s="1"/>
  <c r="BI295" i="4"/>
  <c r="BH295" i="4"/>
  <c r="BG295" i="4"/>
  <c r="BF295" i="4"/>
  <c r="R295" i="4"/>
  <c r="Q295" i="4"/>
  <c r="X295" i="4"/>
  <c r="V295" i="4"/>
  <c r="T295" i="4"/>
  <c r="P295" i="4"/>
  <c r="BI293" i="4"/>
  <c r="BH293" i="4"/>
  <c r="BG293" i="4"/>
  <c r="BF293" i="4"/>
  <c r="R293" i="4"/>
  <c r="Q293" i="4"/>
  <c r="X293" i="4"/>
  <c r="V293" i="4"/>
  <c r="T293" i="4"/>
  <c r="P293" i="4"/>
  <c r="BK293" i="4" s="1"/>
  <c r="BI289" i="4"/>
  <c r="BH289" i="4"/>
  <c r="BG289" i="4"/>
  <c r="BF289" i="4"/>
  <c r="R289" i="4"/>
  <c r="Q289" i="4"/>
  <c r="X289" i="4"/>
  <c r="V289" i="4"/>
  <c r="T289" i="4"/>
  <c r="P289" i="4"/>
  <c r="BK289" i="4" s="1"/>
  <c r="BI287" i="4"/>
  <c r="BH287" i="4"/>
  <c r="BG287" i="4"/>
  <c r="BF287" i="4"/>
  <c r="R287" i="4"/>
  <c r="Q287" i="4"/>
  <c r="X287" i="4"/>
  <c r="V287" i="4"/>
  <c r="T287" i="4"/>
  <c r="P287" i="4"/>
  <c r="BK287" i="4" s="1"/>
  <c r="BI283" i="4"/>
  <c r="BH283" i="4"/>
  <c r="BG283" i="4"/>
  <c r="BF283" i="4"/>
  <c r="R283" i="4"/>
  <c r="Q283" i="4"/>
  <c r="X283" i="4"/>
  <c r="V283" i="4"/>
  <c r="T283" i="4"/>
  <c r="P283" i="4"/>
  <c r="BI281" i="4"/>
  <c r="BH281" i="4"/>
  <c r="BG281" i="4"/>
  <c r="BF281" i="4"/>
  <c r="R281" i="4"/>
  <c r="Q281" i="4"/>
  <c r="X281" i="4"/>
  <c r="V281" i="4"/>
  <c r="T281" i="4"/>
  <c r="P281" i="4"/>
  <c r="BK281" i="4" s="1"/>
  <c r="BI277" i="4"/>
  <c r="BH277" i="4"/>
  <c r="BG277" i="4"/>
  <c r="BF277" i="4"/>
  <c r="R277" i="4"/>
  <c r="Q277" i="4"/>
  <c r="X277" i="4"/>
  <c r="V277" i="4"/>
  <c r="T277" i="4"/>
  <c r="P277" i="4"/>
  <c r="BK277" i="4" s="1"/>
  <c r="BI275" i="4"/>
  <c r="BH275" i="4"/>
  <c r="BG275" i="4"/>
  <c r="BF275" i="4"/>
  <c r="R275" i="4"/>
  <c r="Q275" i="4"/>
  <c r="X275" i="4"/>
  <c r="V275" i="4"/>
  <c r="T275" i="4"/>
  <c r="P275" i="4"/>
  <c r="BK275" i="4" s="1"/>
  <c r="BI270" i="4"/>
  <c r="BH270" i="4"/>
  <c r="BG270" i="4"/>
  <c r="BF270" i="4"/>
  <c r="R270" i="4"/>
  <c r="Q270" i="4"/>
  <c r="X270" i="4"/>
  <c r="V270" i="4"/>
  <c r="T270" i="4"/>
  <c r="P270" i="4"/>
  <c r="BK270" i="4" s="1"/>
  <c r="BI268" i="4"/>
  <c r="BH268" i="4"/>
  <c r="BG268" i="4"/>
  <c r="BF268" i="4"/>
  <c r="R268" i="4"/>
  <c r="Q268" i="4"/>
  <c r="X268" i="4"/>
  <c r="V268" i="4"/>
  <c r="T268" i="4"/>
  <c r="P268" i="4"/>
  <c r="BK268" i="4" s="1"/>
  <c r="BI266" i="4"/>
  <c r="BH266" i="4"/>
  <c r="BG266" i="4"/>
  <c r="BF266" i="4"/>
  <c r="R266" i="4"/>
  <c r="Q266" i="4"/>
  <c r="X266" i="4"/>
  <c r="V266" i="4"/>
  <c r="T266" i="4"/>
  <c r="P266" i="4"/>
  <c r="BI262" i="4"/>
  <c r="BH262" i="4"/>
  <c r="BG262" i="4"/>
  <c r="BF262" i="4"/>
  <c r="R262" i="4"/>
  <c r="Q262" i="4"/>
  <c r="X262" i="4"/>
  <c r="V262" i="4"/>
  <c r="T262" i="4"/>
  <c r="P262" i="4"/>
  <c r="BK262" i="4" s="1"/>
  <c r="BI259" i="4"/>
  <c r="BH259" i="4"/>
  <c r="BG259" i="4"/>
  <c r="BF259" i="4"/>
  <c r="R259" i="4"/>
  <c r="Q259" i="4"/>
  <c r="X259" i="4"/>
  <c r="V259" i="4"/>
  <c r="T259" i="4"/>
  <c r="P259" i="4"/>
  <c r="BI255" i="4"/>
  <c r="BH255" i="4"/>
  <c r="BG255" i="4"/>
  <c r="BF255" i="4"/>
  <c r="R255" i="4"/>
  <c r="Q255" i="4"/>
  <c r="X255" i="4"/>
  <c r="V255" i="4"/>
  <c r="T255" i="4"/>
  <c r="P255" i="4"/>
  <c r="BK255" i="4" s="1"/>
  <c r="BI253" i="4"/>
  <c r="BH253" i="4"/>
  <c r="BG253" i="4"/>
  <c r="BF253" i="4"/>
  <c r="R253" i="4"/>
  <c r="Q253" i="4"/>
  <c r="X253" i="4"/>
  <c r="V253" i="4"/>
  <c r="T253" i="4"/>
  <c r="P253" i="4"/>
  <c r="BK253" i="4" s="1"/>
  <c r="BI251" i="4"/>
  <c r="BH251" i="4"/>
  <c r="BG251" i="4"/>
  <c r="BF251" i="4"/>
  <c r="R251" i="4"/>
  <c r="Q251" i="4"/>
  <c r="X251" i="4"/>
  <c r="V251" i="4"/>
  <c r="T251" i="4"/>
  <c r="P251" i="4"/>
  <c r="BI249" i="4"/>
  <c r="BH249" i="4"/>
  <c r="BG249" i="4"/>
  <c r="BF249" i="4"/>
  <c r="R249" i="4"/>
  <c r="Q249" i="4"/>
  <c r="X249" i="4"/>
  <c r="V249" i="4"/>
  <c r="T249" i="4"/>
  <c r="P249" i="4"/>
  <c r="BI247" i="4"/>
  <c r="BH247" i="4"/>
  <c r="BG247" i="4"/>
  <c r="BF247" i="4"/>
  <c r="R247" i="4"/>
  <c r="Q247" i="4"/>
  <c r="X247" i="4"/>
  <c r="V247" i="4"/>
  <c r="T247" i="4"/>
  <c r="P247" i="4"/>
  <c r="BK247" i="4" s="1"/>
  <c r="BI246" i="4"/>
  <c r="BH246" i="4"/>
  <c r="BG246" i="4"/>
  <c r="BF246" i="4"/>
  <c r="R246" i="4"/>
  <c r="Q246" i="4"/>
  <c r="X246" i="4"/>
  <c r="V246" i="4"/>
  <c r="T246" i="4"/>
  <c r="P246" i="4"/>
  <c r="BK246" i="4" s="1"/>
  <c r="BI243" i="4"/>
  <c r="BH243" i="4"/>
  <c r="BG243" i="4"/>
  <c r="BF243" i="4"/>
  <c r="R243" i="4"/>
  <c r="Q243" i="4"/>
  <c r="X243" i="4"/>
  <c r="V243" i="4"/>
  <c r="T243" i="4"/>
  <c r="P243" i="4"/>
  <c r="BK243" i="4" s="1"/>
  <c r="BI239" i="4"/>
  <c r="BH239" i="4"/>
  <c r="BG239" i="4"/>
  <c r="BF239" i="4"/>
  <c r="R239" i="4"/>
  <c r="Q239" i="4"/>
  <c r="X239" i="4"/>
  <c r="V239" i="4"/>
  <c r="T239" i="4"/>
  <c r="P239" i="4"/>
  <c r="BK239" i="4" s="1"/>
  <c r="BI237" i="4"/>
  <c r="BH237" i="4"/>
  <c r="BG237" i="4"/>
  <c r="BF237" i="4"/>
  <c r="R237" i="4"/>
  <c r="Q237" i="4"/>
  <c r="X237" i="4"/>
  <c r="V237" i="4"/>
  <c r="T237" i="4"/>
  <c r="P237" i="4"/>
  <c r="BK237" i="4" s="1"/>
  <c r="BI233" i="4"/>
  <c r="BH233" i="4"/>
  <c r="BG233" i="4"/>
  <c r="BF233" i="4"/>
  <c r="R233" i="4"/>
  <c r="Q233" i="4"/>
  <c r="X233" i="4"/>
  <c r="V233" i="4"/>
  <c r="T233" i="4"/>
  <c r="P233" i="4"/>
  <c r="BI231" i="4"/>
  <c r="BH231" i="4"/>
  <c r="BG231" i="4"/>
  <c r="BF231" i="4"/>
  <c r="R231" i="4"/>
  <c r="Q231" i="4"/>
  <c r="X231" i="4"/>
  <c r="V231" i="4"/>
  <c r="T231" i="4"/>
  <c r="P231" i="4"/>
  <c r="BK231" i="4" s="1"/>
  <c r="BI227" i="4"/>
  <c r="BH227" i="4"/>
  <c r="BG227" i="4"/>
  <c r="BF227" i="4"/>
  <c r="R227" i="4"/>
  <c r="Q227" i="4"/>
  <c r="X227" i="4"/>
  <c r="V227" i="4"/>
  <c r="T227" i="4"/>
  <c r="P227" i="4"/>
  <c r="BK227" i="4" s="1"/>
  <c r="BI225" i="4"/>
  <c r="BH225" i="4"/>
  <c r="BG225" i="4"/>
  <c r="BF225" i="4"/>
  <c r="R225" i="4"/>
  <c r="Q225" i="4"/>
  <c r="X225" i="4"/>
  <c r="V225" i="4"/>
  <c r="T225" i="4"/>
  <c r="P225" i="4"/>
  <c r="BK225" i="4" s="1"/>
  <c r="BI221" i="4"/>
  <c r="BH221" i="4"/>
  <c r="BG221" i="4"/>
  <c r="BF221" i="4"/>
  <c r="R221" i="4"/>
  <c r="Q221" i="4"/>
  <c r="X221" i="4"/>
  <c r="V221" i="4"/>
  <c r="T221" i="4"/>
  <c r="P221" i="4"/>
  <c r="BI219" i="4"/>
  <c r="BH219" i="4"/>
  <c r="BG219" i="4"/>
  <c r="BF219" i="4"/>
  <c r="R219" i="4"/>
  <c r="Q219" i="4"/>
  <c r="X219" i="4"/>
  <c r="V219" i="4"/>
  <c r="T219" i="4"/>
  <c r="P219" i="4"/>
  <c r="BK219" i="4" s="1"/>
  <c r="BI215" i="4"/>
  <c r="BH215" i="4"/>
  <c r="BG215" i="4"/>
  <c r="BF215" i="4"/>
  <c r="R215" i="4"/>
  <c r="Q215" i="4"/>
  <c r="X215" i="4"/>
  <c r="V215" i="4"/>
  <c r="T215" i="4"/>
  <c r="P215" i="4"/>
  <c r="BK215" i="4" s="1"/>
  <c r="BI213" i="4"/>
  <c r="BH213" i="4"/>
  <c r="BG213" i="4"/>
  <c r="BF213" i="4"/>
  <c r="R213" i="4"/>
  <c r="Q213" i="4"/>
  <c r="X213" i="4"/>
  <c r="V213" i="4"/>
  <c r="T213" i="4"/>
  <c r="P213" i="4"/>
  <c r="BK213" i="4" s="1"/>
  <c r="BI209" i="4"/>
  <c r="BH209" i="4"/>
  <c r="BG209" i="4"/>
  <c r="BF209" i="4"/>
  <c r="R209" i="4"/>
  <c r="Q209" i="4"/>
  <c r="X209" i="4"/>
  <c r="V209" i="4"/>
  <c r="T209" i="4"/>
  <c r="P209" i="4"/>
  <c r="BK209" i="4" s="1"/>
  <c r="BI206" i="4"/>
  <c r="BH206" i="4"/>
  <c r="BG206" i="4"/>
  <c r="BF206" i="4"/>
  <c r="R206" i="4"/>
  <c r="Q206" i="4"/>
  <c r="X206" i="4"/>
  <c r="V206" i="4"/>
  <c r="T206" i="4"/>
  <c r="P206" i="4"/>
  <c r="BI202" i="4"/>
  <c r="BH202" i="4"/>
  <c r="BG202" i="4"/>
  <c r="BF202" i="4"/>
  <c r="R202" i="4"/>
  <c r="Q202" i="4"/>
  <c r="X202" i="4"/>
  <c r="V202" i="4"/>
  <c r="T202" i="4"/>
  <c r="P202" i="4"/>
  <c r="BK202" i="4" s="1"/>
  <c r="BI199" i="4"/>
  <c r="BH199" i="4"/>
  <c r="BG199" i="4"/>
  <c r="BF199" i="4"/>
  <c r="R199" i="4"/>
  <c r="Q199" i="4"/>
  <c r="X199" i="4"/>
  <c r="V199" i="4"/>
  <c r="T199" i="4"/>
  <c r="P199" i="4"/>
  <c r="BK199" i="4" s="1"/>
  <c r="BI195" i="4"/>
  <c r="BH195" i="4"/>
  <c r="BG195" i="4"/>
  <c r="BF195" i="4"/>
  <c r="R195" i="4"/>
  <c r="Q195" i="4"/>
  <c r="X195" i="4"/>
  <c r="V195" i="4"/>
  <c r="T195" i="4"/>
  <c r="P195" i="4"/>
  <c r="BI193" i="4"/>
  <c r="BH193" i="4"/>
  <c r="BG193" i="4"/>
  <c r="BF193" i="4"/>
  <c r="R193" i="4"/>
  <c r="Q193" i="4"/>
  <c r="X193" i="4"/>
  <c r="V193" i="4"/>
  <c r="T193" i="4"/>
  <c r="P193" i="4"/>
  <c r="BK193" i="4" s="1"/>
  <c r="BI189" i="4"/>
  <c r="BH189" i="4"/>
  <c r="BG189" i="4"/>
  <c r="BF189" i="4"/>
  <c r="R189" i="4"/>
  <c r="Q189" i="4"/>
  <c r="X189" i="4"/>
  <c r="V189" i="4"/>
  <c r="T189" i="4"/>
  <c r="P189" i="4"/>
  <c r="BK189" i="4" s="1"/>
  <c r="BI187" i="4"/>
  <c r="BH187" i="4"/>
  <c r="BG187" i="4"/>
  <c r="BF187" i="4"/>
  <c r="R187" i="4"/>
  <c r="Q187" i="4"/>
  <c r="X187" i="4"/>
  <c r="V187" i="4"/>
  <c r="T187" i="4"/>
  <c r="P187" i="4"/>
  <c r="BK187" i="4" s="1"/>
  <c r="BI183" i="4"/>
  <c r="BH183" i="4"/>
  <c r="BG183" i="4"/>
  <c r="BF183" i="4"/>
  <c r="R183" i="4"/>
  <c r="Q183" i="4"/>
  <c r="X183" i="4"/>
  <c r="V183" i="4"/>
  <c r="T183" i="4"/>
  <c r="P183" i="4"/>
  <c r="BI181" i="4"/>
  <c r="BH181" i="4"/>
  <c r="BG181" i="4"/>
  <c r="BF181" i="4"/>
  <c r="R181" i="4"/>
  <c r="Q181" i="4"/>
  <c r="X181" i="4"/>
  <c r="V181" i="4"/>
  <c r="T181" i="4"/>
  <c r="P181" i="4"/>
  <c r="BK181" i="4" s="1"/>
  <c r="BI177" i="4"/>
  <c r="BH177" i="4"/>
  <c r="BG177" i="4"/>
  <c r="BF177" i="4"/>
  <c r="R177" i="4"/>
  <c r="Q177" i="4"/>
  <c r="X177" i="4"/>
  <c r="V177" i="4"/>
  <c r="T177" i="4"/>
  <c r="P177" i="4"/>
  <c r="BK177" i="4" s="1"/>
  <c r="BI175" i="4"/>
  <c r="BH175" i="4"/>
  <c r="BG175" i="4"/>
  <c r="BF175" i="4"/>
  <c r="R175" i="4"/>
  <c r="Q175" i="4"/>
  <c r="X175" i="4"/>
  <c r="V175" i="4"/>
  <c r="T175" i="4"/>
  <c r="P175" i="4"/>
  <c r="BK175" i="4" s="1"/>
  <c r="BI173" i="4"/>
  <c r="BH173" i="4"/>
  <c r="BG173" i="4"/>
  <c r="BF173" i="4"/>
  <c r="R173" i="4"/>
  <c r="Q173" i="4"/>
  <c r="X173" i="4"/>
  <c r="V173" i="4"/>
  <c r="T173" i="4"/>
  <c r="P173" i="4"/>
  <c r="BI171" i="4"/>
  <c r="BH171" i="4"/>
  <c r="BG171" i="4"/>
  <c r="BF171" i="4"/>
  <c r="R171" i="4"/>
  <c r="Q171" i="4"/>
  <c r="X171" i="4"/>
  <c r="V171" i="4"/>
  <c r="T171" i="4"/>
  <c r="P171" i="4"/>
  <c r="BK171" i="4" s="1"/>
  <c r="BI166" i="4"/>
  <c r="BH166" i="4"/>
  <c r="BG166" i="4"/>
  <c r="BF166" i="4"/>
  <c r="R166" i="4"/>
  <c r="Q166" i="4"/>
  <c r="X166" i="4"/>
  <c r="V166" i="4"/>
  <c r="T166" i="4"/>
  <c r="P166" i="4"/>
  <c r="BK166" i="4" s="1"/>
  <c r="BI164" i="4"/>
  <c r="BH164" i="4"/>
  <c r="BG164" i="4"/>
  <c r="BF164" i="4"/>
  <c r="R164" i="4"/>
  <c r="Q164" i="4"/>
  <c r="X164" i="4"/>
  <c r="V164" i="4"/>
  <c r="T164" i="4"/>
  <c r="P164" i="4"/>
  <c r="K317" i="4" s="1"/>
  <c r="BI159" i="4"/>
  <c r="BH159" i="4"/>
  <c r="BG159" i="4"/>
  <c r="BF159" i="4"/>
  <c r="R159" i="4"/>
  <c r="Q159" i="4"/>
  <c r="X159" i="4"/>
  <c r="V159" i="4"/>
  <c r="T159" i="4"/>
  <c r="P159" i="4"/>
  <c r="K301" i="4" s="1"/>
  <c r="BI157" i="4"/>
  <c r="BH157" i="4"/>
  <c r="BG157" i="4"/>
  <c r="BF157" i="4"/>
  <c r="R157" i="4"/>
  <c r="Q157" i="4"/>
  <c r="X157" i="4"/>
  <c r="V157" i="4"/>
  <c r="T157" i="4"/>
  <c r="P157" i="4"/>
  <c r="BK157" i="4" s="1"/>
  <c r="BI152" i="4"/>
  <c r="BH152" i="4"/>
  <c r="BG152" i="4"/>
  <c r="BF152" i="4"/>
  <c r="R152" i="4"/>
  <c r="Q152" i="4"/>
  <c r="X152" i="4"/>
  <c r="V152" i="4"/>
  <c r="T152" i="4"/>
  <c r="P152" i="4"/>
  <c r="BI150" i="4"/>
  <c r="BH150" i="4"/>
  <c r="BG150" i="4"/>
  <c r="BF150" i="4"/>
  <c r="R150" i="4"/>
  <c r="Q150" i="4"/>
  <c r="X150" i="4"/>
  <c r="V150" i="4"/>
  <c r="T150" i="4"/>
  <c r="P150" i="4"/>
  <c r="BI145" i="4"/>
  <c r="BH145" i="4"/>
  <c r="BG145" i="4"/>
  <c r="BF145" i="4"/>
  <c r="R145" i="4"/>
  <c r="Q145" i="4"/>
  <c r="X145" i="4"/>
  <c r="V145" i="4"/>
  <c r="T145" i="4"/>
  <c r="P145" i="4"/>
  <c r="BI143" i="4"/>
  <c r="BH143" i="4"/>
  <c r="BG143" i="4"/>
  <c r="BF143" i="4"/>
  <c r="R143" i="4"/>
  <c r="Q143" i="4"/>
  <c r="X143" i="4"/>
  <c r="V143" i="4"/>
  <c r="T143" i="4"/>
  <c r="P143" i="4"/>
  <c r="BK143" i="4" s="1"/>
  <c r="BI138" i="4"/>
  <c r="BH138" i="4"/>
  <c r="BG138" i="4"/>
  <c r="BF138" i="4"/>
  <c r="R138" i="4"/>
  <c r="Q138" i="4"/>
  <c r="X138" i="4"/>
  <c r="V138" i="4"/>
  <c r="T138" i="4"/>
  <c r="P138" i="4"/>
  <c r="BK138" i="4" s="1"/>
  <c r="BI136" i="4"/>
  <c r="BH136" i="4"/>
  <c r="BG136" i="4"/>
  <c r="BF136" i="4"/>
  <c r="R136" i="4"/>
  <c r="Q136" i="4"/>
  <c r="X136" i="4"/>
  <c r="V136" i="4"/>
  <c r="T136" i="4"/>
  <c r="P136" i="4"/>
  <c r="BK136" i="4" s="1"/>
  <c r="BI132" i="4"/>
  <c r="BH132" i="4"/>
  <c r="BG132" i="4"/>
  <c r="BF132" i="4"/>
  <c r="R132" i="4"/>
  <c r="Q132" i="4"/>
  <c r="X132" i="4"/>
  <c r="V132" i="4"/>
  <c r="T132" i="4"/>
  <c r="P132" i="4"/>
  <c r="BI130" i="4"/>
  <c r="BH130" i="4"/>
  <c r="BG130" i="4"/>
  <c r="BF130" i="4"/>
  <c r="R130" i="4"/>
  <c r="Q130" i="4"/>
  <c r="X130" i="4"/>
  <c r="V130" i="4"/>
  <c r="T130" i="4"/>
  <c r="P130" i="4"/>
  <c r="BK130" i="4" s="1"/>
  <c r="BI126" i="4"/>
  <c r="BH126" i="4"/>
  <c r="BG126" i="4"/>
  <c r="BF126" i="4"/>
  <c r="R126" i="4"/>
  <c r="Q126" i="4"/>
  <c r="X126" i="4"/>
  <c r="V126" i="4"/>
  <c r="T126" i="4"/>
  <c r="P126" i="4"/>
  <c r="BK126" i="4" s="1"/>
  <c r="BI124" i="4"/>
  <c r="BH124" i="4"/>
  <c r="BG124" i="4"/>
  <c r="BF124" i="4"/>
  <c r="R124" i="4"/>
  <c r="Q124" i="4"/>
  <c r="X124" i="4"/>
  <c r="V124" i="4"/>
  <c r="T124" i="4"/>
  <c r="P124" i="4"/>
  <c r="BI120" i="4"/>
  <c r="BH120" i="4"/>
  <c r="BG120" i="4"/>
  <c r="BF120" i="4"/>
  <c r="R120" i="4"/>
  <c r="Q120" i="4"/>
  <c r="X120" i="4"/>
  <c r="V120" i="4"/>
  <c r="T120" i="4"/>
  <c r="P120" i="4"/>
  <c r="BI118" i="4"/>
  <c r="BH118" i="4"/>
  <c r="BG118" i="4"/>
  <c r="BF118" i="4"/>
  <c r="R118" i="4"/>
  <c r="Q118" i="4"/>
  <c r="X118" i="4"/>
  <c r="V118" i="4"/>
  <c r="T118" i="4"/>
  <c r="P118" i="4"/>
  <c r="BK118" i="4" s="1"/>
  <c r="BI117" i="4"/>
  <c r="BH117" i="4"/>
  <c r="BG117" i="4"/>
  <c r="BF117" i="4"/>
  <c r="R117" i="4"/>
  <c r="Q117" i="4"/>
  <c r="X117" i="4"/>
  <c r="V117" i="4"/>
  <c r="T117" i="4"/>
  <c r="P117" i="4"/>
  <c r="BK117" i="4" s="1"/>
  <c r="BI115" i="4"/>
  <c r="BH115" i="4"/>
  <c r="BG115" i="4"/>
  <c r="BF115" i="4"/>
  <c r="R115" i="4"/>
  <c r="Q115" i="4"/>
  <c r="X115" i="4"/>
  <c r="V115" i="4"/>
  <c r="T115" i="4"/>
  <c r="P115" i="4"/>
  <c r="BK115" i="4" s="1"/>
  <c r="BI110" i="4"/>
  <c r="BH110" i="4"/>
  <c r="BG110" i="4"/>
  <c r="BF110" i="4"/>
  <c r="R110" i="4"/>
  <c r="Q110" i="4"/>
  <c r="X110" i="4"/>
  <c r="V110" i="4"/>
  <c r="T110" i="4"/>
  <c r="P110" i="4"/>
  <c r="BI108" i="4"/>
  <c r="BH108" i="4"/>
  <c r="BG108" i="4"/>
  <c r="BF108" i="4"/>
  <c r="R108" i="4"/>
  <c r="Q108" i="4"/>
  <c r="X108" i="4"/>
  <c r="V108" i="4"/>
  <c r="T108" i="4"/>
  <c r="P108" i="4"/>
  <c r="BK108" i="4" s="1"/>
  <c r="BI104" i="4"/>
  <c r="BH104" i="4"/>
  <c r="BG104" i="4"/>
  <c r="BF104" i="4"/>
  <c r="R104" i="4"/>
  <c r="Q104" i="4"/>
  <c r="X104" i="4"/>
  <c r="V104" i="4"/>
  <c r="T104" i="4"/>
  <c r="P104" i="4"/>
  <c r="K136" i="4" s="1"/>
  <c r="BI102" i="4"/>
  <c r="BH102" i="4"/>
  <c r="BG102" i="4"/>
  <c r="BF102" i="4"/>
  <c r="R102" i="4"/>
  <c r="Q102" i="4"/>
  <c r="X102" i="4"/>
  <c r="V102" i="4"/>
  <c r="T102" i="4"/>
  <c r="P102" i="4"/>
  <c r="BK102" i="4" s="1"/>
  <c r="BI98" i="4"/>
  <c r="BH98" i="4"/>
  <c r="BG98" i="4"/>
  <c r="BF98" i="4"/>
  <c r="R98" i="4"/>
  <c r="Q98" i="4"/>
  <c r="X98" i="4"/>
  <c r="V98" i="4"/>
  <c r="T98" i="4"/>
  <c r="P98" i="4"/>
  <c r="BI96" i="4"/>
  <c r="BH96" i="4"/>
  <c r="BG96" i="4"/>
  <c r="BF96" i="4"/>
  <c r="R96" i="4"/>
  <c r="Q96" i="4"/>
  <c r="X96" i="4"/>
  <c r="V96" i="4"/>
  <c r="T96" i="4"/>
  <c r="P96" i="4"/>
  <c r="BK96" i="4" s="1"/>
  <c r="BI92" i="4"/>
  <c r="BH92" i="4"/>
  <c r="BG92" i="4"/>
  <c r="BF92" i="4"/>
  <c r="R92" i="4"/>
  <c r="Q92" i="4"/>
  <c r="X92" i="4"/>
  <c r="V92" i="4"/>
  <c r="T92" i="4"/>
  <c r="P92" i="4"/>
  <c r="BK92" i="4" s="1"/>
  <c r="F83" i="4"/>
  <c r="E81" i="4"/>
  <c r="F51" i="4"/>
  <c r="E49" i="4"/>
  <c r="J21" i="4"/>
  <c r="E21" i="4"/>
  <c r="J53" i="4" s="1"/>
  <c r="J85" i="4"/>
  <c r="J20" i="4"/>
  <c r="J18" i="4"/>
  <c r="E18" i="4"/>
  <c r="J17" i="4"/>
  <c r="J15" i="4"/>
  <c r="E15" i="4"/>
  <c r="F85" i="4"/>
  <c r="F53" i="4"/>
  <c r="J14" i="4"/>
  <c r="J12" i="4"/>
  <c r="J83" i="4"/>
  <c r="J51" i="4"/>
  <c r="E7" i="4"/>
  <c r="BA53" i="1"/>
  <c r="AZ53" i="1"/>
  <c r="BI223" i="3"/>
  <c r="BH223" i="3"/>
  <c r="BG223" i="3"/>
  <c r="BF223" i="3"/>
  <c r="R223" i="3"/>
  <c r="Q223" i="3"/>
  <c r="X223" i="3"/>
  <c r="V223" i="3"/>
  <c r="V200" i="3" s="1"/>
  <c r="T223" i="3"/>
  <c r="P223" i="3"/>
  <c r="BK223" i="3"/>
  <c r="K223" i="3"/>
  <c r="BE223" i="3" s="1"/>
  <c r="BI219" i="3"/>
  <c r="BH219" i="3"/>
  <c r="BG219" i="3"/>
  <c r="BF219" i="3"/>
  <c r="R219" i="3"/>
  <c r="Q219" i="3"/>
  <c r="X219" i="3"/>
  <c r="V219" i="3"/>
  <c r="T219" i="3"/>
  <c r="P219" i="3"/>
  <c r="K219" i="3" s="1"/>
  <c r="BE219" i="3" s="1"/>
  <c r="BK219" i="3"/>
  <c r="BI217" i="3"/>
  <c r="BH217" i="3"/>
  <c r="BG217" i="3"/>
  <c r="BF217" i="3"/>
  <c r="R217" i="3"/>
  <c r="Q217" i="3"/>
  <c r="Q200" i="3" s="1"/>
  <c r="I70" i="3" s="1"/>
  <c r="X217" i="3"/>
  <c r="V217" i="3"/>
  <c r="T217" i="3"/>
  <c r="P217" i="3"/>
  <c r="BI215" i="3"/>
  <c r="BH215" i="3"/>
  <c r="BG215" i="3"/>
  <c r="BF215" i="3"/>
  <c r="R215" i="3"/>
  <c r="Q215" i="3"/>
  <c r="X215" i="3"/>
  <c r="V215" i="3"/>
  <c r="T215" i="3"/>
  <c r="P215" i="3"/>
  <c r="BK215" i="3"/>
  <c r="K215" i="3"/>
  <c r="BE215" i="3"/>
  <c r="BI213" i="3"/>
  <c r="BH213" i="3"/>
  <c r="BG213" i="3"/>
  <c r="BF213" i="3"/>
  <c r="R213" i="3"/>
  <c r="Q213" i="3"/>
  <c r="X213" i="3"/>
  <c r="V213" i="3"/>
  <c r="T213" i="3"/>
  <c r="P213" i="3"/>
  <c r="BK213" i="3"/>
  <c r="K213" i="3"/>
  <c r="BE213" i="3" s="1"/>
  <c r="BI211" i="3"/>
  <c r="BH211" i="3"/>
  <c r="BG211" i="3"/>
  <c r="BF211" i="3"/>
  <c r="R211" i="3"/>
  <c r="Q211" i="3"/>
  <c r="X211" i="3"/>
  <c r="X200" i="3" s="1"/>
  <c r="V211" i="3"/>
  <c r="T211" i="3"/>
  <c r="P211" i="3"/>
  <c r="K211" i="3" s="1"/>
  <c r="BE211" i="3" s="1"/>
  <c r="BK211" i="3"/>
  <c r="BI207" i="3"/>
  <c r="BH207" i="3"/>
  <c r="BG207" i="3"/>
  <c r="BF207" i="3"/>
  <c r="R207" i="3"/>
  <c r="Q207" i="3"/>
  <c r="X207" i="3"/>
  <c r="V207" i="3"/>
  <c r="T207" i="3"/>
  <c r="P207" i="3"/>
  <c r="BI205" i="3"/>
  <c r="BH205" i="3"/>
  <c r="BG205" i="3"/>
  <c r="BF205" i="3"/>
  <c r="R205" i="3"/>
  <c r="R200" i="3" s="1"/>
  <c r="J70" i="3" s="1"/>
  <c r="Q205" i="3"/>
  <c r="X205" i="3"/>
  <c r="V205" i="3"/>
  <c r="T205" i="3"/>
  <c r="T200" i="3" s="1"/>
  <c r="P205" i="3"/>
  <c r="BK205" i="3"/>
  <c r="K205" i="3"/>
  <c r="BE205" i="3"/>
  <c r="BI201" i="3"/>
  <c r="BH201" i="3"/>
  <c r="BG201" i="3"/>
  <c r="BF201" i="3"/>
  <c r="R201" i="3"/>
  <c r="Q201" i="3"/>
  <c r="X201" i="3"/>
  <c r="V201" i="3"/>
  <c r="T201" i="3"/>
  <c r="P201" i="3"/>
  <c r="BK201" i="3"/>
  <c r="K201" i="3"/>
  <c r="BE201" i="3"/>
  <c r="BI198" i="3"/>
  <c r="BH198" i="3"/>
  <c r="BG198" i="3"/>
  <c r="BF198" i="3"/>
  <c r="R198" i="3"/>
  <c r="R195" i="3" s="1"/>
  <c r="J69" i="3" s="1"/>
  <c r="Q198" i="3"/>
  <c r="X198" i="3"/>
  <c r="V198" i="3"/>
  <c r="T198" i="3"/>
  <c r="T195" i="3" s="1"/>
  <c r="P198" i="3"/>
  <c r="BK198" i="3"/>
  <c r="K198" i="3"/>
  <c r="BE198" i="3"/>
  <c r="BI196" i="3"/>
  <c r="BH196" i="3"/>
  <c r="BG196" i="3"/>
  <c r="BF196" i="3"/>
  <c r="R196" i="3"/>
  <c r="Q196" i="3"/>
  <c r="Q195" i="3"/>
  <c r="I69" i="3" s="1"/>
  <c r="X196" i="3"/>
  <c r="X195" i="3"/>
  <c r="V196" i="3"/>
  <c r="V195" i="3"/>
  <c r="T196" i="3"/>
  <c r="P196" i="3"/>
  <c r="BK196" i="3"/>
  <c r="BK195" i="3" s="1"/>
  <c r="K195" i="3" s="1"/>
  <c r="K69" i="3" s="1"/>
  <c r="K196" i="3"/>
  <c r="BE196" i="3"/>
  <c r="BI193" i="3"/>
  <c r="BH193" i="3"/>
  <c r="BG193" i="3"/>
  <c r="BF193" i="3"/>
  <c r="R193" i="3"/>
  <c r="R188" i="3" s="1"/>
  <c r="J68" i="3" s="1"/>
  <c r="Q193" i="3"/>
  <c r="X193" i="3"/>
  <c r="V193" i="3"/>
  <c r="T193" i="3"/>
  <c r="T188" i="3" s="1"/>
  <c r="P193" i="3"/>
  <c r="BK193" i="3"/>
  <c r="K193" i="3"/>
  <c r="BE193" i="3"/>
  <c r="BI189" i="3"/>
  <c r="BH189" i="3"/>
  <c r="BG189" i="3"/>
  <c r="BF189" i="3"/>
  <c r="R189" i="3"/>
  <c r="Q189" i="3"/>
  <c r="Q188" i="3"/>
  <c r="I68" i="3" s="1"/>
  <c r="X189" i="3"/>
  <c r="X188" i="3"/>
  <c r="V189" i="3"/>
  <c r="V188" i="3"/>
  <c r="T189" i="3"/>
  <c r="P189" i="3"/>
  <c r="BK189" i="3"/>
  <c r="BK188" i="3" s="1"/>
  <c r="K188" i="3" s="1"/>
  <c r="K68" i="3" s="1"/>
  <c r="K189" i="3"/>
  <c r="BE189" i="3"/>
  <c r="BI186" i="3"/>
  <c r="BH186" i="3"/>
  <c r="BG186" i="3"/>
  <c r="BF186" i="3"/>
  <c r="R186" i="3"/>
  <c r="Q186" i="3"/>
  <c r="X186" i="3"/>
  <c r="V186" i="3"/>
  <c r="T186" i="3"/>
  <c r="P186" i="3"/>
  <c r="BK186" i="3"/>
  <c r="K186" i="3"/>
  <c r="BE186" i="3"/>
  <c r="BI184" i="3"/>
  <c r="BH184" i="3"/>
  <c r="BG184" i="3"/>
  <c r="BF184" i="3"/>
  <c r="R184" i="3"/>
  <c r="Q184" i="3"/>
  <c r="X184" i="3"/>
  <c r="V184" i="3"/>
  <c r="V175" i="3" s="1"/>
  <c r="T184" i="3"/>
  <c r="P184" i="3"/>
  <c r="BK184" i="3" s="1"/>
  <c r="K184" i="3"/>
  <c r="BE184" i="3" s="1"/>
  <c r="BI180" i="3"/>
  <c r="BH180" i="3"/>
  <c r="BG180" i="3"/>
  <c r="BF180" i="3"/>
  <c r="R180" i="3"/>
  <c r="Q180" i="3"/>
  <c r="X180" i="3"/>
  <c r="X175" i="3" s="1"/>
  <c r="X174" i="3" s="1"/>
  <c r="V180" i="3"/>
  <c r="T180" i="3"/>
  <c r="P180" i="3"/>
  <c r="K180" i="3" s="1"/>
  <c r="BE180" i="3" s="1"/>
  <c r="BK180" i="3"/>
  <c r="BI178" i="3"/>
  <c r="BH178" i="3"/>
  <c r="BG178" i="3"/>
  <c r="BF178" i="3"/>
  <c r="R178" i="3"/>
  <c r="Q178" i="3"/>
  <c r="X178" i="3"/>
  <c r="V178" i="3"/>
  <c r="T178" i="3"/>
  <c r="P178" i="3"/>
  <c r="BI176" i="3"/>
  <c r="BH176" i="3"/>
  <c r="BG176" i="3"/>
  <c r="BF176" i="3"/>
  <c r="R176" i="3"/>
  <c r="R175" i="3" s="1"/>
  <c r="Q176" i="3"/>
  <c r="Q175" i="3"/>
  <c r="X176" i="3"/>
  <c r="V176" i="3"/>
  <c r="T176" i="3"/>
  <c r="T175" i="3" s="1"/>
  <c r="T174" i="3" s="1"/>
  <c r="P176" i="3"/>
  <c r="K176" i="3" s="1"/>
  <c r="BE176" i="3" s="1"/>
  <c r="BK176" i="3"/>
  <c r="J67" i="3"/>
  <c r="BI172" i="3"/>
  <c r="BH172" i="3"/>
  <c r="BG172" i="3"/>
  <c r="BF172" i="3"/>
  <c r="R172" i="3"/>
  <c r="R171" i="3"/>
  <c r="Q172" i="3"/>
  <c r="Q171" i="3"/>
  <c r="I65" i="3" s="1"/>
  <c r="X172" i="3"/>
  <c r="X171" i="3"/>
  <c r="V172" i="3"/>
  <c r="V171" i="3"/>
  <c r="T172" i="3"/>
  <c r="T171" i="3"/>
  <c r="P172" i="3"/>
  <c r="BK172" i="3"/>
  <c r="BK171" i="3" s="1"/>
  <c r="K171" i="3" s="1"/>
  <c r="K65" i="3" s="1"/>
  <c r="K172" i="3"/>
  <c r="BE172" i="3"/>
  <c r="J65" i="3"/>
  <c r="BI169" i="3"/>
  <c r="BH169" i="3"/>
  <c r="BG169" i="3"/>
  <c r="BF169" i="3"/>
  <c r="R169" i="3"/>
  <c r="Q169" i="3"/>
  <c r="X169" i="3"/>
  <c r="V169" i="3"/>
  <c r="T169" i="3"/>
  <c r="P169" i="3"/>
  <c r="BK169" i="3"/>
  <c r="K169" i="3"/>
  <c r="BE169" i="3"/>
  <c r="BI167" i="3"/>
  <c r="BH167" i="3"/>
  <c r="BG167" i="3"/>
  <c r="BF167" i="3"/>
  <c r="R167" i="3"/>
  <c r="Q167" i="3"/>
  <c r="X167" i="3"/>
  <c r="V167" i="3"/>
  <c r="T167" i="3"/>
  <c r="P167" i="3"/>
  <c r="BK167" i="3" s="1"/>
  <c r="K167" i="3"/>
  <c r="BE167" i="3" s="1"/>
  <c r="BI165" i="3"/>
  <c r="BH165" i="3"/>
  <c r="BG165" i="3"/>
  <c r="BF165" i="3"/>
  <c r="R165" i="3"/>
  <c r="Q165" i="3"/>
  <c r="X165" i="3"/>
  <c r="V165" i="3"/>
  <c r="T165" i="3"/>
  <c r="P165" i="3"/>
  <c r="K165" i="3" s="1"/>
  <c r="BE165" i="3" s="1"/>
  <c r="BK165" i="3"/>
  <c r="BI163" i="3"/>
  <c r="BH163" i="3"/>
  <c r="BG163" i="3"/>
  <c r="BF163" i="3"/>
  <c r="R163" i="3"/>
  <c r="Q163" i="3"/>
  <c r="X163" i="3"/>
  <c r="V163" i="3"/>
  <c r="T163" i="3"/>
  <c r="P163" i="3"/>
  <c r="BI159" i="3"/>
  <c r="BH159" i="3"/>
  <c r="BG159" i="3"/>
  <c r="BF159" i="3"/>
  <c r="R159" i="3"/>
  <c r="Q159" i="3"/>
  <c r="X159" i="3"/>
  <c r="V159" i="3"/>
  <c r="T159" i="3"/>
  <c r="P159" i="3"/>
  <c r="BK159" i="3"/>
  <c r="K159" i="3"/>
  <c r="BE159" i="3"/>
  <c r="BI157" i="3"/>
  <c r="BH157" i="3"/>
  <c r="BG157" i="3"/>
  <c r="BF157" i="3"/>
  <c r="R157" i="3"/>
  <c r="Q157" i="3"/>
  <c r="X157" i="3"/>
  <c r="V157" i="3"/>
  <c r="T157" i="3"/>
  <c r="P157" i="3"/>
  <c r="BK157" i="3" s="1"/>
  <c r="K157" i="3"/>
  <c r="BE157" i="3" s="1"/>
  <c r="BI153" i="3"/>
  <c r="BH153" i="3"/>
  <c r="BG153" i="3"/>
  <c r="BF153" i="3"/>
  <c r="R153" i="3"/>
  <c r="Q153" i="3"/>
  <c r="X153" i="3"/>
  <c r="V153" i="3"/>
  <c r="T153" i="3"/>
  <c r="P153" i="3"/>
  <c r="K153" i="3" s="1"/>
  <c r="BE153" i="3" s="1"/>
  <c r="BK153" i="3"/>
  <c r="BI151" i="3"/>
  <c r="BH151" i="3"/>
  <c r="BG151" i="3"/>
  <c r="BF151" i="3"/>
  <c r="R151" i="3"/>
  <c r="Q151" i="3"/>
  <c r="X151" i="3"/>
  <c r="V151" i="3"/>
  <c r="T151" i="3"/>
  <c r="P151" i="3"/>
  <c r="BI149" i="3"/>
  <c r="BH149" i="3"/>
  <c r="BG149" i="3"/>
  <c r="BF149" i="3"/>
  <c r="R149" i="3"/>
  <c r="Q149" i="3"/>
  <c r="X149" i="3"/>
  <c r="V149" i="3"/>
  <c r="T149" i="3"/>
  <c r="P149" i="3"/>
  <c r="BK149" i="3"/>
  <c r="K149" i="3"/>
  <c r="BE149" i="3"/>
  <c r="BI147" i="3"/>
  <c r="BH147" i="3"/>
  <c r="BG147" i="3"/>
  <c r="BF147" i="3"/>
  <c r="R147" i="3"/>
  <c r="Q147" i="3"/>
  <c r="X147" i="3"/>
  <c r="V147" i="3"/>
  <c r="T147" i="3"/>
  <c r="P147" i="3"/>
  <c r="BK147" i="3" s="1"/>
  <c r="K147" i="3"/>
  <c r="BE147" i="3" s="1"/>
  <c r="BI145" i="3"/>
  <c r="BH145" i="3"/>
  <c r="BG145" i="3"/>
  <c r="BF145" i="3"/>
  <c r="R145" i="3"/>
  <c r="R144" i="3" s="1"/>
  <c r="J64" i="3" s="1"/>
  <c r="Q145" i="3"/>
  <c r="Q144" i="3" s="1"/>
  <c r="I64" i="3" s="1"/>
  <c r="X145" i="3"/>
  <c r="V145" i="3"/>
  <c r="T145" i="3"/>
  <c r="T144" i="3" s="1"/>
  <c r="P145" i="3"/>
  <c r="BK145" i="3" s="1"/>
  <c r="BI142" i="3"/>
  <c r="BH142" i="3"/>
  <c r="BG142" i="3"/>
  <c r="BF142" i="3"/>
  <c r="R142" i="3"/>
  <c r="Q142" i="3"/>
  <c r="X142" i="3"/>
  <c r="V142" i="3"/>
  <c r="V135" i="3" s="1"/>
  <c r="T142" i="3"/>
  <c r="P142" i="3"/>
  <c r="BK142" i="3" s="1"/>
  <c r="K142" i="3"/>
  <c r="BE142" i="3" s="1"/>
  <c r="BI138" i="3"/>
  <c r="BH138" i="3"/>
  <c r="BG138" i="3"/>
  <c r="BF138" i="3"/>
  <c r="R138" i="3"/>
  <c r="Q138" i="3"/>
  <c r="X138" i="3"/>
  <c r="V138" i="3"/>
  <c r="T138" i="3"/>
  <c r="P138" i="3"/>
  <c r="BK138" i="3"/>
  <c r="K138" i="3"/>
  <c r="BE138" i="3"/>
  <c r="BI136" i="3"/>
  <c r="BH136" i="3"/>
  <c r="BG136" i="3"/>
  <c r="BF136" i="3"/>
  <c r="R136" i="3"/>
  <c r="R135" i="3"/>
  <c r="R91" i="3" s="1"/>
  <c r="Q136" i="3"/>
  <c r="Q135" i="3"/>
  <c r="X136" i="3"/>
  <c r="X135" i="3"/>
  <c r="V136" i="3"/>
  <c r="T136" i="3"/>
  <c r="T135" i="3"/>
  <c r="P136" i="3"/>
  <c r="BK136" i="3"/>
  <c r="K136" i="3"/>
  <c r="BE136" i="3"/>
  <c r="I63" i="3"/>
  <c r="BI133" i="3"/>
  <c r="BH133" i="3"/>
  <c r="BG133" i="3"/>
  <c r="BF133" i="3"/>
  <c r="R133" i="3"/>
  <c r="Q133" i="3"/>
  <c r="X133" i="3"/>
  <c r="V133" i="3"/>
  <c r="T133" i="3"/>
  <c r="P133" i="3"/>
  <c r="BK133" i="3"/>
  <c r="K133" i="3"/>
  <c r="BE133" i="3"/>
  <c r="BI131" i="3"/>
  <c r="BH131" i="3"/>
  <c r="BG131" i="3"/>
  <c r="BF131" i="3"/>
  <c r="R131" i="3"/>
  <c r="Q131" i="3"/>
  <c r="X131" i="3"/>
  <c r="V131" i="3"/>
  <c r="T131" i="3"/>
  <c r="P131" i="3"/>
  <c r="BI129" i="3"/>
  <c r="BH129" i="3"/>
  <c r="BG129" i="3"/>
  <c r="BF129" i="3"/>
  <c r="R129" i="3"/>
  <c r="R128" i="3" s="1"/>
  <c r="J62" i="3" s="1"/>
  <c r="Q129" i="3"/>
  <c r="Q128" i="3" s="1"/>
  <c r="I62" i="3" s="1"/>
  <c r="X129" i="3"/>
  <c r="X128" i="3" s="1"/>
  <c r="V129" i="3"/>
  <c r="V128" i="3" s="1"/>
  <c r="T129" i="3"/>
  <c r="T128" i="3" s="1"/>
  <c r="P129" i="3"/>
  <c r="BK129" i="3" s="1"/>
  <c r="K129" i="3"/>
  <c r="BE129" i="3" s="1"/>
  <c r="BI126" i="3"/>
  <c r="BH126" i="3"/>
  <c r="BG126" i="3"/>
  <c r="BF126" i="3"/>
  <c r="R126" i="3"/>
  <c r="Q126" i="3"/>
  <c r="X126" i="3"/>
  <c r="V126" i="3"/>
  <c r="T126" i="3"/>
  <c r="P126" i="3"/>
  <c r="BI122" i="3"/>
  <c r="BH122" i="3"/>
  <c r="BG122" i="3"/>
  <c r="BF122" i="3"/>
  <c r="R122" i="3"/>
  <c r="Q122" i="3"/>
  <c r="X122" i="3"/>
  <c r="V122" i="3"/>
  <c r="T122" i="3"/>
  <c r="T119" i="3" s="1"/>
  <c r="P122" i="3"/>
  <c r="BK122" i="3"/>
  <c r="K122" i="3"/>
  <c r="BE122" i="3"/>
  <c r="BI120" i="3"/>
  <c r="BH120" i="3"/>
  <c r="BG120" i="3"/>
  <c r="BF120" i="3"/>
  <c r="R120" i="3"/>
  <c r="R119" i="3" s="1"/>
  <c r="J61" i="3" s="1"/>
  <c r="Q120" i="3"/>
  <c r="Q119" i="3"/>
  <c r="I61" i="3" s="1"/>
  <c r="X120" i="3"/>
  <c r="X119" i="3"/>
  <c r="V120" i="3"/>
  <c r="V119" i="3"/>
  <c r="T120" i="3"/>
  <c r="P120" i="3"/>
  <c r="BK120" i="3"/>
  <c r="K120" i="3"/>
  <c r="BE120" i="3"/>
  <c r="BI117" i="3"/>
  <c r="BH117" i="3"/>
  <c r="BG117" i="3"/>
  <c r="BF117" i="3"/>
  <c r="R117" i="3"/>
  <c r="Q117" i="3"/>
  <c r="X117" i="3"/>
  <c r="V117" i="3"/>
  <c r="T117" i="3"/>
  <c r="P117" i="3"/>
  <c r="BK117" i="3" s="1"/>
  <c r="BI115" i="3"/>
  <c r="BH115" i="3"/>
  <c r="BG115" i="3"/>
  <c r="BF115" i="3"/>
  <c r="R115" i="3"/>
  <c r="Q115" i="3"/>
  <c r="X115" i="3"/>
  <c r="V115" i="3"/>
  <c r="T115" i="3"/>
  <c r="P115" i="3"/>
  <c r="BK115" i="3"/>
  <c r="K115" i="3"/>
  <c r="BE115" i="3" s="1"/>
  <c r="BI111" i="3"/>
  <c r="BH111" i="3"/>
  <c r="BG111" i="3"/>
  <c r="BF111" i="3"/>
  <c r="R111" i="3"/>
  <c r="Q111" i="3"/>
  <c r="X111" i="3"/>
  <c r="V111" i="3"/>
  <c r="T111" i="3"/>
  <c r="P111" i="3"/>
  <c r="BK111" i="3"/>
  <c r="K111" i="3"/>
  <c r="BE111" i="3" s="1"/>
  <c r="BI100" i="3"/>
  <c r="BH100" i="3"/>
  <c r="F35" i="3" s="1"/>
  <c r="BE53" i="1" s="1"/>
  <c r="BG100" i="3"/>
  <c r="BF100" i="3"/>
  <c r="R100" i="3"/>
  <c r="Q100" i="3"/>
  <c r="Q92" i="3" s="1"/>
  <c r="X100" i="3"/>
  <c r="V100" i="3"/>
  <c r="T100" i="3"/>
  <c r="P100" i="3"/>
  <c r="BI93" i="3"/>
  <c r="F36" i="3" s="1"/>
  <c r="BF53" i="1" s="1"/>
  <c r="BH93" i="3"/>
  <c r="BG93" i="3"/>
  <c r="BF93" i="3"/>
  <c r="R93" i="3"/>
  <c r="R92" i="3" s="1"/>
  <c r="J60" i="3" s="1"/>
  <c r="Q93" i="3"/>
  <c r="X93" i="3"/>
  <c r="V93" i="3"/>
  <c r="T93" i="3"/>
  <c r="T92" i="3" s="1"/>
  <c r="T91" i="3" s="1"/>
  <c r="T90" i="3" s="1"/>
  <c r="AW53" i="1" s="1"/>
  <c r="P93" i="3"/>
  <c r="BK93" i="3"/>
  <c r="K93" i="3"/>
  <c r="BE93" i="3" s="1"/>
  <c r="F84" i="3"/>
  <c r="E82" i="3"/>
  <c r="F51" i="3"/>
  <c r="E49" i="3"/>
  <c r="J21" i="3"/>
  <c r="E21" i="3"/>
  <c r="J86" i="3" s="1"/>
  <c r="J53" i="3"/>
  <c r="J20" i="3"/>
  <c r="J18" i="3"/>
  <c r="E18" i="3"/>
  <c r="F87" i="3"/>
  <c r="F54" i="3"/>
  <c r="J17" i="3"/>
  <c r="J15" i="3"/>
  <c r="E15" i="3"/>
  <c r="J14" i="3"/>
  <c r="J12" i="3"/>
  <c r="E7" i="3"/>
  <c r="E47" i="3" s="1"/>
  <c r="E80" i="3"/>
  <c r="BA52" i="1"/>
  <c r="AZ52" i="1"/>
  <c r="BI259" i="2"/>
  <c r="BH259" i="2"/>
  <c r="BG259" i="2"/>
  <c r="BF259" i="2"/>
  <c r="R259" i="2"/>
  <c r="R246" i="2" s="1"/>
  <c r="J66" i="2" s="1"/>
  <c r="Q259" i="2"/>
  <c r="X259" i="2"/>
  <c r="V259" i="2"/>
  <c r="T259" i="2"/>
  <c r="T246" i="2" s="1"/>
  <c r="P259" i="2"/>
  <c r="BK259" i="2"/>
  <c r="K259" i="2"/>
  <c r="BE259" i="2"/>
  <c r="BI247" i="2"/>
  <c r="BH247" i="2"/>
  <c r="BG247" i="2"/>
  <c r="BF247" i="2"/>
  <c r="R247" i="2"/>
  <c r="Q247" i="2"/>
  <c r="Q246" i="2"/>
  <c r="I66" i="2" s="1"/>
  <c r="X247" i="2"/>
  <c r="X246" i="2"/>
  <c r="V247" i="2"/>
  <c r="V246" i="2"/>
  <c r="T247" i="2"/>
  <c r="P247" i="2"/>
  <c r="BK247" i="2"/>
  <c r="BK246" i="2" s="1"/>
  <c r="K246" i="2" s="1"/>
  <c r="K66" i="2" s="1"/>
  <c r="K247" i="2"/>
  <c r="BE247" i="2"/>
  <c r="BI242" i="2"/>
  <c r="BH242" i="2"/>
  <c r="BG242" i="2"/>
  <c r="BF242" i="2"/>
  <c r="R242" i="2"/>
  <c r="Q242" i="2"/>
  <c r="X242" i="2"/>
  <c r="V242" i="2"/>
  <c r="T242" i="2"/>
  <c r="P242" i="2"/>
  <c r="BK242" i="2"/>
  <c r="K242" i="2"/>
  <c r="BE242" i="2"/>
  <c r="BI241" i="2"/>
  <c r="BH241" i="2"/>
  <c r="BG241" i="2"/>
  <c r="BF241" i="2"/>
  <c r="R241" i="2"/>
  <c r="Q241" i="2"/>
  <c r="X241" i="2"/>
  <c r="V241" i="2"/>
  <c r="T241" i="2"/>
  <c r="P241" i="2"/>
  <c r="BK241" i="2" s="1"/>
  <c r="K241" i="2"/>
  <c r="BE241" i="2" s="1"/>
  <c r="BI236" i="2"/>
  <c r="BH236" i="2"/>
  <c r="BG236" i="2"/>
  <c r="BF236" i="2"/>
  <c r="R236" i="2"/>
  <c r="Q236" i="2"/>
  <c r="X236" i="2"/>
  <c r="V236" i="2"/>
  <c r="T236" i="2"/>
  <c r="P236" i="2"/>
  <c r="K236" i="2" s="1"/>
  <c r="BE236" i="2" s="1"/>
  <c r="BK236" i="2"/>
  <c r="BI231" i="2"/>
  <c r="BH231" i="2"/>
  <c r="BG231" i="2"/>
  <c r="BF231" i="2"/>
  <c r="R231" i="2"/>
  <c r="Q231" i="2"/>
  <c r="X231" i="2"/>
  <c r="V231" i="2"/>
  <c r="T231" i="2"/>
  <c r="P231" i="2"/>
  <c r="BI230" i="2"/>
  <c r="BH230" i="2"/>
  <c r="BG230" i="2"/>
  <c r="BF230" i="2"/>
  <c r="R230" i="2"/>
  <c r="Q230" i="2"/>
  <c r="X230" i="2"/>
  <c r="V230" i="2"/>
  <c r="T230" i="2"/>
  <c r="P230" i="2"/>
  <c r="BK230" i="2"/>
  <c r="K230" i="2"/>
  <c r="BE230" i="2"/>
  <c r="BI226" i="2"/>
  <c r="BH226" i="2"/>
  <c r="BG226" i="2"/>
  <c r="BF226" i="2"/>
  <c r="R226" i="2"/>
  <c r="Q226" i="2"/>
  <c r="X226" i="2"/>
  <c r="V226" i="2"/>
  <c r="V215" i="2" s="1"/>
  <c r="T226" i="2"/>
  <c r="P226" i="2"/>
  <c r="BK226" i="2"/>
  <c r="K226" i="2"/>
  <c r="BE226" i="2" s="1"/>
  <c r="BI222" i="2"/>
  <c r="BH222" i="2"/>
  <c r="BG222" i="2"/>
  <c r="BF222" i="2"/>
  <c r="R222" i="2"/>
  <c r="Q222" i="2"/>
  <c r="X222" i="2"/>
  <c r="V222" i="2"/>
  <c r="T222" i="2"/>
  <c r="P222" i="2"/>
  <c r="K222" i="2" s="1"/>
  <c r="BE222" i="2" s="1"/>
  <c r="BK222" i="2"/>
  <c r="BI218" i="2"/>
  <c r="BH218" i="2"/>
  <c r="BG218" i="2"/>
  <c r="BF218" i="2"/>
  <c r="R218" i="2"/>
  <c r="Q218" i="2"/>
  <c r="X218" i="2"/>
  <c r="V218" i="2"/>
  <c r="T218" i="2"/>
  <c r="P218" i="2"/>
  <c r="BI216" i="2"/>
  <c r="BH216" i="2"/>
  <c r="BG216" i="2"/>
  <c r="BF216" i="2"/>
  <c r="R216" i="2"/>
  <c r="R215" i="2" s="1"/>
  <c r="J65" i="2" s="1"/>
  <c r="Q216" i="2"/>
  <c r="X216" i="2"/>
  <c r="V216" i="2"/>
  <c r="T216" i="2"/>
  <c r="T215" i="2" s="1"/>
  <c r="P216" i="2"/>
  <c r="BK216" i="2"/>
  <c r="K216" i="2"/>
  <c r="BE216" i="2"/>
  <c r="BI212" i="2"/>
  <c r="BH212" i="2"/>
  <c r="BG212" i="2"/>
  <c r="BF212" i="2"/>
  <c r="R212" i="2"/>
  <c r="Q212" i="2"/>
  <c r="X212" i="2"/>
  <c r="V212" i="2"/>
  <c r="T212" i="2"/>
  <c r="P212" i="2"/>
  <c r="BI209" i="2"/>
  <c r="BH209" i="2"/>
  <c r="BG209" i="2"/>
  <c r="BF209" i="2"/>
  <c r="R209" i="2"/>
  <c r="Q209" i="2"/>
  <c r="X209" i="2"/>
  <c r="V209" i="2"/>
  <c r="T209" i="2"/>
  <c r="P209" i="2"/>
  <c r="BK209" i="2"/>
  <c r="K209" i="2"/>
  <c r="BE209" i="2"/>
  <c r="BI207" i="2"/>
  <c r="BH207" i="2"/>
  <c r="BG207" i="2"/>
  <c r="BF207" i="2"/>
  <c r="R207" i="2"/>
  <c r="Q207" i="2"/>
  <c r="X207" i="2"/>
  <c r="V207" i="2"/>
  <c r="T207" i="2"/>
  <c r="P207" i="2"/>
  <c r="BK207" i="2"/>
  <c r="K207" i="2"/>
  <c r="BE207" i="2" s="1"/>
  <c r="BI205" i="2"/>
  <c r="BH205" i="2"/>
  <c r="BG205" i="2"/>
  <c r="BF205" i="2"/>
  <c r="R205" i="2"/>
  <c r="Q205" i="2"/>
  <c r="X205" i="2"/>
  <c r="X182" i="2" s="1"/>
  <c r="V205" i="2"/>
  <c r="T205" i="2"/>
  <c r="P205" i="2"/>
  <c r="K205" i="2" s="1"/>
  <c r="BE205" i="2" s="1"/>
  <c r="BK205" i="2"/>
  <c r="BI203" i="2"/>
  <c r="BH203" i="2"/>
  <c r="BG203" i="2"/>
  <c r="BF203" i="2"/>
  <c r="R203" i="2"/>
  <c r="Q203" i="2"/>
  <c r="X203" i="2"/>
  <c r="V203" i="2"/>
  <c r="T203" i="2"/>
  <c r="P203" i="2"/>
  <c r="BI201" i="2"/>
  <c r="BH201" i="2"/>
  <c r="BG201" i="2"/>
  <c r="BF201" i="2"/>
  <c r="R201" i="2"/>
  <c r="Q201" i="2"/>
  <c r="X201" i="2"/>
  <c r="V201" i="2"/>
  <c r="T201" i="2"/>
  <c r="P201" i="2"/>
  <c r="BK201" i="2"/>
  <c r="K201" i="2"/>
  <c r="BE201" i="2"/>
  <c r="BI199" i="2"/>
  <c r="BH199" i="2"/>
  <c r="BG199" i="2"/>
  <c r="BF199" i="2"/>
  <c r="R199" i="2"/>
  <c r="Q199" i="2"/>
  <c r="X199" i="2"/>
  <c r="V199" i="2"/>
  <c r="T199" i="2"/>
  <c r="P199" i="2"/>
  <c r="BK199" i="2"/>
  <c r="K199" i="2"/>
  <c r="BE199" i="2" s="1"/>
  <c r="BI197" i="2"/>
  <c r="BH197" i="2"/>
  <c r="BG197" i="2"/>
  <c r="BF197" i="2"/>
  <c r="R197" i="2"/>
  <c r="Q197" i="2"/>
  <c r="X197" i="2"/>
  <c r="V197" i="2"/>
  <c r="T197" i="2"/>
  <c r="P197" i="2"/>
  <c r="BK197" i="2"/>
  <c r="K197" i="2"/>
  <c r="BE197" i="2" s="1"/>
  <c r="BI195" i="2"/>
  <c r="BH195" i="2"/>
  <c r="BG195" i="2"/>
  <c r="BF195" i="2"/>
  <c r="R195" i="2"/>
  <c r="Q195" i="2"/>
  <c r="X195" i="2"/>
  <c r="V195" i="2"/>
  <c r="T195" i="2"/>
  <c r="P195" i="2"/>
  <c r="BI193" i="2"/>
  <c r="BH193" i="2"/>
  <c r="BG193" i="2"/>
  <c r="BF193" i="2"/>
  <c r="R193" i="2"/>
  <c r="Q193" i="2"/>
  <c r="X193" i="2"/>
  <c r="V193" i="2"/>
  <c r="T193" i="2"/>
  <c r="P193" i="2"/>
  <c r="BK193" i="2"/>
  <c r="K193" i="2"/>
  <c r="BE193" i="2"/>
  <c r="BI191" i="2"/>
  <c r="BH191" i="2"/>
  <c r="BG191" i="2"/>
  <c r="BF191" i="2"/>
  <c r="R191" i="2"/>
  <c r="Q191" i="2"/>
  <c r="X191" i="2"/>
  <c r="V191" i="2"/>
  <c r="T191" i="2"/>
  <c r="P191" i="2"/>
  <c r="BK191" i="2"/>
  <c r="K191" i="2"/>
  <c r="BE191" i="2" s="1"/>
  <c r="BI189" i="2"/>
  <c r="BH189" i="2"/>
  <c r="BG189" i="2"/>
  <c r="BF189" i="2"/>
  <c r="R189" i="2"/>
  <c r="Q189" i="2"/>
  <c r="X189" i="2"/>
  <c r="V189" i="2"/>
  <c r="T189" i="2"/>
  <c r="P189" i="2"/>
  <c r="BK189" i="2"/>
  <c r="K189" i="2"/>
  <c r="BE189" i="2"/>
  <c r="BI187" i="2"/>
  <c r="BH187" i="2"/>
  <c r="BG187" i="2"/>
  <c r="BF187" i="2"/>
  <c r="R187" i="2"/>
  <c r="Q187" i="2"/>
  <c r="X187" i="2"/>
  <c r="V187" i="2"/>
  <c r="T187" i="2"/>
  <c r="P187" i="2"/>
  <c r="BK187" i="2"/>
  <c r="K187" i="2"/>
  <c r="BE187" i="2"/>
  <c r="BI185" i="2"/>
  <c r="BH185" i="2"/>
  <c r="BG185" i="2"/>
  <c r="BF185" i="2"/>
  <c r="R185" i="2"/>
  <c r="Q185" i="2"/>
  <c r="X185" i="2"/>
  <c r="V185" i="2"/>
  <c r="T185" i="2"/>
  <c r="P185" i="2"/>
  <c r="BK185" i="2"/>
  <c r="K185" i="2"/>
  <c r="BE185" i="2" s="1"/>
  <c r="BI183" i="2"/>
  <c r="BH183" i="2"/>
  <c r="BG183" i="2"/>
  <c r="BF183" i="2"/>
  <c r="R183" i="2"/>
  <c r="R182" i="2"/>
  <c r="Q183" i="2"/>
  <c r="Q182" i="2" s="1"/>
  <c r="I64" i="2" s="1"/>
  <c r="X183" i="2"/>
  <c r="V183" i="2"/>
  <c r="V182" i="2" s="1"/>
  <c r="T183" i="2"/>
  <c r="T182" i="2"/>
  <c r="P183" i="2"/>
  <c r="BK183" i="2" s="1"/>
  <c r="K183" i="2"/>
  <c r="BE183" i="2" s="1"/>
  <c r="J64" i="2"/>
  <c r="BI179" i="2"/>
  <c r="BH179" i="2"/>
  <c r="BG179" i="2"/>
  <c r="BF179" i="2"/>
  <c r="R179" i="2"/>
  <c r="Q179" i="2"/>
  <c r="X179" i="2"/>
  <c r="V179" i="2"/>
  <c r="T179" i="2"/>
  <c r="P179" i="2"/>
  <c r="BK179" i="2"/>
  <c r="K179" i="2"/>
  <c r="BE179" i="2" s="1"/>
  <c r="BI177" i="2"/>
  <c r="BH177" i="2"/>
  <c r="BG177" i="2"/>
  <c r="BF177" i="2"/>
  <c r="R177" i="2"/>
  <c r="Q177" i="2"/>
  <c r="X177" i="2"/>
  <c r="V177" i="2"/>
  <c r="T177" i="2"/>
  <c r="P177" i="2"/>
  <c r="K177" i="2" s="1"/>
  <c r="BE177" i="2" s="1"/>
  <c r="BK177" i="2"/>
  <c r="BI174" i="2"/>
  <c r="BH174" i="2"/>
  <c r="BG174" i="2"/>
  <c r="BF174" i="2"/>
  <c r="R174" i="2"/>
  <c r="Q174" i="2"/>
  <c r="X174" i="2"/>
  <c r="V174" i="2"/>
  <c r="T174" i="2"/>
  <c r="P174" i="2"/>
  <c r="BK174" i="2" s="1"/>
  <c r="BI169" i="2"/>
  <c r="BH169" i="2"/>
  <c r="BG169" i="2"/>
  <c r="BF169" i="2"/>
  <c r="R169" i="2"/>
  <c r="Q169" i="2"/>
  <c r="X169" i="2"/>
  <c r="V169" i="2"/>
  <c r="T169" i="2"/>
  <c r="P169" i="2"/>
  <c r="BK169" i="2"/>
  <c r="K169" i="2"/>
  <c r="BE169" i="2"/>
  <c r="BI166" i="2"/>
  <c r="BH166" i="2"/>
  <c r="BG166" i="2"/>
  <c r="BF166" i="2"/>
  <c r="R166" i="2"/>
  <c r="Q166" i="2"/>
  <c r="X166" i="2"/>
  <c r="V166" i="2"/>
  <c r="T166" i="2"/>
  <c r="P166" i="2"/>
  <c r="BK166" i="2"/>
  <c r="K166" i="2"/>
  <c r="BE166" i="2" s="1"/>
  <c r="BI164" i="2"/>
  <c r="BH164" i="2"/>
  <c r="BG164" i="2"/>
  <c r="BF164" i="2"/>
  <c r="R164" i="2"/>
  <c r="Q164" i="2"/>
  <c r="X164" i="2"/>
  <c r="V164" i="2"/>
  <c r="T164" i="2"/>
  <c r="P164" i="2"/>
  <c r="K164" i="2" s="1"/>
  <c r="BE164" i="2" s="1"/>
  <c r="BK164" i="2"/>
  <c r="BI161" i="2"/>
  <c r="BH161" i="2"/>
  <c r="BG161" i="2"/>
  <c r="BF161" i="2"/>
  <c r="R161" i="2"/>
  <c r="Q161" i="2"/>
  <c r="X161" i="2"/>
  <c r="V161" i="2"/>
  <c r="T161" i="2"/>
  <c r="P161" i="2"/>
  <c r="BK161" i="2" s="1"/>
  <c r="BI158" i="2"/>
  <c r="BH158" i="2"/>
  <c r="BG158" i="2"/>
  <c r="BF158" i="2"/>
  <c r="R158" i="2"/>
  <c r="Q158" i="2"/>
  <c r="X158" i="2"/>
  <c r="V158" i="2"/>
  <c r="T158" i="2"/>
  <c r="P158" i="2"/>
  <c r="BK158" i="2"/>
  <c r="K158" i="2"/>
  <c r="BE158" i="2"/>
  <c r="BI155" i="2"/>
  <c r="BH155" i="2"/>
  <c r="BG155" i="2"/>
  <c r="BF155" i="2"/>
  <c r="R155" i="2"/>
  <c r="Q155" i="2"/>
  <c r="X155" i="2"/>
  <c r="V155" i="2"/>
  <c r="T155" i="2"/>
  <c r="P155" i="2"/>
  <c r="BK155" i="2"/>
  <c r="K155" i="2"/>
  <c r="BE155" i="2" s="1"/>
  <c r="BI152" i="2"/>
  <c r="BH152" i="2"/>
  <c r="BG152" i="2"/>
  <c r="BF152" i="2"/>
  <c r="R152" i="2"/>
  <c r="Q152" i="2"/>
  <c r="X152" i="2"/>
  <c r="V152" i="2"/>
  <c r="T152" i="2"/>
  <c r="P152" i="2"/>
  <c r="K152" i="2" s="1"/>
  <c r="BE152" i="2" s="1"/>
  <c r="BK152" i="2"/>
  <c r="BI150" i="2"/>
  <c r="BH150" i="2"/>
  <c r="BG150" i="2"/>
  <c r="BF150" i="2"/>
  <c r="R150" i="2"/>
  <c r="Q150" i="2"/>
  <c r="X150" i="2"/>
  <c r="V150" i="2"/>
  <c r="T150" i="2"/>
  <c r="P150" i="2"/>
  <c r="BK150" i="2" s="1"/>
  <c r="BI148" i="2"/>
  <c r="BH148" i="2"/>
  <c r="BG148" i="2"/>
  <c r="BF148" i="2"/>
  <c r="R148" i="2"/>
  <c r="Q148" i="2"/>
  <c r="X148" i="2"/>
  <c r="V148" i="2"/>
  <c r="T148" i="2"/>
  <c r="P148" i="2"/>
  <c r="BK148" i="2"/>
  <c r="K148" i="2"/>
  <c r="BE148" i="2"/>
  <c r="BI146" i="2"/>
  <c r="BH146" i="2"/>
  <c r="BG146" i="2"/>
  <c r="BF146" i="2"/>
  <c r="R146" i="2"/>
  <c r="Q146" i="2"/>
  <c r="X146" i="2"/>
  <c r="V146" i="2"/>
  <c r="T146" i="2"/>
  <c r="P146" i="2"/>
  <c r="BK146" i="2"/>
  <c r="K146" i="2"/>
  <c r="BE146" i="2" s="1"/>
  <c r="BI143" i="2"/>
  <c r="BH143" i="2"/>
  <c r="BG143" i="2"/>
  <c r="BF143" i="2"/>
  <c r="R143" i="2"/>
  <c r="Q143" i="2"/>
  <c r="X143" i="2"/>
  <c r="V143" i="2"/>
  <c r="T143" i="2"/>
  <c r="P143" i="2"/>
  <c r="K143" i="2" s="1"/>
  <c r="BE143" i="2" s="1"/>
  <c r="BK143" i="2"/>
  <c r="BI140" i="2"/>
  <c r="BH140" i="2"/>
  <c r="BG140" i="2"/>
  <c r="BF140" i="2"/>
  <c r="R140" i="2"/>
  <c r="Q140" i="2"/>
  <c r="X140" i="2"/>
  <c r="V140" i="2"/>
  <c r="T140" i="2"/>
  <c r="P140" i="2"/>
  <c r="BK140" i="2" s="1"/>
  <c r="BI137" i="2"/>
  <c r="BH137" i="2"/>
  <c r="BG137" i="2"/>
  <c r="BF137" i="2"/>
  <c r="R137" i="2"/>
  <c r="Q137" i="2"/>
  <c r="X137" i="2"/>
  <c r="V137" i="2"/>
  <c r="T137" i="2"/>
  <c r="P137" i="2"/>
  <c r="BK137" i="2"/>
  <c r="K137" i="2"/>
  <c r="BE137" i="2"/>
  <c r="BI135" i="2"/>
  <c r="BH135" i="2"/>
  <c r="BG135" i="2"/>
  <c r="BF135" i="2"/>
  <c r="R135" i="2"/>
  <c r="Q135" i="2"/>
  <c r="X135" i="2"/>
  <c r="V135" i="2"/>
  <c r="T135" i="2"/>
  <c r="P135" i="2"/>
  <c r="BK135" i="2"/>
  <c r="K135" i="2"/>
  <c r="BE135" i="2" s="1"/>
  <c r="BI133" i="2"/>
  <c r="BH133" i="2"/>
  <c r="BG133" i="2"/>
  <c r="BF133" i="2"/>
  <c r="R133" i="2"/>
  <c r="Q133" i="2"/>
  <c r="X133" i="2"/>
  <c r="X121" i="2" s="1"/>
  <c r="V133" i="2"/>
  <c r="T133" i="2"/>
  <c r="P133" i="2"/>
  <c r="K133" i="2" s="1"/>
  <c r="BE133" i="2" s="1"/>
  <c r="BK133" i="2"/>
  <c r="BI130" i="2"/>
  <c r="BH130" i="2"/>
  <c r="BG130" i="2"/>
  <c r="BF130" i="2"/>
  <c r="R130" i="2"/>
  <c r="Q130" i="2"/>
  <c r="X130" i="2"/>
  <c r="V130" i="2"/>
  <c r="T130" i="2"/>
  <c r="P130" i="2"/>
  <c r="BK130" i="2" s="1"/>
  <c r="BI128" i="2"/>
  <c r="BH128" i="2"/>
  <c r="BG128" i="2"/>
  <c r="BF128" i="2"/>
  <c r="R128" i="2"/>
  <c r="R121" i="2" s="1"/>
  <c r="J63" i="2" s="1"/>
  <c r="Q128" i="2"/>
  <c r="X128" i="2"/>
  <c r="V128" i="2"/>
  <c r="T128" i="2"/>
  <c r="T121" i="2" s="1"/>
  <c r="P128" i="2"/>
  <c r="BK128" i="2"/>
  <c r="K128" i="2"/>
  <c r="BE128" i="2"/>
  <c r="BI125" i="2"/>
  <c r="BH125" i="2"/>
  <c r="BG125" i="2"/>
  <c r="BF125" i="2"/>
  <c r="R125" i="2"/>
  <c r="Q125" i="2"/>
  <c r="X125" i="2"/>
  <c r="V125" i="2"/>
  <c r="T125" i="2"/>
  <c r="P125" i="2"/>
  <c r="BK125" i="2"/>
  <c r="K125" i="2"/>
  <c r="BE125" i="2" s="1"/>
  <c r="BI122" i="2"/>
  <c r="BH122" i="2"/>
  <c r="BG122" i="2"/>
  <c r="BF122" i="2"/>
  <c r="R122" i="2"/>
  <c r="Q122" i="2"/>
  <c r="Q121" i="2" s="1"/>
  <c r="I63" i="2" s="1"/>
  <c r="X122" i="2"/>
  <c r="V122" i="2"/>
  <c r="V121" i="2" s="1"/>
  <c r="T122" i="2"/>
  <c r="P122" i="2"/>
  <c r="BK122" i="2" s="1"/>
  <c r="K122" i="2"/>
  <c r="BE122" i="2" s="1"/>
  <c r="BI118" i="2"/>
  <c r="BH118" i="2"/>
  <c r="BG118" i="2"/>
  <c r="BF118" i="2"/>
  <c r="R118" i="2"/>
  <c r="R117" i="2"/>
  <c r="Q118" i="2"/>
  <c r="Q117" i="2"/>
  <c r="I62" i="2" s="1"/>
  <c r="X118" i="2"/>
  <c r="X117" i="2"/>
  <c r="V118" i="2"/>
  <c r="V117" i="2"/>
  <c r="T118" i="2"/>
  <c r="T117" i="2"/>
  <c r="P118" i="2"/>
  <c r="BK118" i="2"/>
  <c r="BK117" i="2" s="1"/>
  <c r="K117" i="2" s="1"/>
  <c r="K62" i="2" s="1"/>
  <c r="K118" i="2"/>
  <c r="BE118" i="2"/>
  <c r="J62" i="2"/>
  <c r="BI115" i="2"/>
  <c r="BH115" i="2"/>
  <c r="BG115" i="2"/>
  <c r="BF115" i="2"/>
  <c r="R115" i="2"/>
  <c r="R111" i="2" s="1"/>
  <c r="J61" i="2" s="1"/>
  <c r="Q115" i="2"/>
  <c r="X115" i="2"/>
  <c r="V115" i="2"/>
  <c r="T115" i="2"/>
  <c r="T111" i="2" s="1"/>
  <c r="P115" i="2"/>
  <c r="BK115" i="2"/>
  <c r="K115" i="2"/>
  <c r="BE115" i="2"/>
  <c r="BI112" i="2"/>
  <c r="BH112" i="2"/>
  <c r="BG112" i="2"/>
  <c r="BF112" i="2"/>
  <c r="R112" i="2"/>
  <c r="Q112" i="2"/>
  <c r="Q111" i="2"/>
  <c r="I61" i="2" s="1"/>
  <c r="X112" i="2"/>
  <c r="X111" i="2"/>
  <c r="V112" i="2"/>
  <c r="V111" i="2"/>
  <c r="T112" i="2"/>
  <c r="P112" i="2"/>
  <c r="BK112" i="2"/>
  <c r="BK111" i="2" s="1"/>
  <c r="K111" i="2" s="1"/>
  <c r="K61" i="2" s="1"/>
  <c r="K112" i="2"/>
  <c r="BE112" i="2"/>
  <c r="BI106" i="2"/>
  <c r="BH106" i="2"/>
  <c r="BG106" i="2"/>
  <c r="BF106" i="2"/>
  <c r="R106" i="2"/>
  <c r="Q106" i="2"/>
  <c r="X106" i="2"/>
  <c r="V106" i="2"/>
  <c r="T106" i="2"/>
  <c r="P106" i="2"/>
  <c r="BK106" i="2"/>
  <c r="K106" i="2"/>
  <c r="BE106" i="2"/>
  <c r="BI101" i="2"/>
  <c r="BH101" i="2"/>
  <c r="BG101" i="2"/>
  <c r="BF101" i="2"/>
  <c r="K33" i="2" s="1"/>
  <c r="AY52" i="1" s="1"/>
  <c r="R101" i="2"/>
  <c r="Q101" i="2"/>
  <c r="X101" i="2"/>
  <c r="V101" i="2"/>
  <c r="T101" i="2"/>
  <c r="P101" i="2"/>
  <c r="BK101" i="2"/>
  <c r="K101" i="2"/>
  <c r="BE101" i="2" s="1"/>
  <c r="BI98" i="2"/>
  <c r="BH98" i="2"/>
  <c r="BG98" i="2"/>
  <c r="BF98" i="2"/>
  <c r="R98" i="2"/>
  <c r="Q98" i="2"/>
  <c r="X98" i="2"/>
  <c r="X88" i="2" s="1"/>
  <c r="V98" i="2"/>
  <c r="T98" i="2"/>
  <c r="P98" i="2"/>
  <c r="K98" i="2" s="1"/>
  <c r="BE98" i="2" s="1"/>
  <c r="BK98" i="2"/>
  <c r="BI95" i="2"/>
  <c r="BH95" i="2"/>
  <c r="BG95" i="2"/>
  <c r="BF95" i="2"/>
  <c r="R95" i="2"/>
  <c r="Q95" i="2"/>
  <c r="X95" i="2"/>
  <c r="V95" i="2"/>
  <c r="T95" i="2"/>
  <c r="P95" i="2"/>
  <c r="BK95" i="2" s="1"/>
  <c r="BK88" i="2" s="1"/>
  <c r="BI92" i="2"/>
  <c r="F36" i="2" s="1"/>
  <c r="BF52" i="1" s="1"/>
  <c r="BH92" i="2"/>
  <c r="BG92" i="2"/>
  <c r="BF92" i="2"/>
  <c r="R92" i="2"/>
  <c r="Q92" i="2"/>
  <c r="X92" i="2"/>
  <c r="V92" i="2"/>
  <c r="V88" i="2" s="1"/>
  <c r="V87" i="2" s="1"/>
  <c r="V86" i="2" s="1"/>
  <c r="T92" i="2"/>
  <c r="T88" i="2" s="1"/>
  <c r="T87" i="2" s="1"/>
  <c r="T86" i="2" s="1"/>
  <c r="AW52" i="1" s="1"/>
  <c r="P92" i="2"/>
  <c r="BK92" i="2"/>
  <c r="K92" i="2"/>
  <c r="BE92" i="2"/>
  <c r="BI89" i="2"/>
  <c r="BH89" i="2"/>
  <c r="F35" i="2" s="1"/>
  <c r="BE52" i="1" s="1"/>
  <c r="BG89" i="2"/>
  <c r="F34" i="2"/>
  <c r="BD52" i="1" s="1"/>
  <c r="BF89" i="2"/>
  <c r="F33" i="2" s="1"/>
  <c r="BC52" i="1" s="1"/>
  <c r="R89" i="2"/>
  <c r="R88" i="2"/>
  <c r="R87" i="2" s="1"/>
  <c r="Q89" i="2"/>
  <c r="Q88" i="2" s="1"/>
  <c r="X89" i="2"/>
  <c r="V89" i="2"/>
  <c r="T89" i="2"/>
  <c r="P89" i="2"/>
  <c r="K89" i="2" s="1"/>
  <c r="BE89" i="2" s="1"/>
  <c r="BK89" i="2"/>
  <c r="J60" i="2"/>
  <c r="F80" i="2"/>
  <c r="E78" i="2"/>
  <c r="F51" i="2"/>
  <c r="E49" i="2"/>
  <c r="J21" i="2"/>
  <c r="E21" i="2"/>
  <c r="J53" i="2" s="1"/>
  <c r="J82" i="2"/>
  <c r="J20" i="2"/>
  <c r="J18" i="2"/>
  <c r="E18" i="2"/>
  <c r="F83" i="2" s="1"/>
  <c r="J17" i="2"/>
  <c r="J15" i="2"/>
  <c r="E15" i="2"/>
  <c r="F82" i="2"/>
  <c r="F53" i="2"/>
  <c r="J14" i="2"/>
  <c r="J12" i="2"/>
  <c r="J80" i="2"/>
  <c r="J51" i="2"/>
  <c r="E7" i="2"/>
  <c r="E76" i="2" s="1"/>
  <c r="AU51" i="1"/>
  <c r="L47" i="1"/>
  <c r="AM46" i="1"/>
  <c r="L46" i="1"/>
  <c r="AM44" i="1"/>
  <c r="L44" i="1"/>
  <c r="L42" i="1"/>
  <c r="L41" i="1"/>
  <c r="K33" i="3" l="1"/>
  <c r="AY53" i="1" s="1"/>
  <c r="K380" i="15"/>
  <c r="BE380" i="15" s="1"/>
  <c r="K111" i="15"/>
  <c r="K274" i="15"/>
  <c r="BE274" i="15" s="1"/>
  <c r="BK302" i="15"/>
  <c r="R89" i="15"/>
  <c r="J60" i="15" s="1"/>
  <c r="BK418" i="15"/>
  <c r="BK417" i="15" s="1"/>
  <c r="K417" i="15" s="1"/>
  <c r="K67" i="15" s="1"/>
  <c r="Q89" i="15"/>
  <c r="T89" i="15"/>
  <c r="V94" i="15"/>
  <c r="BE132" i="15"/>
  <c r="BE164" i="15"/>
  <c r="K251" i="15"/>
  <c r="BE251" i="15" s="1"/>
  <c r="V238" i="15"/>
  <c r="K282" i="15"/>
  <c r="BE282" i="15" s="1"/>
  <c r="BE418" i="15"/>
  <c r="V89" i="15"/>
  <c r="T123" i="15"/>
  <c r="R123" i="15"/>
  <c r="J62" i="15" s="1"/>
  <c r="K267" i="15"/>
  <c r="BE267" i="15" s="1"/>
  <c r="K298" i="15"/>
  <c r="BE298" i="15" s="1"/>
  <c r="X312" i="15"/>
  <c r="X347" i="15"/>
  <c r="K107" i="15"/>
  <c r="X94" i="15"/>
  <c r="K329" i="15"/>
  <c r="BE329" i="15" s="1"/>
  <c r="V312" i="15"/>
  <c r="K360" i="15"/>
  <c r="BE360" i="15" s="1"/>
  <c r="Q238" i="15"/>
  <c r="I63" i="15" s="1"/>
  <c r="K255" i="15"/>
  <c r="BE255" i="15" s="1"/>
  <c r="K341" i="15"/>
  <c r="BE341" i="15" s="1"/>
  <c r="K345" i="15"/>
  <c r="BE345" i="15" s="1"/>
  <c r="BK156" i="15"/>
  <c r="BK337" i="15"/>
  <c r="BK251" i="15"/>
  <c r="BK352" i="15"/>
  <c r="K115" i="15"/>
  <c r="K184" i="15"/>
  <c r="BE184" i="15" s="1"/>
  <c r="BK329" i="15"/>
  <c r="BK348" i="15"/>
  <c r="K168" i="15"/>
  <c r="K188" i="15"/>
  <c r="BE188" i="15" s="1"/>
  <c r="K92" i="15"/>
  <c r="BE92" i="15" s="1"/>
  <c r="K136" i="15"/>
  <c r="K306" i="15"/>
  <c r="BE306" i="15" s="1"/>
  <c r="K364" i="15"/>
  <c r="BE364" i="15" s="1"/>
  <c r="BK392" i="15"/>
  <c r="K95" i="15"/>
  <c r="BK107" i="15"/>
  <c r="BK124" i="15"/>
  <c r="BK164" i="15"/>
  <c r="K172" i="15"/>
  <c r="K400" i="15"/>
  <c r="BE400" i="15" s="1"/>
  <c r="K403" i="15"/>
  <c r="BE403" i="15" s="1"/>
  <c r="K200" i="15"/>
  <c r="BE200" i="15" s="1"/>
  <c r="K286" i="15"/>
  <c r="BE286" i="15" s="1"/>
  <c r="BK396" i="15"/>
  <c r="BK132" i="15"/>
  <c r="K140" i="15"/>
  <c r="BE140" i="15" s="1"/>
  <c r="Q347" i="15"/>
  <c r="I65" i="15" s="1"/>
  <c r="Q94" i="15"/>
  <c r="I61" i="15" s="1"/>
  <c r="Q312" i="15"/>
  <c r="I64" i="15" s="1"/>
  <c r="BK90" i="15"/>
  <c r="BK89" i="15" s="1"/>
  <c r="K89" i="15" s="1"/>
  <c r="K60" i="15" s="1"/>
  <c r="K99" i="15"/>
  <c r="BE99" i="15" s="1"/>
  <c r="K152" i="15"/>
  <c r="BE152" i="15" s="1"/>
  <c r="BK180" i="15"/>
  <c r="BK196" i="15"/>
  <c r="K204" i="15"/>
  <c r="BE204" i="15" s="1"/>
  <c r="K216" i="15"/>
  <c r="BE216" i="15" s="1"/>
  <c r="K220" i="15"/>
  <c r="BE220" i="15" s="1"/>
  <c r="K232" i="15"/>
  <c r="BE232" i="15" s="1"/>
  <c r="K239" i="15"/>
  <c r="BE239" i="15" s="1"/>
  <c r="BK267" i="15"/>
  <c r="BK282" i="15"/>
  <c r="K290" i="15"/>
  <c r="BE290" i="15" s="1"/>
  <c r="K313" i="15"/>
  <c r="BE313" i="15" s="1"/>
  <c r="K325" i="15"/>
  <c r="BE325" i="15" s="1"/>
  <c r="BK360" i="15"/>
  <c r="K368" i="15"/>
  <c r="BE368" i="15" s="1"/>
  <c r="K384" i="15"/>
  <c r="BE384" i="15" s="1"/>
  <c r="K407" i="15"/>
  <c r="BK148" i="15"/>
  <c r="BK212" i="15"/>
  <c r="K236" i="15"/>
  <c r="BE236" i="15" s="1"/>
  <c r="K243" i="15"/>
  <c r="BE243" i="15" s="1"/>
  <c r="Q402" i="15"/>
  <c r="I66" i="15" s="1"/>
  <c r="BK415" i="15"/>
  <c r="K91" i="14"/>
  <c r="K99" i="14"/>
  <c r="V90" i="14"/>
  <c r="BK123" i="14"/>
  <c r="BE84" i="14"/>
  <c r="V83" i="14"/>
  <c r="F34" i="14"/>
  <c r="BD64" i="1" s="1"/>
  <c r="K135" i="14"/>
  <c r="BE135" i="14" s="1"/>
  <c r="BK131" i="14"/>
  <c r="K139" i="14"/>
  <c r="BE139" i="14" s="1"/>
  <c r="K86" i="14"/>
  <c r="K103" i="14"/>
  <c r="BE103" i="14" s="1"/>
  <c r="K107" i="14"/>
  <c r="BE107" i="14" s="1"/>
  <c r="BK91" i="14"/>
  <c r="BK84" i="14"/>
  <c r="Q83" i="14"/>
  <c r="BK99" i="14"/>
  <c r="F35" i="14"/>
  <c r="BE64" i="1" s="1"/>
  <c r="Q90" i="14"/>
  <c r="I61" i="14" s="1"/>
  <c r="K119" i="14"/>
  <c r="BE119" i="14" s="1"/>
  <c r="K151" i="14"/>
  <c r="BE151" i="14" s="1"/>
  <c r="K33" i="14"/>
  <c r="AY64" i="1" s="1"/>
  <c r="BK115" i="14"/>
  <c r="BK147" i="14"/>
  <c r="Q181" i="13"/>
  <c r="I65" i="13" s="1"/>
  <c r="K202" i="13"/>
  <c r="BE202" i="13" s="1"/>
  <c r="V88" i="13"/>
  <c r="V206" i="13"/>
  <c r="X88" i="13"/>
  <c r="BE115" i="13"/>
  <c r="V160" i="13"/>
  <c r="K186" i="13"/>
  <c r="BE186" i="13" s="1"/>
  <c r="X181" i="13"/>
  <c r="X119" i="13"/>
  <c r="T181" i="13"/>
  <c r="R181" i="13"/>
  <c r="J65" i="13" s="1"/>
  <c r="BK169" i="13"/>
  <c r="T206" i="13"/>
  <c r="R206" i="13"/>
  <c r="J66" i="13" s="1"/>
  <c r="X206" i="13"/>
  <c r="K198" i="13"/>
  <c r="BE198" i="13" s="1"/>
  <c r="K102" i="13"/>
  <c r="K132" i="13"/>
  <c r="BK222" i="13"/>
  <c r="BK89" i="13"/>
  <c r="BK88" i="13" s="1"/>
  <c r="K91" i="13"/>
  <c r="BK115" i="13"/>
  <c r="BK114" i="13" s="1"/>
  <c r="K114" i="13" s="1"/>
  <c r="K62" i="13" s="1"/>
  <c r="K120" i="13"/>
  <c r="K250" i="13"/>
  <c r="BE250" i="13" s="1"/>
  <c r="K177" i="13"/>
  <c r="BE177" i="13" s="1"/>
  <c r="K182" i="13"/>
  <c r="BE182" i="13" s="1"/>
  <c r="BK186" i="13"/>
  <c r="K238" i="13"/>
  <c r="BE238" i="13" s="1"/>
  <c r="K136" i="13"/>
  <c r="BE136" i="13" s="1"/>
  <c r="BK207" i="13"/>
  <c r="K234" i="13"/>
  <c r="BE234" i="13" s="1"/>
  <c r="K98" i="13"/>
  <c r="BE89" i="13" s="1"/>
  <c r="BK128" i="13"/>
  <c r="K148" i="13"/>
  <c r="BE148" i="13" s="1"/>
  <c r="K152" i="13"/>
  <c r="BK194" i="13"/>
  <c r="BK230" i="13"/>
  <c r="Q206" i="13"/>
  <c r="I66" i="13" s="1"/>
  <c r="BK144" i="13"/>
  <c r="K211" i="13"/>
  <c r="BE211" i="13" s="1"/>
  <c r="K33" i="13"/>
  <c r="AY63" i="1" s="1"/>
  <c r="Q93" i="13"/>
  <c r="I61" i="13" s="1"/>
  <c r="BK110" i="13"/>
  <c r="K161" i="13"/>
  <c r="BE161" i="13" s="1"/>
  <c r="K173" i="13"/>
  <c r="BE173" i="13" s="1"/>
  <c r="BK342" i="12"/>
  <c r="BK341" i="12" s="1"/>
  <c r="K341" i="12" s="1"/>
  <c r="K380" i="12"/>
  <c r="K472" i="12"/>
  <c r="BE472" i="12" s="1"/>
  <c r="K577" i="12"/>
  <c r="BE577" i="12" s="1"/>
  <c r="Q379" i="12"/>
  <c r="I100" i="12" s="1"/>
  <c r="K192" i="12"/>
  <c r="V494" i="12"/>
  <c r="BK527" i="12"/>
  <c r="BK714" i="12"/>
  <c r="K450" i="12"/>
  <c r="V486" i="12"/>
  <c r="V535" i="12"/>
  <c r="V596" i="12"/>
  <c r="Q634" i="12"/>
  <c r="I145" i="12" s="1"/>
  <c r="V666" i="12"/>
  <c r="V692" i="12"/>
  <c r="V671" i="12" s="1"/>
  <c r="V703" i="12"/>
  <c r="T332" i="12"/>
  <c r="K370" i="12"/>
  <c r="K409" i="12"/>
  <c r="BE409" i="12" s="1"/>
  <c r="R494" i="12"/>
  <c r="J123" i="12" s="1"/>
  <c r="BK510" i="12"/>
  <c r="T535" i="12"/>
  <c r="R535" i="12"/>
  <c r="J126" i="12" s="1"/>
  <c r="K569" i="12"/>
  <c r="BE569" i="12" s="1"/>
  <c r="R591" i="12"/>
  <c r="J138" i="12" s="1"/>
  <c r="V607" i="12"/>
  <c r="K616" i="12"/>
  <c r="BE616" i="12" s="1"/>
  <c r="T634" i="12"/>
  <c r="V643" i="12"/>
  <c r="T654" i="12"/>
  <c r="R654" i="12"/>
  <c r="J151" i="12" s="1"/>
  <c r="T659" i="12"/>
  <c r="R659" i="12"/>
  <c r="J152" i="12" s="1"/>
  <c r="X666" i="12"/>
  <c r="T687" i="12"/>
  <c r="R687" i="12"/>
  <c r="J160" i="12" s="1"/>
  <c r="R189" i="12"/>
  <c r="T189" i="12"/>
  <c r="V369" i="12"/>
  <c r="K372" i="12"/>
  <c r="X284" i="12"/>
  <c r="X347" i="12"/>
  <c r="R347" i="12"/>
  <c r="J92" i="12" s="1"/>
  <c r="T356" i="12"/>
  <c r="R356" i="12"/>
  <c r="X369" i="12"/>
  <c r="X386" i="12"/>
  <c r="BK413" i="12"/>
  <c r="R486" i="12"/>
  <c r="J121" i="12" s="1"/>
  <c r="T549" i="12"/>
  <c r="R549" i="12"/>
  <c r="J130" i="12" s="1"/>
  <c r="X568" i="12"/>
  <c r="X564" i="12" s="1"/>
  <c r="V591" i="12"/>
  <c r="R607" i="12"/>
  <c r="J142" i="12" s="1"/>
  <c r="X634" i="12"/>
  <c r="X654" i="12"/>
  <c r="X659" i="12"/>
  <c r="X687" i="12"/>
  <c r="X671" i="12" s="1"/>
  <c r="K700" i="12"/>
  <c r="K163" i="12" s="1"/>
  <c r="X703" i="12"/>
  <c r="V406" i="12"/>
  <c r="T486" i="12"/>
  <c r="T591" i="12"/>
  <c r="K612" i="12"/>
  <c r="V634" i="12"/>
  <c r="BK711" i="12"/>
  <c r="K711" i="12" s="1"/>
  <c r="K166" i="12" s="1"/>
  <c r="X268" i="12"/>
  <c r="X273" i="12"/>
  <c r="Q347" i="12"/>
  <c r="I92" i="12" s="1"/>
  <c r="V356" i="12"/>
  <c r="Q369" i="12"/>
  <c r="I98" i="12" s="1"/>
  <c r="V379" i="12"/>
  <c r="X455" i="12"/>
  <c r="K480" i="12"/>
  <c r="K119" i="12" s="1"/>
  <c r="BK506" i="12"/>
  <c r="X535" i="12"/>
  <c r="V549" i="12"/>
  <c r="R596" i="12"/>
  <c r="J139" i="12" s="1"/>
  <c r="X596" i="12"/>
  <c r="X692" i="12"/>
  <c r="Q494" i="12"/>
  <c r="I123" i="12" s="1"/>
  <c r="X189" i="12"/>
  <c r="T268" i="12"/>
  <c r="R268" i="12"/>
  <c r="J66" i="12" s="1"/>
  <c r="T273" i="12"/>
  <c r="R273" i="12"/>
  <c r="J67" i="12" s="1"/>
  <c r="T284" i="12"/>
  <c r="R284" i="12"/>
  <c r="J70" i="12" s="1"/>
  <c r="K310" i="12"/>
  <c r="X332" i="12"/>
  <c r="K336" i="12"/>
  <c r="X406" i="12"/>
  <c r="T415" i="12"/>
  <c r="R415" i="12"/>
  <c r="J108" i="12" s="1"/>
  <c r="T438" i="12"/>
  <c r="R438" i="12"/>
  <c r="J109" i="12" s="1"/>
  <c r="K529" i="12"/>
  <c r="K669" i="12"/>
  <c r="BE669" i="12" s="1"/>
  <c r="V687" i="12"/>
  <c r="K690" i="12"/>
  <c r="BE690" i="12" s="1"/>
  <c r="T692" i="12"/>
  <c r="K712" i="12"/>
  <c r="BE712" i="12" s="1"/>
  <c r="T347" i="12"/>
  <c r="BE372" i="12"/>
  <c r="X258" i="12"/>
  <c r="V284" i="12"/>
  <c r="T369" i="12"/>
  <c r="R369" i="12"/>
  <c r="J98" i="12" s="1"/>
  <c r="T379" i="12"/>
  <c r="R379" i="12"/>
  <c r="J100" i="12" s="1"/>
  <c r="T406" i="12"/>
  <c r="R406" i="12"/>
  <c r="J107" i="12" s="1"/>
  <c r="V438" i="12"/>
  <c r="K453" i="12"/>
  <c r="BE453" i="12" s="1"/>
  <c r="T455" i="12"/>
  <c r="R455" i="12"/>
  <c r="J112" i="12" s="1"/>
  <c r="K487" i="12"/>
  <c r="BE487" i="12" s="1"/>
  <c r="X486" i="12"/>
  <c r="K508" i="12"/>
  <c r="BE527" i="12"/>
  <c r="X549" i="12"/>
  <c r="T568" i="12"/>
  <c r="T564" i="12" s="1"/>
  <c r="R568" i="12"/>
  <c r="J133" i="12" s="1"/>
  <c r="K594" i="12"/>
  <c r="BE594" i="12" s="1"/>
  <c r="X591" i="12"/>
  <c r="X607" i="12"/>
  <c r="X615" i="12"/>
  <c r="T643" i="12"/>
  <c r="T639" i="12" s="1"/>
  <c r="R643" i="12"/>
  <c r="J148" i="12" s="1"/>
  <c r="V654" i="12"/>
  <c r="V639" i="12" s="1"/>
  <c r="V659" i="12"/>
  <c r="K156" i="12"/>
  <c r="R692" i="12"/>
  <c r="J161" i="12" s="1"/>
  <c r="K708" i="12"/>
  <c r="BE380" i="12"/>
  <c r="K422" i="12"/>
  <c r="BE422" i="12" s="1"/>
  <c r="K281" i="12"/>
  <c r="K69" i="12" s="1"/>
  <c r="V415" i="12"/>
  <c r="BK422" i="12"/>
  <c r="X438" i="12"/>
  <c r="T494" i="12"/>
  <c r="T501" i="12"/>
  <c r="R501" i="12"/>
  <c r="J124" i="12" s="1"/>
  <c r="V512" i="12"/>
  <c r="K535" i="12"/>
  <c r="K126" i="12" s="1"/>
  <c r="K554" i="12"/>
  <c r="V581" i="12"/>
  <c r="X581" i="12"/>
  <c r="T607" i="12"/>
  <c r="K143" i="12"/>
  <c r="BK637" i="12"/>
  <c r="K588" i="12" s="1"/>
  <c r="T703" i="12"/>
  <c r="R703" i="12"/>
  <c r="J164" i="12" s="1"/>
  <c r="K305" i="12"/>
  <c r="BE305" i="12" s="1"/>
  <c r="BK361" i="12"/>
  <c r="K497" i="12"/>
  <c r="BE497" i="12" s="1"/>
  <c r="K282" i="12"/>
  <c r="K302" i="12"/>
  <c r="K314" i="12"/>
  <c r="BE314" i="12" s="1"/>
  <c r="K401" i="12"/>
  <c r="BE401" i="12" s="1"/>
  <c r="K441" i="12"/>
  <c r="BE441" i="12" s="1"/>
  <c r="K608" i="12"/>
  <c r="Q406" i="12"/>
  <c r="I107" i="12" s="1"/>
  <c r="K428" i="12"/>
  <c r="BE428" i="12" s="1"/>
  <c r="K430" i="12"/>
  <c r="BE430" i="12" s="1"/>
  <c r="BK453" i="12"/>
  <c r="BK452" i="12" s="1"/>
  <c r="BK463" i="12"/>
  <c r="BK462" i="12" s="1"/>
  <c r="K536" i="12"/>
  <c r="K592" i="12"/>
  <c r="BE592" i="12" s="1"/>
  <c r="K597" i="12"/>
  <c r="BE597" i="12" s="1"/>
  <c r="K605" i="12"/>
  <c r="BE605" i="12" s="1"/>
  <c r="K345" i="12"/>
  <c r="K350" i="12"/>
  <c r="K382" i="12"/>
  <c r="K398" i="12"/>
  <c r="BK426" i="12"/>
  <c r="K495" i="12"/>
  <c r="BE495" i="12" s="1"/>
  <c r="K550" i="12"/>
  <c r="BE550" i="12" s="1"/>
  <c r="K589" i="12"/>
  <c r="BE589" i="12" s="1"/>
  <c r="K632" i="12"/>
  <c r="BE632" i="12" s="1"/>
  <c r="K635" i="12"/>
  <c r="BE635" i="12" s="1"/>
  <c r="K655" i="12"/>
  <c r="BE655" i="12" s="1"/>
  <c r="K688" i="12"/>
  <c r="K205" i="12"/>
  <c r="K256" i="12"/>
  <c r="K285" i="12"/>
  <c r="K293" i="12"/>
  <c r="K308" i="12"/>
  <c r="BE308" i="12" s="1"/>
  <c r="K311" i="12"/>
  <c r="K324" i="12"/>
  <c r="BE324" i="12" s="1"/>
  <c r="K387" i="12"/>
  <c r="BK466" i="12"/>
  <c r="BK465" i="12" s="1"/>
  <c r="K304" i="12" s="1"/>
  <c r="Q486" i="12"/>
  <c r="I121" i="12" s="1"/>
  <c r="K547" i="12"/>
  <c r="BE547" i="12" s="1"/>
  <c r="BK554" i="12"/>
  <c r="K449" i="12" s="1"/>
  <c r="K110" i="12" s="1"/>
  <c r="K586" i="12"/>
  <c r="BE586" i="12" s="1"/>
  <c r="Q607" i="12"/>
  <c r="I142" i="12" s="1"/>
  <c r="K644" i="12"/>
  <c r="BE644" i="12" s="1"/>
  <c r="K652" i="12"/>
  <c r="BE652" i="12" s="1"/>
  <c r="K660" i="12"/>
  <c r="BE660" i="12" s="1"/>
  <c r="K682" i="12"/>
  <c r="BE682" i="12" s="1"/>
  <c r="K198" i="12"/>
  <c r="K337" i="12"/>
  <c r="Q386" i="12"/>
  <c r="I101" i="12" s="1"/>
  <c r="K407" i="12"/>
  <c r="BE407" i="12" s="1"/>
  <c r="BK447" i="12"/>
  <c r="K544" i="12"/>
  <c r="BE544" i="12" s="1"/>
  <c r="K613" i="12"/>
  <c r="BE613" i="12" s="1"/>
  <c r="K649" i="12"/>
  <c r="K676" i="12"/>
  <c r="BE676" i="12" s="1"/>
  <c r="K679" i="12"/>
  <c r="BE679" i="12" s="1"/>
  <c r="K706" i="12"/>
  <c r="BE706" i="12" s="1"/>
  <c r="BK321" i="12"/>
  <c r="BK320" i="12" s="1"/>
  <c r="K320" i="12" s="1"/>
  <c r="K321" i="12"/>
  <c r="BK196" i="12"/>
  <c r="K200" i="12"/>
  <c r="K209" i="12"/>
  <c r="K211" i="12"/>
  <c r="BE211" i="12" s="1"/>
  <c r="K217" i="12"/>
  <c r="K219" i="12"/>
  <c r="K225" i="12"/>
  <c r="K227" i="12"/>
  <c r="BE227" i="12" s="1"/>
  <c r="K233" i="12"/>
  <c r="K235" i="12"/>
  <c r="K241" i="12"/>
  <c r="K243" i="12"/>
  <c r="K249" i="12"/>
  <c r="K251" i="12"/>
  <c r="BE251" i="12" s="1"/>
  <c r="BK258" i="12"/>
  <c r="Q258" i="12"/>
  <c r="I64" i="12" s="1"/>
  <c r="K266" i="12"/>
  <c r="K271" i="12"/>
  <c r="BE271" i="12" s="1"/>
  <c r="Q284" i="12"/>
  <c r="I70" i="12" s="1"/>
  <c r="K296" i="12"/>
  <c r="K299" i="12"/>
  <c r="Q316" i="12"/>
  <c r="I80" i="12" s="1"/>
  <c r="BK339" i="12"/>
  <c r="BK338" i="12" s="1"/>
  <c r="K338" i="12" s="1"/>
  <c r="K339" i="12"/>
  <c r="K364" i="12"/>
  <c r="BK367" i="12"/>
  <c r="BK366" i="12" s="1"/>
  <c r="K366" i="12" s="1"/>
  <c r="K97" i="12" s="1"/>
  <c r="K367" i="12"/>
  <c r="BE367" i="12" s="1"/>
  <c r="BK392" i="12"/>
  <c r="BK391" i="12" s="1"/>
  <c r="K392" i="12"/>
  <c r="K418" i="12"/>
  <c r="BE418" i="12" s="1"/>
  <c r="BK418" i="12"/>
  <c r="Q415" i="12"/>
  <c r="I108" i="12" s="1"/>
  <c r="BK436" i="12"/>
  <c r="K436" i="12"/>
  <c r="Q455" i="12"/>
  <c r="I112" i="12" s="1"/>
  <c r="BK478" i="12"/>
  <c r="BK477" i="12" s="1"/>
  <c r="K477" i="12" s="1"/>
  <c r="K118" i="12" s="1"/>
  <c r="K478" i="12"/>
  <c r="BK521" i="12"/>
  <c r="K521" i="12"/>
  <c r="BK531" i="12"/>
  <c r="K531" i="12"/>
  <c r="BK541" i="12"/>
  <c r="BK540" i="12" s="1"/>
  <c r="K540" i="12" s="1"/>
  <c r="K127" i="12" s="1"/>
  <c r="K541" i="12"/>
  <c r="BE541" i="12" s="1"/>
  <c r="BK562" i="12"/>
  <c r="K562" i="12"/>
  <c r="BK618" i="12"/>
  <c r="K618" i="12"/>
  <c r="BE618" i="12" s="1"/>
  <c r="BK664" i="12"/>
  <c r="K664" i="12"/>
  <c r="BK667" i="12"/>
  <c r="BK666" i="12" s="1"/>
  <c r="K667" i="12"/>
  <c r="K190" i="12"/>
  <c r="BE190" i="12" s="1"/>
  <c r="F34" i="12"/>
  <c r="BD62" i="1" s="1"/>
  <c r="K276" i="12"/>
  <c r="K279" i="12"/>
  <c r="BE279" i="12" s="1"/>
  <c r="K290" i="12"/>
  <c r="BK357" i="12"/>
  <c r="K357" i="12"/>
  <c r="BE357" i="12" s="1"/>
  <c r="BK395" i="12"/>
  <c r="BK394" i="12" s="1"/>
  <c r="K395" i="12"/>
  <c r="BK416" i="12"/>
  <c r="K416" i="12"/>
  <c r="BE416" i="12" s="1"/>
  <c r="BK492" i="12"/>
  <c r="BK491" i="12" s="1"/>
  <c r="K492" i="12"/>
  <c r="BK584" i="12"/>
  <c r="BK581" i="12" s="1"/>
  <c r="K581" i="12" s="1"/>
  <c r="K584" i="12"/>
  <c r="BE584" i="12" s="1"/>
  <c r="BK693" i="12"/>
  <c r="K693" i="12"/>
  <c r="BE693" i="12" s="1"/>
  <c r="BK377" i="12"/>
  <c r="BK376" i="12" s="1"/>
  <c r="K377" i="12"/>
  <c r="BK443" i="12"/>
  <c r="K443" i="12"/>
  <c r="BE443" i="12" s="1"/>
  <c r="BK475" i="12"/>
  <c r="BK474" i="12" s="1"/>
  <c r="K474" i="12" s="1"/>
  <c r="K475" i="12"/>
  <c r="BE475" i="12" s="1"/>
  <c r="K502" i="12"/>
  <c r="BE502" i="12" s="1"/>
  <c r="BK502" i="12"/>
  <c r="K261" i="12"/>
  <c r="BK404" i="12"/>
  <c r="BK403" i="12" s="1"/>
  <c r="K403" i="12" s="1"/>
  <c r="K106" i="12" s="1"/>
  <c r="K404" i="12"/>
  <c r="BE404" i="12" s="1"/>
  <c r="BK420" i="12"/>
  <c r="K420" i="12"/>
  <c r="BE420" i="12" s="1"/>
  <c r="K434" i="12"/>
  <c r="BK434" i="12"/>
  <c r="K255" i="12" s="1"/>
  <c r="K63" i="12" s="1"/>
  <c r="BK456" i="12"/>
  <c r="K456" i="12"/>
  <c r="BE456" i="12" s="1"/>
  <c r="BK458" i="12"/>
  <c r="K458" i="12"/>
  <c r="BE458" i="12" s="1"/>
  <c r="K484" i="12"/>
  <c r="BK515" i="12"/>
  <c r="K515" i="12"/>
  <c r="BE515" i="12" s="1"/>
  <c r="Q512" i="12"/>
  <c r="I125" i="12" s="1"/>
  <c r="BK523" i="12"/>
  <c r="K523" i="12"/>
  <c r="BK556" i="12"/>
  <c r="K556" i="12"/>
  <c r="BK599" i="12"/>
  <c r="K599" i="12"/>
  <c r="BE599" i="12" s="1"/>
  <c r="BK624" i="12"/>
  <c r="K624" i="12"/>
  <c r="BE624" i="12" s="1"/>
  <c r="BK646" i="12"/>
  <c r="BK643" i="12" s="1"/>
  <c r="K643" i="12" s="1"/>
  <c r="K148" i="12" s="1"/>
  <c r="K646" i="12"/>
  <c r="BE646" i="12" s="1"/>
  <c r="BK685" i="12"/>
  <c r="BK684" i="12" s="1"/>
  <c r="K684" i="12" s="1"/>
  <c r="K685" i="12"/>
  <c r="BE685" i="12" s="1"/>
  <c r="K318" i="12"/>
  <c r="Q501" i="12"/>
  <c r="I124" i="12" s="1"/>
  <c r="K571" i="12"/>
  <c r="BE571" i="12" s="1"/>
  <c r="K574" i="12"/>
  <c r="BE574" i="12" s="1"/>
  <c r="K582" i="12"/>
  <c r="BE582" i="12" s="1"/>
  <c r="Q615" i="12"/>
  <c r="I144" i="12" s="1"/>
  <c r="Q643" i="12"/>
  <c r="I148" i="12" s="1"/>
  <c r="K701" i="12"/>
  <c r="K327" i="12"/>
  <c r="K330" i="12"/>
  <c r="BE330" i="12" s="1"/>
  <c r="K348" i="12"/>
  <c r="K602" i="12"/>
  <c r="BE602" i="12" s="1"/>
  <c r="K626" i="12"/>
  <c r="BE626" i="12" s="1"/>
  <c r="Q659" i="12"/>
  <c r="I152" i="12" s="1"/>
  <c r="BK687" i="12"/>
  <c r="Q687" i="12"/>
  <c r="I160" i="12" s="1"/>
  <c r="Q703" i="12"/>
  <c r="I164" i="12" s="1"/>
  <c r="Q438" i="12"/>
  <c r="I109" i="12" s="1"/>
  <c r="Q568" i="12"/>
  <c r="I133" i="12" s="1"/>
  <c r="Q581" i="12"/>
  <c r="I136" i="12" s="1"/>
  <c r="Q596" i="12"/>
  <c r="I139" i="12" s="1"/>
  <c r="BK634" i="12"/>
  <c r="K634" i="12" s="1"/>
  <c r="K145" i="12" s="1"/>
  <c r="K1049" i="11"/>
  <c r="BE1049" i="11" s="1"/>
  <c r="K473" i="11"/>
  <c r="BE473" i="11" s="1"/>
  <c r="K342" i="11"/>
  <c r="BE342" i="11" s="1"/>
  <c r="K1019" i="11"/>
  <c r="BE1019" i="11" s="1"/>
  <c r="T1021" i="11"/>
  <c r="R1021" i="11"/>
  <c r="J72" i="11" s="1"/>
  <c r="V505" i="11"/>
  <c r="X922" i="11"/>
  <c r="V1028" i="11"/>
  <c r="BK1033" i="11"/>
  <c r="K1203" i="11"/>
  <c r="BE1203" i="11" s="1"/>
  <c r="X742" i="11"/>
  <c r="K1093" i="11"/>
  <c r="BE1093" i="11" s="1"/>
  <c r="Q1021" i="11"/>
  <c r="I72" i="11" s="1"/>
  <c r="X1028" i="11"/>
  <c r="V1188" i="11"/>
  <c r="BK775" i="11"/>
  <c r="V839" i="11"/>
  <c r="X929" i="11"/>
  <c r="R1116" i="11"/>
  <c r="J74" i="11" s="1"/>
  <c r="T1116" i="11"/>
  <c r="X475" i="11"/>
  <c r="R866" i="11"/>
  <c r="J69" i="11" s="1"/>
  <c r="X866" i="11"/>
  <c r="R1028" i="11"/>
  <c r="J73" i="11" s="1"/>
  <c r="T267" i="11"/>
  <c r="K630" i="11"/>
  <c r="BE630" i="11" s="1"/>
  <c r="K900" i="11"/>
  <c r="R267" i="11"/>
  <c r="J61" i="11" s="1"/>
  <c r="R475" i="11"/>
  <c r="J63" i="11" s="1"/>
  <c r="X267" i="11"/>
  <c r="T742" i="11"/>
  <c r="T866" i="11"/>
  <c r="V929" i="11"/>
  <c r="T1028" i="11"/>
  <c r="K1101" i="11"/>
  <c r="BE1101" i="11" s="1"/>
  <c r="V98" i="11"/>
  <c r="BK699" i="11"/>
  <c r="BK864" i="11"/>
  <c r="K147" i="11"/>
  <c r="BK391" i="11"/>
  <c r="BK542" i="11"/>
  <c r="BK740" i="11"/>
  <c r="BK820" i="11"/>
  <c r="K973" i="11"/>
  <c r="K1022" i="11"/>
  <c r="BE1022" i="11" s="1"/>
  <c r="K1037" i="11"/>
  <c r="BE1037" i="11" s="1"/>
  <c r="BK1053" i="11"/>
  <c r="K1097" i="11"/>
  <c r="BE1097" i="11" s="1"/>
  <c r="K1227" i="11"/>
  <c r="BE1227" i="11" s="1"/>
  <c r="BK447" i="11"/>
  <c r="BK488" i="11"/>
  <c r="BK615" i="11"/>
  <c r="BK885" i="11"/>
  <c r="BK482" i="11"/>
  <c r="BK669" i="11"/>
  <c r="BK747" i="11"/>
  <c r="Q839" i="11"/>
  <c r="I68" i="11" s="1"/>
  <c r="BK850" i="11"/>
  <c r="BK900" i="11"/>
  <c r="Q929" i="11"/>
  <c r="I71" i="11" s="1"/>
  <c r="K1174" i="11"/>
  <c r="BE1174" i="11" s="1"/>
  <c r="K153" i="11"/>
  <c r="BE153" i="11" s="1"/>
  <c r="K280" i="11"/>
  <c r="BE280" i="11" s="1"/>
  <c r="BK630" i="11"/>
  <c r="BK722" i="11"/>
  <c r="BK749" i="11"/>
  <c r="BK825" i="11"/>
  <c r="Q866" i="11"/>
  <c r="I69" i="11" s="1"/>
  <c r="BK918" i="11"/>
  <c r="K994" i="11"/>
  <c r="BE994" i="11" s="1"/>
  <c r="K114" i="11"/>
  <c r="K141" i="11"/>
  <c r="BK274" i="11"/>
  <c r="K286" i="11"/>
  <c r="BE286" i="11" s="1"/>
  <c r="BK336" i="11"/>
  <c r="BK367" i="11"/>
  <c r="BK407" i="11"/>
  <c r="K840" i="11"/>
  <c r="BE840" i="11" s="1"/>
  <c r="BK1061" i="11"/>
  <c r="K1081" i="11"/>
  <c r="BE1081" i="11" s="1"/>
  <c r="BK99" i="11"/>
  <c r="F34" i="11"/>
  <c r="BD61" i="1" s="1"/>
  <c r="K256" i="11"/>
  <c r="BE256" i="11" s="1"/>
  <c r="K268" i="11"/>
  <c r="BE268" i="11" s="1"/>
  <c r="BK330" i="11"/>
  <c r="K397" i="11"/>
  <c r="BK431" i="11"/>
  <c r="K494" i="11"/>
  <c r="BE494" i="11" s="1"/>
  <c r="BK550" i="11"/>
  <c r="BK675" i="11"/>
  <c r="Q742" i="11"/>
  <c r="I65" i="11" s="1"/>
  <c r="BK783" i="11"/>
  <c r="BK858" i="11"/>
  <c r="BK887" i="11"/>
  <c r="BK930" i="11"/>
  <c r="K1077" i="11"/>
  <c r="BE1077" i="11" s="1"/>
  <c r="BK1112" i="11"/>
  <c r="BK1127" i="11"/>
  <c r="K1186" i="11"/>
  <c r="BE1186" i="11" s="1"/>
  <c r="BK1205" i="11"/>
  <c r="K1230" i="11"/>
  <c r="BE1230" i="11" s="1"/>
  <c r="K33" i="11"/>
  <c r="AY61" i="1" s="1"/>
  <c r="BK1021" i="11"/>
  <c r="K1065" i="11"/>
  <c r="BE1065" i="11" s="1"/>
  <c r="K1117" i="11"/>
  <c r="BE1117" i="11" s="1"/>
  <c r="K1189" i="11"/>
  <c r="BE1189" i="11" s="1"/>
  <c r="K190" i="11"/>
  <c r="K192" i="11"/>
  <c r="K223" i="11"/>
  <c r="K290" i="11"/>
  <c r="BE290" i="11" s="1"/>
  <c r="K296" i="11"/>
  <c r="BE296" i="11" s="1"/>
  <c r="K355" i="11"/>
  <c r="BE355" i="11" s="1"/>
  <c r="BK379" i="11"/>
  <c r="K419" i="11"/>
  <c r="BE419" i="11" s="1"/>
  <c r="K425" i="11"/>
  <c r="BE425" i="11" s="1"/>
  <c r="K476" i="11"/>
  <c r="BE476" i="11" s="1"/>
  <c r="K506" i="11"/>
  <c r="BE506" i="11" s="1"/>
  <c r="K836" i="11"/>
  <c r="BE836" i="11" s="1"/>
  <c r="K923" i="11"/>
  <c r="BE923" i="11" s="1"/>
  <c r="K1026" i="11"/>
  <c r="BE1026" i="11" s="1"/>
  <c r="K1029" i="11"/>
  <c r="BE1029" i="11" s="1"/>
  <c r="Q267" i="11"/>
  <c r="I61" i="11" s="1"/>
  <c r="K311" i="11"/>
  <c r="BE311" i="11" s="1"/>
  <c r="K373" i="11"/>
  <c r="BE373" i="11" s="1"/>
  <c r="K457" i="11"/>
  <c r="BE457" i="11" s="1"/>
  <c r="BK467" i="11"/>
  <c r="K743" i="11"/>
  <c r="BE743" i="11" s="1"/>
  <c r="K867" i="11"/>
  <c r="BE867" i="11" s="1"/>
  <c r="BK1101" i="11"/>
  <c r="K1129" i="11"/>
  <c r="Q142" i="10"/>
  <c r="I73" i="10" s="1"/>
  <c r="X134" i="10"/>
  <c r="X159" i="10"/>
  <c r="V164" i="10"/>
  <c r="V134" i="10"/>
  <c r="X164" i="10"/>
  <c r="X169" i="10"/>
  <c r="BK167" i="10"/>
  <c r="BK172" i="10"/>
  <c r="BK169" i="10" s="1"/>
  <c r="K169" i="10" s="1"/>
  <c r="K80" i="10" s="1"/>
  <c r="V104" i="10"/>
  <c r="K118" i="10"/>
  <c r="BE118" i="10" s="1"/>
  <c r="T115" i="10"/>
  <c r="T114" i="10" s="1"/>
  <c r="R115" i="10"/>
  <c r="R134" i="10"/>
  <c r="J71" i="10" s="1"/>
  <c r="V115" i="10"/>
  <c r="V114" i="10" s="1"/>
  <c r="X122" i="10"/>
  <c r="V127" i="10"/>
  <c r="V103" i="10" s="1"/>
  <c r="V102" i="10" s="1"/>
  <c r="V101" i="10" s="1"/>
  <c r="K112" i="10"/>
  <c r="BE112" i="10" s="1"/>
  <c r="BK132" i="10"/>
  <c r="BK131" i="10" s="1"/>
  <c r="K131" i="10" s="1"/>
  <c r="K70" i="10" s="1"/>
  <c r="V169" i="10"/>
  <c r="Q122" i="10"/>
  <c r="I67" i="10" s="1"/>
  <c r="K129" i="10"/>
  <c r="BE129" i="10" s="1"/>
  <c r="Q159" i="10"/>
  <c r="I78" i="10" s="1"/>
  <c r="BK157" i="10"/>
  <c r="BK156" i="10" s="1"/>
  <c r="K156" i="10" s="1"/>
  <c r="K77" i="10" s="1"/>
  <c r="BK123" i="10"/>
  <c r="BK122" i="10" s="1"/>
  <c r="K122" i="10" s="1"/>
  <c r="K67" i="10" s="1"/>
  <c r="Q104" i="10"/>
  <c r="I61" i="10" s="1"/>
  <c r="F34" i="10"/>
  <c r="BD60" i="1" s="1"/>
  <c r="Q134" i="10"/>
  <c r="I71" i="10" s="1"/>
  <c r="BK140" i="10"/>
  <c r="BK139" i="10" s="1"/>
  <c r="K139" i="10" s="1"/>
  <c r="K72" i="10" s="1"/>
  <c r="K151" i="10"/>
  <c r="BE151" i="10" s="1"/>
  <c r="BK162" i="10"/>
  <c r="BK164" i="10"/>
  <c r="K164" i="10" s="1"/>
  <c r="K79" i="10" s="1"/>
  <c r="BK115" i="10"/>
  <c r="BK114" i="10" s="1"/>
  <c r="K114" i="10" s="1"/>
  <c r="K65" i="10" s="1"/>
  <c r="K154" i="10"/>
  <c r="BE154" i="10" s="1"/>
  <c r="I62" i="10"/>
  <c r="Q115" i="10"/>
  <c r="Q114" i="10" s="1"/>
  <c r="I65" i="10" s="1"/>
  <c r="K135" i="10"/>
  <c r="BE135" i="10" s="1"/>
  <c r="BK142" i="10"/>
  <c r="K142" i="10" s="1"/>
  <c r="K73" i="10" s="1"/>
  <c r="BK159" i="10"/>
  <c r="K159" i="10" s="1"/>
  <c r="K78" i="10" s="1"/>
  <c r="R179" i="9"/>
  <c r="J76" i="9" s="1"/>
  <c r="R215" i="9"/>
  <c r="J86" i="9" s="1"/>
  <c r="X138" i="9"/>
  <c r="R113" i="9"/>
  <c r="Q195" i="9"/>
  <c r="I80" i="9" s="1"/>
  <c r="K232" i="9"/>
  <c r="K90" i="9" s="1"/>
  <c r="X195" i="9"/>
  <c r="K141" i="9"/>
  <c r="T179" i="9"/>
  <c r="K83" i="9"/>
  <c r="K230" i="9"/>
  <c r="BE230" i="9" s="1"/>
  <c r="Q138" i="9"/>
  <c r="I65" i="9" s="1"/>
  <c r="T152" i="9"/>
  <c r="R152" i="9"/>
  <c r="J69" i="9" s="1"/>
  <c r="K170" i="9"/>
  <c r="K176" i="9"/>
  <c r="K192" i="9"/>
  <c r="K79" i="9" s="1"/>
  <c r="V222" i="9"/>
  <c r="V166" i="9" s="1"/>
  <c r="V128" i="9" s="1"/>
  <c r="X222" i="9"/>
  <c r="K225" i="9"/>
  <c r="X113" i="9"/>
  <c r="K136" i="9"/>
  <c r="X152" i="9"/>
  <c r="K162" i="9"/>
  <c r="BE162" i="9" s="1"/>
  <c r="X161" i="9"/>
  <c r="K180" i="9"/>
  <c r="BE180" i="9" s="1"/>
  <c r="K187" i="9"/>
  <c r="BE187" i="9" s="1"/>
  <c r="T215" i="9"/>
  <c r="X227" i="9"/>
  <c r="K114" i="9"/>
  <c r="Q161" i="9"/>
  <c r="I70" i="9" s="1"/>
  <c r="K216" i="9"/>
  <c r="BE216" i="9" s="1"/>
  <c r="K236" i="9"/>
  <c r="BE236" i="9" s="1"/>
  <c r="K239" i="9"/>
  <c r="BE239" i="9" s="1"/>
  <c r="K122" i="9"/>
  <c r="BE122" i="9" s="1"/>
  <c r="K124" i="9"/>
  <c r="BK162" i="9"/>
  <c r="K204" i="9"/>
  <c r="BE204" i="9" s="1"/>
  <c r="K150" i="9"/>
  <c r="BK220" i="9"/>
  <c r="K223" i="9"/>
  <c r="BE223" i="9" s="1"/>
  <c r="F33" i="9"/>
  <c r="BC59" i="1" s="1"/>
  <c r="Q152" i="9"/>
  <c r="I69" i="9" s="1"/>
  <c r="Q227" i="9"/>
  <c r="I88" i="9" s="1"/>
  <c r="K130" i="9"/>
  <c r="BE130" i="9" s="1"/>
  <c r="Q179" i="9"/>
  <c r="I76" i="9" s="1"/>
  <c r="K196" i="9"/>
  <c r="BE196" i="9" s="1"/>
  <c r="BK198" i="9"/>
  <c r="BK195" i="9" s="1"/>
  <c r="K195" i="9" s="1"/>
  <c r="K80" i="9" s="1"/>
  <c r="K213" i="9"/>
  <c r="BE213" i="9" s="1"/>
  <c r="Q215" i="9"/>
  <c r="I86" i="9" s="1"/>
  <c r="Q222" i="9"/>
  <c r="I87" i="9" s="1"/>
  <c r="K233" i="9"/>
  <c r="BE233" i="9" s="1"/>
  <c r="BK118" i="9"/>
  <c r="BK141" i="9"/>
  <c r="BK138" i="9" s="1"/>
  <c r="K138" i="9" s="1"/>
  <c r="K153" i="9"/>
  <c r="BE153" i="9" s="1"/>
  <c r="BK159" i="9"/>
  <c r="BK164" i="9"/>
  <c r="BK180" i="9"/>
  <c r="K228" i="9"/>
  <c r="BE228" i="9" s="1"/>
  <c r="K33" i="9"/>
  <c r="AY59" i="1" s="1"/>
  <c r="K133" i="9"/>
  <c r="K177" i="9"/>
  <c r="BE177" i="9" s="1"/>
  <c r="K201" i="9"/>
  <c r="BE201" i="9" s="1"/>
  <c r="K207" i="9"/>
  <c r="BE207" i="9" s="1"/>
  <c r="K116" i="9"/>
  <c r="K174" i="9"/>
  <c r="BE174" i="9" s="1"/>
  <c r="K190" i="9"/>
  <c r="BK225" i="9"/>
  <c r="BK222" i="9" s="1"/>
  <c r="K222" i="9" s="1"/>
  <c r="K87" i="9" s="1"/>
  <c r="BK230" i="9"/>
  <c r="BK227" i="9" s="1"/>
  <c r="K227" i="9" s="1"/>
  <c r="Q113" i="9"/>
  <c r="I60" i="9" s="1"/>
  <c r="K147" i="9"/>
  <c r="K182" i="9"/>
  <c r="BE182" i="9" s="1"/>
  <c r="X84" i="8"/>
  <c r="BK139" i="8"/>
  <c r="BK130" i="8" s="1"/>
  <c r="K130" i="8" s="1"/>
  <c r="K62" i="8" s="1"/>
  <c r="R130" i="8"/>
  <c r="J62" i="8" s="1"/>
  <c r="V130" i="8"/>
  <c r="V83" i="8" s="1"/>
  <c r="V82" i="8" s="1"/>
  <c r="T130" i="8"/>
  <c r="T83" i="8" s="1"/>
  <c r="T82" i="8" s="1"/>
  <c r="AW58" i="1" s="1"/>
  <c r="R84" i="8"/>
  <c r="J60" i="8" s="1"/>
  <c r="K125" i="8"/>
  <c r="K61" i="8" s="1"/>
  <c r="X130" i="8"/>
  <c r="F36" i="8"/>
  <c r="BF58" i="1" s="1"/>
  <c r="F34" i="8"/>
  <c r="BD58" i="1" s="1"/>
  <c r="Q84" i="8"/>
  <c r="I60" i="8" s="1"/>
  <c r="BK105" i="8"/>
  <c r="BK84" i="8" s="1"/>
  <c r="K93" i="8"/>
  <c r="K121" i="8"/>
  <c r="BE121" i="8" s="1"/>
  <c r="K89" i="8"/>
  <c r="F35" i="8"/>
  <c r="BE58" i="1" s="1"/>
  <c r="K131" i="8"/>
  <c r="K143" i="8"/>
  <c r="BE143" i="8" s="1"/>
  <c r="K33" i="8"/>
  <c r="AY58" i="1" s="1"/>
  <c r="K109" i="8"/>
  <c r="BE109" i="8" s="1"/>
  <c r="K126" i="8"/>
  <c r="BE126" i="8" s="1"/>
  <c r="K130" i="7"/>
  <c r="BE130" i="7" s="1"/>
  <c r="X84" i="7"/>
  <c r="T84" i="7"/>
  <c r="BK125" i="7"/>
  <c r="BK124" i="7" s="1"/>
  <c r="K124" i="7" s="1"/>
  <c r="K61" i="7" s="1"/>
  <c r="K134" i="7"/>
  <c r="BE134" i="7" s="1"/>
  <c r="V84" i="7"/>
  <c r="V83" i="7" s="1"/>
  <c r="V82" i="7" s="1"/>
  <c r="X129" i="7"/>
  <c r="X83" i="7" s="1"/>
  <c r="X82" i="7" s="1"/>
  <c r="J60" i="7"/>
  <c r="T129" i="7"/>
  <c r="T83" i="7" s="1"/>
  <c r="T82" i="7" s="1"/>
  <c r="AW57" i="1" s="1"/>
  <c r="R129" i="7"/>
  <c r="J62" i="7" s="1"/>
  <c r="BK129" i="7"/>
  <c r="K129" i="7" s="1"/>
  <c r="K62" i="7" s="1"/>
  <c r="K101" i="7"/>
  <c r="BE101" i="7" s="1"/>
  <c r="K112" i="7"/>
  <c r="BE112" i="7" s="1"/>
  <c r="F35" i="7"/>
  <c r="BE57" i="1" s="1"/>
  <c r="K85" i="7"/>
  <c r="BE85" i="7" s="1"/>
  <c r="F34" i="7"/>
  <c r="BD57" i="1" s="1"/>
  <c r="F36" i="7"/>
  <c r="BF57" i="1" s="1"/>
  <c r="F33" i="7"/>
  <c r="BC57" i="1" s="1"/>
  <c r="K116" i="7"/>
  <c r="BE116" i="7" s="1"/>
  <c r="Q84" i="7"/>
  <c r="I60" i="7" s="1"/>
  <c r="BK84" i="7"/>
  <c r="K84" i="7" s="1"/>
  <c r="K60" i="7" s="1"/>
  <c r="K97" i="7"/>
  <c r="BE97" i="7" s="1"/>
  <c r="K33" i="7"/>
  <c r="AY57" i="1" s="1"/>
  <c r="Q129" i="7"/>
  <c r="I62" i="7" s="1"/>
  <c r="R84" i="6"/>
  <c r="J60" i="6" s="1"/>
  <c r="T83" i="6"/>
  <c r="T82" i="6" s="1"/>
  <c r="AW56" i="1" s="1"/>
  <c r="V130" i="6"/>
  <c r="V83" i="6" s="1"/>
  <c r="V82" i="6" s="1"/>
  <c r="F36" i="6"/>
  <c r="BF56" i="1" s="1"/>
  <c r="K139" i="6"/>
  <c r="BE139" i="6" s="1"/>
  <c r="F34" i="6"/>
  <c r="BD56" i="1" s="1"/>
  <c r="K155" i="6"/>
  <c r="BE155" i="6" s="1"/>
  <c r="K159" i="6"/>
  <c r="BE159" i="6" s="1"/>
  <c r="K143" i="6"/>
  <c r="BE143" i="6" s="1"/>
  <c r="F35" i="6"/>
  <c r="BE56" i="1" s="1"/>
  <c r="K33" i="6"/>
  <c r="AY56" i="1" s="1"/>
  <c r="K89" i="6"/>
  <c r="K93" i="6"/>
  <c r="K105" i="6"/>
  <c r="BE105" i="6" s="1"/>
  <c r="K109" i="6"/>
  <c r="BE109" i="6" s="1"/>
  <c r="K121" i="6"/>
  <c r="BE121" i="6" s="1"/>
  <c r="K131" i="6"/>
  <c r="BE131" i="6" s="1"/>
  <c r="BK130" i="6"/>
  <c r="K130" i="6" s="1"/>
  <c r="K62" i="6" s="1"/>
  <c r="Q130" i="6"/>
  <c r="I62" i="6" s="1"/>
  <c r="Q84" i="6"/>
  <c r="I60" i="6" s="1"/>
  <c r="K126" i="6"/>
  <c r="BE126" i="6" s="1"/>
  <c r="BK139" i="5"/>
  <c r="BK130" i="5" s="1"/>
  <c r="K130" i="5" s="1"/>
  <c r="K62" i="5" s="1"/>
  <c r="T84" i="5"/>
  <c r="T83" i="5" s="1"/>
  <c r="T82" i="5" s="1"/>
  <c r="AW55" i="1" s="1"/>
  <c r="R84" i="5"/>
  <c r="T130" i="5"/>
  <c r="R130" i="5"/>
  <c r="J62" i="5" s="1"/>
  <c r="K89" i="5"/>
  <c r="BE89" i="5" s="1"/>
  <c r="K93" i="5"/>
  <c r="BE93" i="5" s="1"/>
  <c r="V84" i="5"/>
  <c r="K109" i="5"/>
  <c r="BE109" i="5" s="1"/>
  <c r="V130" i="5"/>
  <c r="K97" i="5"/>
  <c r="BE97" i="5" s="1"/>
  <c r="X130" i="5"/>
  <c r="X83" i="5" s="1"/>
  <c r="X82" i="5" s="1"/>
  <c r="K126" i="5"/>
  <c r="BE126" i="5" s="1"/>
  <c r="K121" i="5"/>
  <c r="BE121" i="5" s="1"/>
  <c r="F34" i="5"/>
  <c r="BD55" i="1" s="1"/>
  <c r="Q84" i="5"/>
  <c r="I60" i="5" s="1"/>
  <c r="K105" i="5"/>
  <c r="BE105" i="5" s="1"/>
  <c r="F36" i="5"/>
  <c r="BF55" i="1" s="1"/>
  <c r="K131" i="5"/>
  <c r="BE131" i="5" s="1"/>
  <c r="K143" i="5"/>
  <c r="BE143" i="5" s="1"/>
  <c r="K319" i="4"/>
  <c r="K313" i="4"/>
  <c r="K306" i="4"/>
  <c r="BE306" i="4" s="1"/>
  <c r="K239" i="4"/>
  <c r="K157" i="4"/>
  <c r="K126" i="4"/>
  <c r="K175" i="4"/>
  <c r="BE175" i="4" s="1"/>
  <c r="K108" i="4"/>
  <c r="K166" i="4"/>
  <c r="K281" i="4"/>
  <c r="K215" i="4"/>
  <c r="BE215" i="4" s="1"/>
  <c r="K255" i="4"/>
  <c r="K246" i="4"/>
  <c r="K262" i="4"/>
  <c r="K96" i="4"/>
  <c r="K117" i="4"/>
  <c r="K164" i="4"/>
  <c r="BE164" i="4" s="1"/>
  <c r="K287" i="4"/>
  <c r="BE287" i="4" s="1"/>
  <c r="K270" i="4"/>
  <c r="BE270" i="4" s="1"/>
  <c r="K275" i="4"/>
  <c r="K268" i="4"/>
  <c r="K293" i="4"/>
  <c r="K118" i="4"/>
  <c r="K104" i="4"/>
  <c r="BE104" i="4" s="1"/>
  <c r="K138" i="4"/>
  <c r="K193" i="4"/>
  <c r="BE193" i="4" s="1"/>
  <c r="K202" i="4"/>
  <c r="BE202" i="4" s="1"/>
  <c r="K213" i="4"/>
  <c r="K231" i="4"/>
  <c r="BE231" i="4" s="1"/>
  <c r="K247" i="4"/>
  <c r="K289" i="4"/>
  <c r="BE289" i="4" s="1"/>
  <c r="X201" i="4"/>
  <c r="K124" i="4"/>
  <c r="K152" i="4"/>
  <c r="BE152" i="4" s="1"/>
  <c r="BE317" i="4"/>
  <c r="K209" i="4"/>
  <c r="K92" i="4"/>
  <c r="BK104" i="4"/>
  <c r="K189" i="4"/>
  <c r="BE189" i="4" s="1"/>
  <c r="V201" i="4"/>
  <c r="Q208" i="4"/>
  <c r="I62" i="4" s="1"/>
  <c r="K227" i="4"/>
  <c r="BE227" i="4" s="1"/>
  <c r="K251" i="4"/>
  <c r="K277" i="4"/>
  <c r="K177" i="4"/>
  <c r="BE177" i="4" s="1"/>
  <c r="X312" i="4"/>
  <c r="V325" i="4"/>
  <c r="V324" i="4" s="1"/>
  <c r="F34" i="4"/>
  <c r="BD54" i="1" s="1"/>
  <c r="F35" i="4"/>
  <c r="BE54" i="1" s="1"/>
  <c r="Q201" i="4"/>
  <c r="I61" i="4" s="1"/>
  <c r="T261" i="4"/>
  <c r="R261" i="4"/>
  <c r="J64" i="4" s="1"/>
  <c r="T312" i="4"/>
  <c r="R312" i="4"/>
  <c r="J66" i="4" s="1"/>
  <c r="K322" i="4"/>
  <c r="BE322" i="4" s="1"/>
  <c r="BK164" i="4"/>
  <c r="T201" i="4"/>
  <c r="R201" i="4"/>
  <c r="J61" i="4" s="1"/>
  <c r="Q312" i="4"/>
  <c r="I66" i="4" s="1"/>
  <c r="R91" i="4"/>
  <c r="J60" i="4" s="1"/>
  <c r="K102" i="4"/>
  <c r="K115" i="4"/>
  <c r="K181" i="4"/>
  <c r="K199" i="4"/>
  <c r="BE199" i="4" s="1"/>
  <c r="T208" i="4"/>
  <c r="K225" i="4"/>
  <c r="BE225" i="4" s="1"/>
  <c r="K243" i="4"/>
  <c r="Q245" i="4"/>
  <c r="I63" i="4" s="1"/>
  <c r="Q261" i="4"/>
  <c r="I64" i="4" s="1"/>
  <c r="K150" i="4"/>
  <c r="K237" i="4"/>
  <c r="BE237" i="4" s="1"/>
  <c r="X245" i="4"/>
  <c r="K253" i="4"/>
  <c r="BE253" i="4" s="1"/>
  <c r="V245" i="4"/>
  <c r="V274" i="4"/>
  <c r="BK299" i="4"/>
  <c r="V312" i="4"/>
  <c r="K206" i="4"/>
  <c r="BE206" i="4" s="1"/>
  <c r="BK124" i="4"/>
  <c r="BK150" i="4"/>
  <c r="BK152" i="4"/>
  <c r="K187" i="4"/>
  <c r="BE187" i="4" s="1"/>
  <c r="BK206" i="4"/>
  <c r="BK201" i="4" s="1"/>
  <c r="K201" i="4" s="1"/>
  <c r="K61" i="4" s="1"/>
  <c r="X208" i="4"/>
  <c r="K219" i="4"/>
  <c r="BE219" i="4" s="1"/>
  <c r="R208" i="4"/>
  <c r="J62" i="4" s="1"/>
  <c r="BK251" i="4"/>
  <c r="V261" i="4"/>
  <c r="Q91" i="3"/>
  <c r="I60" i="3"/>
  <c r="R86" i="2"/>
  <c r="J58" i="2" s="1"/>
  <c r="K28" i="2" s="1"/>
  <c r="AT52" i="1" s="1"/>
  <c r="J59" i="2"/>
  <c r="R90" i="3"/>
  <c r="J58" i="3" s="1"/>
  <c r="K28" i="3" s="1"/>
  <c r="AT53" i="1" s="1"/>
  <c r="J59" i="3"/>
  <c r="I60" i="2"/>
  <c r="BK121" i="2"/>
  <c r="K121" i="2" s="1"/>
  <c r="K63" i="2" s="1"/>
  <c r="K88" i="2"/>
  <c r="K60" i="2" s="1"/>
  <c r="E47" i="2"/>
  <c r="F54" i="2"/>
  <c r="K95" i="2"/>
  <c r="BE95" i="2" s="1"/>
  <c r="K32" i="2" s="1"/>
  <c r="AX52" i="1" s="1"/>
  <c r="AV52" i="1" s="1"/>
  <c r="K130" i="2"/>
  <c r="BE130" i="2" s="1"/>
  <c r="K140" i="2"/>
  <c r="BE140" i="2" s="1"/>
  <c r="K150" i="2"/>
  <c r="BE150" i="2" s="1"/>
  <c r="K161" i="2"/>
  <c r="BE161" i="2" s="1"/>
  <c r="K174" i="2"/>
  <c r="BE174" i="2" s="1"/>
  <c r="BK203" i="2"/>
  <c r="K203" i="2"/>
  <c r="BE203" i="2" s="1"/>
  <c r="X215" i="2"/>
  <c r="X87" i="2" s="1"/>
  <c r="X86" i="2" s="1"/>
  <c r="X92" i="3"/>
  <c r="F34" i="3"/>
  <c r="BD53" i="1" s="1"/>
  <c r="BK100" i="3"/>
  <c r="K100" i="3"/>
  <c r="BE100" i="3" s="1"/>
  <c r="V144" i="3"/>
  <c r="BK151" i="3"/>
  <c r="K151" i="3"/>
  <c r="BE151" i="3" s="1"/>
  <c r="R174" i="3"/>
  <c r="J66" i="3" s="1"/>
  <c r="BK207" i="3"/>
  <c r="BK200" i="3" s="1"/>
  <c r="K200" i="3" s="1"/>
  <c r="K70" i="3" s="1"/>
  <c r="K207" i="3"/>
  <c r="BE207" i="3" s="1"/>
  <c r="BK98" i="4"/>
  <c r="K98" i="4"/>
  <c r="BE98" i="4" s="1"/>
  <c r="BK145" i="4"/>
  <c r="K145" i="4"/>
  <c r="BK266" i="4"/>
  <c r="BK261" i="4" s="1"/>
  <c r="K261" i="4" s="1"/>
  <c r="K266" i="4"/>
  <c r="Q274" i="4"/>
  <c r="I65" i="4" s="1"/>
  <c r="BK295" i="4"/>
  <c r="K295" i="4"/>
  <c r="T325" i="4"/>
  <c r="T324" i="4" s="1"/>
  <c r="J60" i="5"/>
  <c r="BK101" i="5"/>
  <c r="K101" i="5"/>
  <c r="BE101" i="5" s="1"/>
  <c r="BK84" i="6"/>
  <c r="R83" i="6"/>
  <c r="BK195" i="2"/>
  <c r="K195" i="2"/>
  <c r="BE195" i="2" s="1"/>
  <c r="Q215" i="2"/>
  <c r="I65" i="2" s="1"/>
  <c r="BK231" i="2"/>
  <c r="K231" i="2"/>
  <c r="BE231" i="2" s="1"/>
  <c r="F86" i="3"/>
  <c r="F53" i="3"/>
  <c r="F33" i="3"/>
  <c r="BC53" i="1" s="1"/>
  <c r="BK131" i="3"/>
  <c r="BK128" i="3" s="1"/>
  <c r="K128" i="3" s="1"/>
  <c r="K62" i="3" s="1"/>
  <c r="K131" i="3"/>
  <c r="BE131" i="3" s="1"/>
  <c r="J63" i="3"/>
  <c r="BK135" i="3"/>
  <c r="K135" i="3" s="1"/>
  <c r="K63" i="3" s="1"/>
  <c r="K145" i="3"/>
  <c r="BE145" i="3" s="1"/>
  <c r="X144" i="3"/>
  <c r="BK163" i="3"/>
  <c r="K163" i="3"/>
  <c r="BE163" i="3" s="1"/>
  <c r="BK178" i="3"/>
  <c r="BK175" i="3" s="1"/>
  <c r="K178" i="3"/>
  <c r="BE178" i="3" s="1"/>
  <c r="V174" i="3"/>
  <c r="E79" i="4"/>
  <c r="E47" i="4"/>
  <c r="T91" i="4"/>
  <c r="X91" i="4"/>
  <c r="F33" i="4"/>
  <c r="BC54" i="1" s="1"/>
  <c r="K33" i="4"/>
  <c r="AY54" i="1" s="1"/>
  <c r="BK110" i="4"/>
  <c r="K110" i="4"/>
  <c r="BE110" i="4" s="1"/>
  <c r="BK183" i="4"/>
  <c r="K183" i="4"/>
  <c r="BE183" i="4" s="1"/>
  <c r="BK221" i="4"/>
  <c r="K221" i="4"/>
  <c r="BE221" i="4" s="1"/>
  <c r="R245" i="4"/>
  <c r="J63" i="4" s="1"/>
  <c r="X261" i="4"/>
  <c r="T274" i="4"/>
  <c r="R274" i="4"/>
  <c r="J65" i="4" s="1"/>
  <c r="X274" i="4"/>
  <c r="BK308" i="4"/>
  <c r="K308" i="4"/>
  <c r="F35" i="5"/>
  <c r="BE55" i="1" s="1"/>
  <c r="X83" i="6"/>
  <c r="X82" i="6" s="1"/>
  <c r="BK212" i="2"/>
  <c r="BK182" i="2" s="1"/>
  <c r="K182" i="2" s="1"/>
  <c r="K64" i="2" s="1"/>
  <c r="K212" i="2"/>
  <c r="BE212" i="2" s="1"/>
  <c r="BK126" i="3"/>
  <c r="K126" i="3"/>
  <c r="BE126" i="3" s="1"/>
  <c r="BK144" i="3"/>
  <c r="K144" i="3" s="1"/>
  <c r="K64" i="3" s="1"/>
  <c r="Q174" i="3"/>
  <c r="I66" i="3" s="1"/>
  <c r="I67" i="3"/>
  <c r="BK217" i="3"/>
  <c r="K217" i="3"/>
  <c r="BE217" i="3" s="1"/>
  <c r="BK159" i="4"/>
  <c r="K159" i="4"/>
  <c r="BE159" i="4" s="1"/>
  <c r="BK233" i="4"/>
  <c r="K233" i="4"/>
  <c r="BE233" i="4" s="1"/>
  <c r="BK249" i="4"/>
  <c r="K249" i="4"/>
  <c r="BE249" i="4" s="1"/>
  <c r="BK283" i="4"/>
  <c r="K283" i="4"/>
  <c r="BE283" i="4" s="1"/>
  <c r="BK315" i="4"/>
  <c r="BK312" i="4" s="1"/>
  <c r="K312" i="4" s="1"/>
  <c r="K66" i="4" s="1"/>
  <c r="K315" i="4"/>
  <c r="BE315" i="4" s="1"/>
  <c r="Q324" i="4"/>
  <c r="I68" i="4" s="1"/>
  <c r="I69" i="4"/>
  <c r="BK85" i="5"/>
  <c r="K85" i="5"/>
  <c r="BE85" i="5" s="1"/>
  <c r="K33" i="5"/>
  <c r="AY55" i="1" s="1"/>
  <c r="F33" i="5"/>
  <c r="BC55" i="1" s="1"/>
  <c r="BK117" i="5"/>
  <c r="K117" i="5"/>
  <c r="BE117" i="5" s="1"/>
  <c r="BK218" i="2"/>
  <c r="BK215" i="2" s="1"/>
  <c r="K215" i="2" s="1"/>
  <c r="K65" i="2" s="1"/>
  <c r="K218" i="2"/>
  <c r="BE218" i="2" s="1"/>
  <c r="J84" i="3"/>
  <c r="J51" i="3"/>
  <c r="BK92" i="3"/>
  <c r="V92" i="3"/>
  <c r="V91" i="3" s="1"/>
  <c r="V90" i="3" s="1"/>
  <c r="BK119" i="3"/>
  <c r="K119" i="3" s="1"/>
  <c r="K61" i="3" s="1"/>
  <c r="F86" i="4"/>
  <c r="F54" i="4"/>
  <c r="V91" i="4"/>
  <c r="Q91" i="4"/>
  <c r="F36" i="4"/>
  <c r="BF54" i="1" s="1"/>
  <c r="BK120" i="4"/>
  <c r="K120" i="4"/>
  <c r="BK132" i="4"/>
  <c r="K132" i="4"/>
  <c r="BE132" i="4" s="1"/>
  <c r="BK173" i="4"/>
  <c r="K173" i="4"/>
  <c r="BK195" i="4"/>
  <c r="K195" i="4"/>
  <c r="V208" i="4"/>
  <c r="T245" i="4"/>
  <c r="BK259" i="4"/>
  <c r="K259" i="4"/>
  <c r="BE259" i="4" s="1"/>
  <c r="BK326" i="4"/>
  <c r="K326" i="4"/>
  <c r="BE326" i="4" s="1"/>
  <c r="R325" i="4"/>
  <c r="BK332" i="4"/>
  <c r="K332" i="4"/>
  <c r="BE332" i="4" s="1"/>
  <c r="J107" i="9"/>
  <c r="J53" i="9"/>
  <c r="J73" i="9"/>
  <c r="R166" i="9"/>
  <c r="J71" i="9" s="1"/>
  <c r="R104" i="10"/>
  <c r="J62" i="10"/>
  <c r="F33" i="10"/>
  <c r="BC60" i="1" s="1"/>
  <c r="K33" i="10"/>
  <c r="AY60" i="1" s="1"/>
  <c r="BK159" i="11"/>
  <c r="K159" i="11"/>
  <c r="BK324" i="11"/>
  <c r="K324" i="11"/>
  <c r="BE324" i="11" s="1"/>
  <c r="BK413" i="11"/>
  <c r="K413" i="11"/>
  <c r="BE413" i="11" s="1"/>
  <c r="BK469" i="11"/>
  <c r="K469" i="11"/>
  <c r="BE469" i="11" s="1"/>
  <c r="BK496" i="11"/>
  <c r="K496" i="11"/>
  <c r="BE496" i="11" s="1"/>
  <c r="BK520" i="11"/>
  <c r="K520" i="11"/>
  <c r="BE520" i="11" s="1"/>
  <c r="BK738" i="11"/>
  <c r="K738" i="11"/>
  <c r="BE738" i="11" s="1"/>
  <c r="BK862" i="11"/>
  <c r="K862" i="11"/>
  <c r="BE862" i="11" s="1"/>
  <c r="BK1045" i="11"/>
  <c r="K1045" i="11"/>
  <c r="BE1045" i="11" s="1"/>
  <c r="BK1089" i="11"/>
  <c r="K1089" i="11"/>
  <c r="BE1089" i="11" s="1"/>
  <c r="BK673" i="12"/>
  <c r="BK672" i="12" s="1"/>
  <c r="K673" i="12"/>
  <c r="BK698" i="12"/>
  <c r="BK697" i="12" s="1"/>
  <c r="K698" i="12"/>
  <c r="BK140" i="13"/>
  <c r="K140" i="13"/>
  <c r="BE140" i="13" s="1"/>
  <c r="BK218" i="13"/>
  <c r="K218" i="13"/>
  <c r="F78" i="14"/>
  <c r="F54" i="14"/>
  <c r="J64" i="16"/>
  <c r="R85" i="16"/>
  <c r="K117" i="3"/>
  <c r="BE117" i="3" s="1"/>
  <c r="K130" i="4"/>
  <c r="K143" i="4"/>
  <c r="K171" i="4"/>
  <c r="K330" i="4"/>
  <c r="BE330" i="4" s="1"/>
  <c r="J53" i="5"/>
  <c r="K113" i="5"/>
  <c r="BE113" i="5" s="1"/>
  <c r="K147" i="5"/>
  <c r="BE147" i="5" s="1"/>
  <c r="J53" i="6"/>
  <c r="K85" i="6"/>
  <c r="F33" i="6"/>
  <c r="BC56" i="1" s="1"/>
  <c r="K97" i="6"/>
  <c r="K113" i="6"/>
  <c r="BE113" i="6" s="1"/>
  <c r="K147" i="6"/>
  <c r="BE147" i="6" s="1"/>
  <c r="J51" i="7"/>
  <c r="F53" i="7"/>
  <c r="K89" i="7"/>
  <c r="BE89" i="7" s="1"/>
  <c r="K105" i="7"/>
  <c r="BE105" i="7" s="1"/>
  <c r="K120" i="7"/>
  <c r="BE120" i="7" s="1"/>
  <c r="K138" i="7"/>
  <c r="BE138" i="7" s="1"/>
  <c r="J53" i="8"/>
  <c r="K85" i="8"/>
  <c r="F33" i="8"/>
  <c r="BC58" i="1" s="1"/>
  <c r="K97" i="8"/>
  <c r="K113" i="8"/>
  <c r="BE113" i="8" s="1"/>
  <c r="K147" i="8"/>
  <c r="BE147" i="8" s="1"/>
  <c r="F34" i="9"/>
  <c r="BD59" i="1" s="1"/>
  <c r="V113" i="9"/>
  <c r="T113" i="9"/>
  <c r="F36" i="9"/>
  <c r="BF59" i="1" s="1"/>
  <c r="K129" i="9"/>
  <c r="K62" i="9" s="1"/>
  <c r="BK157" i="9"/>
  <c r="K157" i="9"/>
  <c r="BK184" i="9"/>
  <c r="K184" i="9"/>
  <c r="BE184" i="9" s="1"/>
  <c r="K193" i="9"/>
  <c r="T104" i="10"/>
  <c r="R122" i="10"/>
  <c r="J67" i="10" s="1"/>
  <c r="X127" i="10"/>
  <c r="R127" i="10"/>
  <c r="J68" i="10" s="1"/>
  <c r="J69" i="10"/>
  <c r="R98" i="11"/>
  <c r="F35" i="11"/>
  <c r="BE61" i="1" s="1"/>
  <c r="V267" i="11"/>
  <c r="BK348" i="11"/>
  <c r="K348" i="11"/>
  <c r="BE348" i="11" s="1"/>
  <c r="V354" i="11"/>
  <c r="BK361" i="11"/>
  <c r="K361" i="11"/>
  <c r="BE361" i="11" s="1"/>
  <c r="Q475" i="11"/>
  <c r="I63" i="11" s="1"/>
  <c r="X505" i="11"/>
  <c r="BK606" i="11"/>
  <c r="K606" i="11"/>
  <c r="BE606" i="11" s="1"/>
  <c r="BK757" i="11"/>
  <c r="K757" i="11"/>
  <c r="BE757" i="11" s="1"/>
  <c r="BK898" i="11"/>
  <c r="K898" i="11"/>
  <c r="BE898" i="11" s="1"/>
  <c r="BK1073" i="11"/>
  <c r="K1073" i="11"/>
  <c r="BE1073" i="11" s="1"/>
  <c r="BK316" i="12"/>
  <c r="K316" i="12" s="1"/>
  <c r="K135" i="5"/>
  <c r="BE135" i="5" s="1"/>
  <c r="K151" i="5"/>
  <c r="BE151" i="5" s="1"/>
  <c r="K101" i="6"/>
  <c r="K117" i="6"/>
  <c r="BE117" i="6" s="1"/>
  <c r="K135" i="6"/>
  <c r="BE135" i="6" s="1"/>
  <c r="K151" i="6"/>
  <c r="BE151" i="6" s="1"/>
  <c r="E47" i="7"/>
  <c r="F54" i="7"/>
  <c r="K93" i="7"/>
  <c r="BE93" i="7" s="1"/>
  <c r="K109" i="7"/>
  <c r="BE109" i="7" s="1"/>
  <c r="K142" i="7"/>
  <c r="BE142" i="7" s="1"/>
  <c r="K101" i="8"/>
  <c r="BE101" i="8" s="1"/>
  <c r="K117" i="8"/>
  <c r="BE117" i="8" s="1"/>
  <c r="K135" i="8"/>
  <c r="J51" i="9"/>
  <c r="F53" i="9"/>
  <c r="J60" i="9"/>
  <c r="BK120" i="9"/>
  <c r="K120" i="9"/>
  <c r="F35" i="9"/>
  <c r="BE59" i="1" s="1"/>
  <c r="BK168" i="9"/>
  <c r="BK167" i="9" s="1"/>
  <c r="K168" i="9"/>
  <c r="BE168" i="9" s="1"/>
  <c r="I72" i="9"/>
  <c r="K171" i="9"/>
  <c r="BE171" i="9" s="1"/>
  <c r="BK218" i="9"/>
  <c r="K218" i="9"/>
  <c r="BE218" i="9" s="1"/>
  <c r="X104" i="10"/>
  <c r="X103" i="10" s="1"/>
  <c r="X102" i="10" s="1"/>
  <c r="X101" i="10" s="1"/>
  <c r="F35" i="10"/>
  <c r="BE60" i="1" s="1"/>
  <c r="K109" i="10"/>
  <c r="BE109" i="10" s="1"/>
  <c r="T127" i="10"/>
  <c r="Q127" i="10"/>
  <c r="I68" i="10" s="1"/>
  <c r="BK134" i="10"/>
  <c r="K134" i="10" s="1"/>
  <c r="K71" i="10" s="1"/>
  <c r="J92" i="11"/>
  <c r="J53" i="11"/>
  <c r="T98" i="11"/>
  <c r="F36" i="11"/>
  <c r="BF61" i="1" s="1"/>
  <c r="X98" i="11"/>
  <c r="BK288" i="11"/>
  <c r="K288" i="11"/>
  <c r="BE288" i="11" s="1"/>
  <c r="X354" i="11"/>
  <c r="BK385" i="11"/>
  <c r="K385" i="11"/>
  <c r="BE385" i="11" s="1"/>
  <c r="BK436" i="11"/>
  <c r="K436" i="11"/>
  <c r="BE436" i="11" s="1"/>
  <c r="V475" i="11"/>
  <c r="Q505" i="11"/>
  <c r="I64" i="11" s="1"/>
  <c r="BK651" i="11"/>
  <c r="K651" i="11"/>
  <c r="BE651" i="11" s="1"/>
  <c r="BK815" i="11"/>
  <c r="K815" i="11"/>
  <c r="BE815" i="11" s="1"/>
  <c r="R839" i="11"/>
  <c r="X839" i="11"/>
  <c r="T922" i="11"/>
  <c r="R929" i="11"/>
  <c r="J71" i="11" s="1"/>
  <c r="BK952" i="11"/>
  <c r="K952" i="11"/>
  <c r="BE952" i="11" s="1"/>
  <c r="Q1028" i="11"/>
  <c r="I73" i="11" s="1"/>
  <c r="K1057" i="11"/>
  <c r="BK1057" i="11"/>
  <c r="F33" i="12"/>
  <c r="BC62" i="1" s="1"/>
  <c r="K33" i="12"/>
  <c r="AY62" i="1" s="1"/>
  <c r="BK202" i="12"/>
  <c r="K202" i="12"/>
  <c r="BE192" i="12" s="1"/>
  <c r="BK231" i="12"/>
  <c r="K231" i="12"/>
  <c r="BE231" i="12" s="1"/>
  <c r="T316" i="12"/>
  <c r="J62" i="9"/>
  <c r="K139" i="9"/>
  <c r="BE139" i="9" s="1"/>
  <c r="K144" i="9"/>
  <c r="BE144" i="9" s="1"/>
  <c r="K210" i="9"/>
  <c r="X215" i="9"/>
  <c r="E91" i="10"/>
  <c r="E47" i="10"/>
  <c r="F98" i="10"/>
  <c r="F54" i="10"/>
  <c r="BK106" i="10"/>
  <c r="BK105" i="10" s="1"/>
  <c r="K106" i="10"/>
  <c r="BE106" i="10" s="1"/>
  <c r="F36" i="10"/>
  <c r="BF60" i="1" s="1"/>
  <c r="T122" i="10"/>
  <c r="K128" i="10"/>
  <c r="K69" i="10" s="1"/>
  <c r="K143" i="10"/>
  <c r="BE143" i="10" s="1"/>
  <c r="K148" i="10"/>
  <c r="BE148" i="10" s="1"/>
  <c r="K160" i="10"/>
  <c r="BE160" i="10" s="1"/>
  <c r="K165" i="10"/>
  <c r="BE165" i="10" s="1"/>
  <c r="K170" i="10"/>
  <c r="BE170" i="10" s="1"/>
  <c r="K175" i="10"/>
  <c r="BE175" i="10" s="1"/>
  <c r="Q98" i="11"/>
  <c r="F33" i="11"/>
  <c r="BC61" i="1" s="1"/>
  <c r="BK135" i="11"/>
  <c r="K135" i="11"/>
  <c r="BE99" i="11" s="1"/>
  <c r="BK254" i="11"/>
  <c r="K254" i="11"/>
  <c r="BE254" i="11" s="1"/>
  <c r="Q354" i="11"/>
  <c r="I62" i="11" s="1"/>
  <c r="T505" i="11"/>
  <c r="R505" i="11"/>
  <c r="J64" i="11" s="1"/>
  <c r="BK691" i="11"/>
  <c r="K691" i="11"/>
  <c r="BE691" i="11" s="1"/>
  <c r="BK848" i="11"/>
  <c r="K848" i="11"/>
  <c r="BE848" i="11" s="1"/>
  <c r="BK1017" i="11"/>
  <c r="K1017" i="11"/>
  <c r="BE1017" i="11" s="1"/>
  <c r="BK269" i="12"/>
  <c r="BK268" i="12" s="1"/>
  <c r="K268" i="12" s="1"/>
  <c r="K66" i="12" s="1"/>
  <c r="K269" i="12"/>
  <c r="K126" i="9"/>
  <c r="BE126" i="9" s="1"/>
  <c r="K155" i="9"/>
  <c r="BE155" i="9" s="1"/>
  <c r="K116" i="10"/>
  <c r="BE116" i="10" s="1"/>
  <c r="K120" i="10"/>
  <c r="BE120" i="10" s="1"/>
  <c r="K125" i="10"/>
  <c r="BE125" i="10" s="1"/>
  <c r="K137" i="10"/>
  <c r="BE137" i="10" s="1"/>
  <c r="K129" i="11"/>
  <c r="K579" i="11"/>
  <c r="BE579" i="11" s="1"/>
  <c r="K643" i="11"/>
  <c r="BE643" i="11" s="1"/>
  <c r="K683" i="11"/>
  <c r="BE683" i="11" s="1"/>
  <c r="K730" i="11"/>
  <c r="BE730" i="11" s="1"/>
  <c r="K753" i="11"/>
  <c r="BE753" i="11" s="1"/>
  <c r="K800" i="11"/>
  <c r="BE800" i="11" s="1"/>
  <c r="K830" i="11"/>
  <c r="BE830" i="11" s="1"/>
  <c r="K860" i="11"/>
  <c r="BE860" i="11" s="1"/>
  <c r="K896" i="11"/>
  <c r="BE896" i="11" s="1"/>
  <c r="K920" i="11"/>
  <c r="K927" i="11"/>
  <c r="BE927" i="11" s="1"/>
  <c r="K940" i="11"/>
  <c r="BE940" i="11" s="1"/>
  <c r="K996" i="11"/>
  <c r="BE996" i="11" s="1"/>
  <c r="K1041" i="11"/>
  <c r="BE1041" i="11" s="1"/>
  <c r="X1188" i="11"/>
  <c r="V189" i="12"/>
  <c r="Q189" i="12"/>
  <c r="F35" i="12"/>
  <c r="BE62" i="1" s="1"/>
  <c r="BK207" i="12"/>
  <c r="K207" i="12"/>
  <c r="BE207" i="12" s="1"/>
  <c r="Q204" i="12"/>
  <c r="I62" i="12" s="1"/>
  <c r="BK239" i="12"/>
  <c r="K239" i="12"/>
  <c r="V258" i="12"/>
  <c r="V273" i="12"/>
  <c r="BK287" i="12"/>
  <c r="BK284" i="12" s="1"/>
  <c r="K287" i="12"/>
  <c r="Q332" i="12"/>
  <c r="I86" i="12" s="1"/>
  <c r="I87" i="12"/>
  <c r="BK352" i="12"/>
  <c r="BK347" i="12" s="1"/>
  <c r="K352" i="12"/>
  <c r="BK374" i="12"/>
  <c r="BK369" i="12" s="1"/>
  <c r="K369" i="12" s="1"/>
  <c r="K374" i="12"/>
  <c r="BK384" i="12"/>
  <c r="BK379" i="12" s="1"/>
  <c r="K379" i="12" s="1"/>
  <c r="K100" i="12" s="1"/>
  <c r="K384" i="12"/>
  <c r="BE384" i="12" s="1"/>
  <c r="BK1105" i="11"/>
  <c r="K1105" i="11"/>
  <c r="BE1105" i="11" s="1"/>
  <c r="Q1116" i="11"/>
  <c r="I74" i="11" s="1"/>
  <c r="Q1188" i="11"/>
  <c r="I75" i="11" s="1"/>
  <c r="F36" i="12"/>
  <c r="BF62" i="1" s="1"/>
  <c r="X204" i="12"/>
  <c r="BK215" i="12"/>
  <c r="K215" i="12"/>
  <c r="BK247" i="12"/>
  <c r="K247" i="12"/>
  <c r="K259" i="12"/>
  <c r="BE259" i="12" s="1"/>
  <c r="V268" i="12"/>
  <c r="K274" i="12"/>
  <c r="V316" i="12"/>
  <c r="R316" i="12"/>
  <c r="J80" i="12" s="1"/>
  <c r="J81" i="12"/>
  <c r="V332" i="12"/>
  <c r="R332" i="12"/>
  <c r="J86" i="12" s="1"/>
  <c r="BK359" i="12"/>
  <c r="K359" i="12"/>
  <c r="BE359" i="12" s="1"/>
  <c r="V1116" i="11"/>
  <c r="V838" i="11" s="1"/>
  <c r="BK1149" i="11"/>
  <c r="BK1116" i="11" s="1"/>
  <c r="K1116" i="11" s="1"/>
  <c r="K74" i="11" s="1"/>
  <c r="K1149" i="11"/>
  <c r="BE1149" i="11" s="1"/>
  <c r="BK1219" i="11"/>
  <c r="BK1188" i="11" s="1"/>
  <c r="K1188" i="11" s="1"/>
  <c r="K75" i="11" s="1"/>
  <c r="K1219" i="11"/>
  <c r="BE1219" i="11" s="1"/>
  <c r="J61" i="12"/>
  <c r="BK194" i="12"/>
  <c r="BK189" i="12" s="1"/>
  <c r="K194" i="12"/>
  <c r="V204" i="12"/>
  <c r="BK223" i="12"/>
  <c r="K223" i="12"/>
  <c r="BE223" i="12" s="1"/>
  <c r="X316" i="12"/>
  <c r="BK332" i="12"/>
  <c r="K332" i="12" s="1"/>
  <c r="K1069" i="11"/>
  <c r="BE1069" i="11" s="1"/>
  <c r="K1085" i="11"/>
  <c r="BE1085" i="11" s="1"/>
  <c r="K1147" i="11"/>
  <c r="BE1147" i="11" s="1"/>
  <c r="J53" i="12"/>
  <c r="K213" i="12"/>
  <c r="K221" i="12"/>
  <c r="BE221" i="12" s="1"/>
  <c r="K229" i="12"/>
  <c r="K237" i="12"/>
  <c r="K245" i="12"/>
  <c r="BE245" i="12" s="1"/>
  <c r="K253" i="12"/>
  <c r="BE253" i="12" s="1"/>
  <c r="K263" i="12"/>
  <c r="K334" i="12"/>
  <c r="X356" i="12"/>
  <c r="BK424" i="12"/>
  <c r="K424" i="12"/>
  <c r="BE424" i="12" s="1"/>
  <c r="K439" i="12"/>
  <c r="BE439" i="12" s="1"/>
  <c r="BK445" i="12"/>
  <c r="K273" i="12" s="1"/>
  <c r="K67" i="12" s="1"/>
  <c r="K445" i="12"/>
  <c r="BK460" i="12"/>
  <c r="K460" i="12"/>
  <c r="BE460" i="12" s="1"/>
  <c r="K469" i="12"/>
  <c r="BE469" i="12" s="1"/>
  <c r="BK489" i="12"/>
  <c r="BK486" i="12" s="1"/>
  <c r="K486" i="12" s="1"/>
  <c r="K121" i="12" s="1"/>
  <c r="K489" i="12"/>
  <c r="BE489" i="12" s="1"/>
  <c r="BK499" i="12"/>
  <c r="BK494" i="12" s="1"/>
  <c r="K494" i="12" s="1"/>
  <c r="K499" i="12"/>
  <c r="BK513" i="12"/>
  <c r="K513" i="12"/>
  <c r="BE513" i="12" s="1"/>
  <c r="X639" i="12"/>
  <c r="BK657" i="12"/>
  <c r="BK654" i="12" s="1"/>
  <c r="K654" i="12" s="1"/>
  <c r="K657" i="12"/>
  <c r="BE657" i="12" s="1"/>
  <c r="Q356" i="12"/>
  <c r="BK389" i="12"/>
  <c r="BK386" i="12" s="1"/>
  <c r="K386" i="12" s="1"/>
  <c r="K389" i="12"/>
  <c r="BK411" i="12"/>
  <c r="BK406" i="12" s="1"/>
  <c r="K411" i="12"/>
  <c r="BE411" i="12" s="1"/>
  <c r="K481" i="12"/>
  <c r="BE481" i="12" s="1"/>
  <c r="K519" i="12"/>
  <c r="BE519" i="12" s="1"/>
  <c r="BK519" i="12"/>
  <c r="BK560" i="12"/>
  <c r="K560" i="12"/>
  <c r="BE560" i="12" s="1"/>
  <c r="J143" i="12"/>
  <c r="R576" i="12"/>
  <c r="J135" i="12" s="1"/>
  <c r="BK641" i="12"/>
  <c r="BK640" i="12" s="1"/>
  <c r="K641" i="12"/>
  <c r="BE641" i="12" s="1"/>
  <c r="J95" i="12"/>
  <c r="BK432" i="12"/>
  <c r="K432" i="12"/>
  <c r="BE432" i="12" s="1"/>
  <c r="V501" i="12"/>
  <c r="BK552" i="12"/>
  <c r="K552" i="12"/>
  <c r="BE552" i="12" s="1"/>
  <c r="J132" i="12"/>
  <c r="R564" i="12"/>
  <c r="J131" i="12" s="1"/>
  <c r="X501" i="12"/>
  <c r="BK517" i="12"/>
  <c r="K517" i="12"/>
  <c r="BE517" i="12" s="1"/>
  <c r="BK566" i="12"/>
  <c r="BK565" i="12" s="1"/>
  <c r="K566" i="12"/>
  <c r="V568" i="12"/>
  <c r="V564" i="12" s="1"/>
  <c r="V615" i="12"/>
  <c r="V576" i="12" s="1"/>
  <c r="BK695" i="12"/>
  <c r="K695" i="12"/>
  <c r="BE695" i="12" s="1"/>
  <c r="BK144" i="15"/>
  <c r="K144" i="15"/>
  <c r="BE144" i="15" s="1"/>
  <c r="BK504" i="12"/>
  <c r="K504" i="12"/>
  <c r="Q549" i="12"/>
  <c r="I130" i="12" s="1"/>
  <c r="BK591" i="12"/>
  <c r="BK596" i="12"/>
  <c r="K596" i="12" s="1"/>
  <c r="K139" i="12" s="1"/>
  <c r="BK607" i="12"/>
  <c r="K607" i="12" s="1"/>
  <c r="K142" i="12" s="1"/>
  <c r="I147" i="12"/>
  <c r="Q654" i="12"/>
  <c r="I151" i="12" s="1"/>
  <c r="I155" i="12"/>
  <c r="BK704" i="12"/>
  <c r="BK703" i="12" s="1"/>
  <c r="K703" i="12" s="1"/>
  <c r="K164" i="12" s="1"/>
  <c r="K704" i="12"/>
  <c r="BK165" i="13"/>
  <c r="K165" i="13"/>
  <c r="BE165" i="13" s="1"/>
  <c r="T512" i="12"/>
  <c r="R512" i="12"/>
  <c r="J125" i="12" s="1"/>
  <c r="X512" i="12"/>
  <c r="BK525" i="12"/>
  <c r="K397" i="12" s="1"/>
  <c r="K525" i="12"/>
  <c r="I132" i="12"/>
  <c r="BK568" i="12"/>
  <c r="K568" i="12" s="1"/>
  <c r="BK622" i="12"/>
  <c r="K622" i="12"/>
  <c r="BE361" i="12" s="1"/>
  <c r="BK630" i="12"/>
  <c r="K630" i="12"/>
  <c r="J147" i="12"/>
  <c r="BK662" i="12"/>
  <c r="BK659" i="12" s="1"/>
  <c r="K659" i="12" s="1"/>
  <c r="K152" i="12" s="1"/>
  <c r="K662" i="12"/>
  <c r="BE662" i="12" s="1"/>
  <c r="J155" i="12"/>
  <c r="Q692" i="12"/>
  <c r="I161" i="12" s="1"/>
  <c r="K533" i="12"/>
  <c r="BE533" i="12" s="1"/>
  <c r="K538" i="12"/>
  <c r="BE538" i="12" s="1"/>
  <c r="K558" i="12"/>
  <c r="K610" i="12"/>
  <c r="BE610" i="12" s="1"/>
  <c r="K620" i="12"/>
  <c r="BE620" i="12" s="1"/>
  <c r="K628" i="12"/>
  <c r="BE628" i="12" s="1"/>
  <c r="J82" i="13"/>
  <c r="J53" i="13"/>
  <c r="F36" i="13"/>
  <c r="BF63" i="1" s="1"/>
  <c r="F33" i="13"/>
  <c r="BC63" i="1" s="1"/>
  <c r="V93" i="13"/>
  <c r="BK106" i="13"/>
  <c r="K106" i="13"/>
  <c r="BE106" i="13" s="1"/>
  <c r="F35" i="13"/>
  <c r="BE63" i="1" s="1"/>
  <c r="Q119" i="13"/>
  <c r="I63" i="13" s="1"/>
  <c r="BK156" i="13"/>
  <c r="K156" i="13"/>
  <c r="BE156" i="13" s="1"/>
  <c r="X160" i="13"/>
  <c r="BK190" i="13"/>
  <c r="K190" i="13"/>
  <c r="BE190" i="13" s="1"/>
  <c r="V85" i="16"/>
  <c r="V84" i="16" s="1"/>
  <c r="K709" i="12"/>
  <c r="BE709" i="12" s="1"/>
  <c r="F34" i="13"/>
  <c r="BD63" i="1" s="1"/>
  <c r="K94" i="13"/>
  <c r="X93" i="13"/>
  <c r="T119" i="13"/>
  <c r="R119" i="13"/>
  <c r="J63" i="13" s="1"/>
  <c r="Q160" i="13"/>
  <c r="I64" i="13" s="1"/>
  <c r="BK214" i="13"/>
  <c r="K214" i="13"/>
  <c r="BE214" i="13" s="1"/>
  <c r="F53" i="16"/>
  <c r="F80" i="16"/>
  <c r="F35" i="16"/>
  <c r="BE66" i="1" s="1"/>
  <c r="K88" i="13"/>
  <c r="K60" i="13" s="1"/>
  <c r="J60" i="13"/>
  <c r="V119" i="13"/>
  <c r="BK124" i="13"/>
  <c r="K124" i="13"/>
  <c r="BE124" i="13" s="1"/>
  <c r="T160" i="13"/>
  <c r="R160" i="13"/>
  <c r="J64" i="13" s="1"/>
  <c r="BK226" i="13"/>
  <c r="K226" i="13"/>
  <c r="BE226" i="13" s="1"/>
  <c r="J53" i="14"/>
  <c r="J77" i="14"/>
  <c r="J60" i="14"/>
  <c r="E77" i="15"/>
  <c r="E47" i="15"/>
  <c r="F35" i="15"/>
  <c r="BE65" i="1" s="1"/>
  <c r="F34" i="15"/>
  <c r="BD65" i="1" s="1"/>
  <c r="K228" i="15"/>
  <c r="BE228" i="15" s="1"/>
  <c r="BK228" i="15"/>
  <c r="K33" i="16"/>
  <c r="AY66" i="1" s="1"/>
  <c r="F33" i="16"/>
  <c r="BC66" i="1" s="1"/>
  <c r="BK246" i="13"/>
  <c r="T83" i="14"/>
  <c r="F36" i="14"/>
  <c r="BF64" i="1" s="1"/>
  <c r="R90" i="14"/>
  <c r="J61" i="14" s="1"/>
  <c r="BK111" i="14"/>
  <c r="K111" i="14"/>
  <c r="BE111" i="14" s="1"/>
  <c r="BK143" i="14"/>
  <c r="K143" i="14"/>
  <c r="BE143" i="14" s="1"/>
  <c r="I60" i="15"/>
  <c r="F33" i="15"/>
  <c r="BC65" i="1" s="1"/>
  <c r="BK119" i="15"/>
  <c r="K119" i="15"/>
  <c r="BE119" i="15" s="1"/>
  <c r="BK278" i="15"/>
  <c r="K278" i="15"/>
  <c r="BE278" i="15" s="1"/>
  <c r="BK87" i="16"/>
  <c r="BK86" i="16" s="1"/>
  <c r="K87" i="16"/>
  <c r="BE87" i="16" s="1"/>
  <c r="K96" i="16"/>
  <c r="BE96" i="16" s="1"/>
  <c r="BK96" i="16"/>
  <c r="BK93" i="16" s="1"/>
  <c r="K93" i="16" s="1"/>
  <c r="K61" i="16" s="1"/>
  <c r="E71" i="14"/>
  <c r="E47" i="14"/>
  <c r="F84" i="15"/>
  <c r="F54" i="15"/>
  <c r="F36" i="15"/>
  <c r="BF65" i="1" s="1"/>
  <c r="K33" i="15"/>
  <c r="AY65" i="1" s="1"/>
  <c r="T94" i="15"/>
  <c r="R94" i="15"/>
  <c r="J61" i="15" s="1"/>
  <c r="BK128" i="15"/>
  <c r="K128" i="15"/>
  <c r="BE128" i="15" s="1"/>
  <c r="Q123" i="15"/>
  <c r="I62" i="15" s="1"/>
  <c r="BK160" i="15"/>
  <c r="K160" i="15"/>
  <c r="BK333" i="15"/>
  <c r="K333" i="15"/>
  <c r="BE333" i="15" s="1"/>
  <c r="V347" i="15"/>
  <c r="BK388" i="15"/>
  <c r="K388" i="15"/>
  <c r="BE388" i="15" s="1"/>
  <c r="Q93" i="16"/>
  <c r="BK242" i="13"/>
  <c r="K242" i="13"/>
  <c r="BE242" i="13" s="1"/>
  <c r="F33" i="14"/>
  <c r="BC64" i="1" s="1"/>
  <c r="BK88" i="14"/>
  <c r="K88" i="14"/>
  <c r="BE88" i="14" s="1"/>
  <c r="T90" i="14"/>
  <c r="BK95" i="14"/>
  <c r="K95" i="14"/>
  <c r="BK127" i="14"/>
  <c r="K127" i="14"/>
  <c r="BE127" i="14" s="1"/>
  <c r="BK103" i="15"/>
  <c r="K103" i="15"/>
  <c r="BE103" i="15" s="1"/>
  <c r="X123" i="15"/>
  <c r="V123" i="15"/>
  <c r="BK192" i="15"/>
  <c r="K192" i="15"/>
  <c r="BE192" i="15" s="1"/>
  <c r="K321" i="15"/>
  <c r="BE321" i="15" s="1"/>
  <c r="BK321" i="15"/>
  <c r="K376" i="15"/>
  <c r="BE376" i="15" s="1"/>
  <c r="BK376" i="15"/>
  <c r="BK224" i="15"/>
  <c r="K224" i="15"/>
  <c r="BE224" i="15" s="1"/>
  <c r="T238" i="15"/>
  <c r="R238" i="15"/>
  <c r="J63" i="15" s="1"/>
  <c r="BK310" i="15"/>
  <c r="K310" i="15"/>
  <c r="BE310" i="15" s="1"/>
  <c r="T312" i="15"/>
  <c r="BK317" i="15"/>
  <c r="K317" i="15"/>
  <c r="BE317" i="15" s="1"/>
  <c r="T347" i="15"/>
  <c r="R347" i="15"/>
  <c r="J65" i="15" s="1"/>
  <c r="BK372" i="15"/>
  <c r="K372" i="15"/>
  <c r="BE372" i="15" s="1"/>
  <c r="R402" i="15"/>
  <c r="J66" i="15" s="1"/>
  <c r="BK176" i="15"/>
  <c r="K176" i="15"/>
  <c r="BE176" i="15" s="1"/>
  <c r="BK208" i="15"/>
  <c r="K208" i="15"/>
  <c r="BE208" i="15" s="1"/>
  <c r="X238" i="15"/>
  <c r="BK263" i="15"/>
  <c r="K263" i="15"/>
  <c r="BE263" i="15" s="1"/>
  <c r="X402" i="15"/>
  <c r="T85" i="16"/>
  <c r="T84" i="16" s="1"/>
  <c r="AW66" i="1" s="1"/>
  <c r="BK100" i="16"/>
  <c r="K100" i="16" s="1"/>
  <c r="K62" i="16" s="1"/>
  <c r="BK247" i="15"/>
  <c r="K247" i="15"/>
  <c r="BE247" i="15" s="1"/>
  <c r="BK294" i="15"/>
  <c r="K294" i="15"/>
  <c r="BE294" i="15" s="1"/>
  <c r="R312" i="15"/>
  <c r="J64" i="15" s="1"/>
  <c r="BK356" i="15"/>
  <c r="K356" i="15"/>
  <c r="BE356" i="15" s="1"/>
  <c r="T402" i="15"/>
  <c r="BK411" i="15"/>
  <c r="K411" i="15"/>
  <c r="BE411" i="15" s="1"/>
  <c r="BE124" i="15" l="1"/>
  <c r="V88" i="15"/>
  <c r="V87" i="15" s="1"/>
  <c r="BE136" i="15"/>
  <c r="BE90" i="15"/>
  <c r="BE160" i="15"/>
  <c r="BE168" i="15"/>
  <c r="BE115" i="15"/>
  <c r="BE111" i="15"/>
  <c r="BE156" i="15"/>
  <c r="X88" i="15"/>
  <c r="X87" i="15" s="1"/>
  <c r="R88" i="15"/>
  <c r="R87" i="15" s="1"/>
  <c r="J58" i="15" s="1"/>
  <c r="K28" i="15" s="1"/>
  <c r="AT65" i="1" s="1"/>
  <c r="BE95" i="15"/>
  <c r="BE107" i="15"/>
  <c r="BE148" i="15"/>
  <c r="T88" i="15"/>
  <c r="T87" i="15" s="1"/>
  <c r="AW65" i="1" s="1"/>
  <c r="BK94" i="15"/>
  <c r="K94" i="15" s="1"/>
  <c r="K61" i="15" s="1"/>
  <c r="BK347" i="15"/>
  <c r="K347" i="15" s="1"/>
  <c r="K65" i="15" s="1"/>
  <c r="BK402" i="15"/>
  <c r="K402" i="15" s="1"/>
  <c r="K66" i="15" s="1"/>
  <c r="BK312" i="15"/>
  <c r="K312" i="15" s="1"/>
  <c r="K64" i="15" s="1"/>
  <c r="BK238" i="15"/>
  <c r="K238" i="15" s="1"/>
  <c r="K63" i="15" s="1"/>
  <c r="BE86" i="14"/>
  <c r="V82" i="14"/>
  <c r="V81" i="14" s="1"/>
  <c r="BE99" i="14"/>
  <c r="BE95" i="14"/>
  <c r="BE91" i="14"/>
  <c r="Q82" i="14"/>
  <c r="I60" i="14"/>
  <c r="BK83" i="14"/>
  <c r="BK90" i="14"/>
  <c r="K90" i="14" s="1"/>
  <c r="K61" i="14" s="1"/>
  <c r="V87" i="13"/>
  <c r="V86" i="13" s="1"/>
  <c r="BK160" i="13"/>
  <c r="K160" i="13" s="1"/>
  <c r="K64" i="13" s="1"/>
  <c r="BK93" i="13"/>
  <c r="K93" i="13" s="1"/>
  <c r="K61" i="13" s="1"/>
  <c r="BK181" i="13"/>
  <c r="K181" i="13" s="1"/>
  <c r="K65" i="13" s="1"/>
  <c r="X87" i="13"/>
  <c r="X86" i="13" s="1"/>
  <c r="BE132" i="13"/>
  <c r="BE110" i="13"/>
  <c r="BE94" i="13"/>
  <c r="BE91" i="13"/>
  <c r="BE102" i="13"/>
  <c r="BE120" i="13"/>
  <c r="T87" i="13"/>
  <c r="T86" i="13" s="1"/>
  <c r="AW63" i="1" s="1"/>
  <c r="BE98" i="13"/>
  <c r="BK206" i="13"/>
  <c r="K206" i="13" s="1"/>
  <c r="K66" i="13" s="1"/>
  <c r="BE389" i="12"/>
  <c r="K697" i="12"/>
  <c r="K162" i="12" s="1"/>
  <c r="BE261" i="12"/>
  <c r="BE392" i="12"/>
  <c r="BE364" i="12"/>
  <c r="BE299" i="12"/>
  <c r="BE249" i="12"/>
  <c r="BE233" i="12"/>
  <c r="BE337" i="12"/>
  <c r="BE387" i="12"/>
  <c r="BE293" i="12"/>
  <c r="K462" i="12"/>
  <c r="K113" i="12" s="1"/>
  <c r="T576" i="12"/>
  <c r="T355" i="12"/>
  <c r="BE334" i="12"/>
  <c r="BE237" i="12"/>
  <c r="BE274" i="12"/>
  <c r="K98" i="12"/>
  <c r="BE327" i="12"/>
  <c r="BE484" i="12"/>
  <c r="K391" i="12"/>
  <c r="K102" i="12" s="1"/>
  <c r="BE339" i="12"/>
  <c r="BE296" i="12"/>
  <c r="BE285" i="12"/>
  <c r="K452" i="12"/>
  <c r="BE608" i="12"/>
  <c r="X576" i="12"/>
  <c r="BE450" i="12"/>
  <c r="BE342" i="12"/>
  <c r="Q564" i="12"/>
  <c r="I131" i="12" s="1"/>
  <c r="BE287" i="12"/>
  <c r="BE350" i="12"/>
  <c r="T671" i="12"/>
  <c r="K88" i="12"/>
  <c r="T188" i="12"/>
  <c r="K137" i="12"/>
  <c r="BE637" i="12"/>
  <c r="BE445" i="12"/>
  <c r="BE478" i="12"/>
  <c r="BE266" i="12"/>
  <c r="BE217" i="12"/>
  <c r="K84" i="12"/>
  <c r="K101" i="12"/>
  <c r="BE318" i="12"/>
  <c r="BE290" i="12"/>
  <c r="BE321" i="12"/>
  <c r="BE198" i="12"/>
  <c r="BE302" i="12"/>
  <c r="BE370" i="12"/>
  <c r="K78" i="12"/>
  <c r="R671" i="12"/>
  <c r="J154" i="12" s="1"/>
  <c r="R639" i="12"/>
  <c r="J146" i="12" s="1"/>
  <c r="BE704" i="12"/>
  <c r="BK501" i="12"/>
  <c r="K501" i="12" s="1"/>
  <c r="K124" i="12" s="1"/>
  <c r="K86" i="12"/>
  <c r="R188" i="12"/>
  <c r="K347" i="12"/>
  <c r="K92" i="12" s="1"/>
  <c r="K284" i="12"/>
  <c r="K70" i="12" s="1"/>
  <c r="K80" i="12"/>
  <c r="BE556" i="12"/>
  <c r="K491" i="12"/>
  <c r="K122" i="12" s="1"/>
  <c r="K394" i="12"/>
  <c r="K103" i="12" s="1"/>
  <c r="BE521" i="12"/>
  <c r="K89" i="12"/>
  <c r="K258" i="12"/>
  <c r="K64" i="12" s="1"/>
  <c r="BE241" i="12"/>
  <c r="BE225" i="12"/>
  <c r="BE209" i="12"/>
  <c r="K82" i="12"/>
  <c r="BE649" i="12"/>
  <c r="BE311" i="12"/>
  <c r="BE256" i="12"/>
  <c r="BE282" i="12"/>
  <c r="BE506" i="12"/>
  <c r="K90" i="12"/>
  <c r="K323" i="12"/>
  <c r="K83" i="12" s="1"/>
  <c r="BE196" i="12"/>
  <c r="K344" i="12"/>
  <c r="K91" i="12" s="1"/>
  <c r="K648" i="12"/>
  <c r="K149" i="12" s="1"/>
  <c r="K301" i="12"/>
  <c r="K65" i="12"/>
  <c r="K468" i="12"/>
  <c r="K115" i="12" s="1"/>
  <c r="K136" i="12"/>
  <c r="BE664" i="12"/>
  <c r="K68" i="12"/>
  <c r="BE213" i="12"/>
  <c r="BE215" i="12"/>
  <c r="BE352" i="12"/>
  <c r="BE239" i="12"/>
  <c r="BE673" i="12"/>
  <c r="BE395" i="12"/>
  <c r="BE243" i="12"/>
  <c r="BE382" i="12"/>
  <c r="K76" i="12"/>
  <c r="BK615" i="12"/>
  <c r="K615" i="12" s="1"/>
  <c r="K144" i="12" s="1"/>
  <c r="BE525" i="12"/>
  <c r="V355" i="12"/>
  <c r="K406" i="12"/>
  <c r="K107" i="12" s="1"/>
  <c r="BK455" i="12"/>
  <c r="BE263" i="12"/>
  <c r="BE229" i="12"/>
  <c r="BE194" i="12"/>
  <c r="BE247" i="12"/>
  <c r="X188" i="12"/>
  <c r="BE374" i="12"/>
  <c r="BE269" i="12"/>
  <c r="BE202" i="12"/>
  <c r="K317" i="12"/>
  <c r="K81" i="12" s="1"/>
  <c r="K687" i="12"/>
  <c r="BE348" i="12"/>
  <c r="BE434" i="12"/>
  <c r="BE377" i="12"/>
  <c r="BE276" i="12"/>
  <c r="K666" i="12"/>
  <c r="K153" i="12" s="1"/>
  <c r="BE235" i="12"/>
  <c r="BE219" i="12"/>
  <c r="BE200" i="12"/>
  <c r="BE205" i="12"/>
  <c r="BE345" i="12"/>
  <c r="BE554" i="12"/>
  <c r="K471" i="12"/>
  <c r="K116" i="12" s="1"/>
  <c r="K165" i="12"/>
  <c r="BE508" i="12"/>
  <c r="K77" i="12"/>
  <c r="K85" i="12"/>
  <c r="BE529" i="12"/>
  <c r="K363" i="12"/>
  <c r="K96" i="12" s="1"/>
  <c r="K87" i="12"/>
  <c r="K73" i="12"/>
  <c r="BK415" i="12"/>
  <c r="K415" i="12" s="1"/>
  <c r="K108" i="12" s="1"/>
  <c r="BK438" i="12"/>
  <c r="K438" i="12" s="1"/>
  <c r="K109" i="12" s="1"/>
  <c r="BK356" i="12"/>
  <c r="K356" i="12" s="1"/>
  <c r="K95" i="12" s="1"/>
  <c r="BK692" i="12"/>
  <c r="Q576" i="12"/>
  <c r="I135" i="12" s="1"/>
  <c r="T838" i="11"/>
  <c r="BE190" i="11"/>
  <c r="K1021" i="11"/>
  <c r="K72" i="11" s="1"/>
  <c r="BE114" i="11"/>
  <c r="BE147" i="11"/>
  <c r="BE129" i="11"/>
  <c r="V97" i="11"/>
  <c r="V96" i="11" s="1"/>
  <c r="BE223" i="11"/>
  <c r="BE159" i="11"/>
  <c r="BE1129" i="11"/>
  <c r="BE135" i="11"/>
  <c r="BE1057" i="11"/>
  <c r="BE192" i="11"/>
  <c r="BE141" i="11"/>
  <c r="BK866" i="11"/>
  <c r="K866" i="11" s="1"/>
  <c r="K69" i="11" s="1"/>
  <c r="BK475" i="11"/>
  <c r="K475" i="11" s="1"/>
  <c r="K63" i="11" s="1"/>
  <c r="BK839" i="11"/>
  <c r="K839" i="11" s="1"/>
  <c r="K68" i="11" s="1"/>
  <c r="BK1028" i="11"/>
  <c r="K1028" i="11" s="1"/>
  <c r="K73" i="11" s="1"/>
  <c r="BK929" i="11"/>
  <c r="K929" i="11" s="1"/>
  <c r="K71" i="11" s="1"/>
  <c r="BK354" i="11"/>
  <c r="K354" i="11" s="1"/>
  <c r="K62" i="11" s="1"/>
  <c r="BK267" i="11"/>
  <c r="K267" i="11" s="1"/>
  <c r="K61" i="11" s="1"/>
  <c r="BK98" i="11"/>
  <c r="K98" i="11" s="1"/>
  <c r="K60" i="11" s="1"/>
  <c r="BK742" i="11"/>
  <c r="K742" i="11" s="1"/>
  <c r="K65" i="11" s="1"/>
  <c r="I66" i="10"/>
  <c r="J66" i="10"/>
  <c r="R114" i="10"/>
  <c r="J65" i="10" s="1"/>
  <c r="BK127" i="10"/>
  <c r="K127" i="10" s="1"/>
  <c r="K68" i="10" s="1"/>
  <c r="K115" i="10"/>
  <c r="K66" i="10" s="1"/>
  <c r="BK113" i="9"/>
  <c r="BK179" i="9"/>
  <c r="K179" i="9" s="1"/>
  <c r="BK215" i="9"/>
  <c r="K215" i="9" s="1"/>
  <c r="BE147" i="9"/>
  <c r="BE150" i="9"/>
  <c r="T166" i="9"/>
  <c r="BE225" i="9"/>
  <c r="BE141" i="9"/>
  <c r="X166" i="9"/>
  <c r="K64" i="9"/>
  <c r="T128" i="9"/>
  <c r="T112" i="9" s="1"/>
  <c r="T111" i="9" s="1"/>
  <c r="AW59" i="1" s="1"/>
  <c r="BE210" i="9"/>
  <c r="BK152" i="9"/>
  <c r="K152" i="9" s="1"/>
  <c r="K69" i="9" s="1"/>
  <c r="BE116" i="9"/>
  <c r="BE136" i="9"/>
  <c r="K88" i="9"/>
  <c r="K89" i="9"/>
  <c r="K143" i="9"/>
  <c r="K66" i="9" s="1"/>
  <c r="X128" i="9"/>
  <c r="X112" i="9" s="1"/>
  <c r="X111" i="9" s="1"/>
  <c r="BE157" i="9"/>
  <c r="K65" i="9"/>
  <c r="BE114" i="9"/>
  <c r="K63" i="9"/>
  <c r="K85" i="9"/>
  <c r="K75" i="9"/>
  <c r="K68" i="9"/>
  <c r="BE118" i="9"/>
  <c r="BE120" i="9"/>
  <c r="BE133" i="9"/>
  <c r="BK161" i="9"/>
  <c r="K161" i="9" s="1"/>
  <c r="K200" i="9"/>
  <c r="K81" i="9" s="1"/>
  <c r="K73" i="9"/>
  <c r="R128" i="9"/>
  <c r="J61" i="9" s="1"/>
  <c r="BE124" i="9"/>
  <c r="K173" i="9"/>
  <c r="K67" i="9"/>
  <c r="Q166" i="9"/>
  <c r="I71" i="9" s="1"/>
  <c r="Q83" i="8"/>
  <c r="I59" i="8" s="1"/>
  <c r="X83" i="8"/>
  <c r="X82" i="8" s="1"/>
  <c r="R83" i="8"/>
  <c r="BE135" i="8"/>
  <c r="BE85" i="8"/>
  <c r="BE131" i="8"/>
  <c r="BE89" i="8"/>
  <c r="BE97" i="8"/>
  <c r="BE93" i="8"/>
  <c r="BK83" i="8"/>
  <c r="BK82" i="8" s="1"/>
  <c r="K82" i="8" s="1"/>
  <c r="K84" i="8"/>
  <c r="K60" i="8" s="1"/>
  <c r="R83" i="7"/>
  <c r="BK83" i="7"/>
  <c r="BK82" i="7" s="1"/>
  <c r="K82" i="7" s="1"/>
  <c r="F32" i="7"/>
  <c r="BB57" i="1" s="1"/>
  <c r="Q83" i="7"/>
  <c r="Q82" i="7" s="1"/>
  <c r="I58" i="7" s="1"/>
  <c r="K27" i="7" s="1"/>
  <c r="AS57" i="1" s="1"/>
  <c r="BE85" i="6"/>
  <c r="BE97" i="6"/>
  <c r="BE89" i="6"/>
  <c r="BE93" i="6"/>
  <c r="Q83" i="6"/>
  <c r="Q82" i="6" s="1"/>
  <c r="I58" i="6" s="1"/>
  <c r="K27" i="6" s="1"/>
  <c r="AS56" i="1" s="1"/>
  <c r="BF51" i="1"/>
  <c r="W30" i="1" s="1"/>
  <c r="R83" i="5"/>
  <c r="R82" i="5" s="1"/>
  <c r="J58" i="5" s="1"/>
  <c r="K28" i="5" s="1"/>
  <c r="AT55" i="1" s="1"/>
  <c r="V83" i="5"/>
  <c r="V82" i="5" s="1"/>
  <c r="Q83" i="5"/>
  <c r="I59" i="5" s="1"/>
  <c r="BE130" i="4"/>
  <c r="BE275" i="4"/>
  <c r="BE255" i="4"/>
  <c r="BE262" i="4"/>
  <c r="BK208" i="4"/>
  <c r="BE293" i="4"/>
  <c r="BE209" i="4"/>
  <c r="BE138" i="4"/>
  <c r="BE243" i="4"/>
  <c r="BE118" i="4"/>
  <c r="BE181" i="4"/>
  <c r="BE51" i="1"/>
  <c r="BA51" i="1" s="1"/>
  <c r="BE117" i="4"/>
  <c r="BK325" i="4"/>
  <c r="K321" i="4" s="1"/>
  <c r="K67" i="4" s="1"/>
  <c r="BK274" i="4"/>
  <c r="K274" i="4" s="1"/>
  <c r="K64" i="4"/>
  <c r="BE239" i="4"/>
  <c r="BE173" i="4"/>
  <c r="BE281" i="4"/>
  <c r="BD51" i="1"/>
  <c r="AZ51" i="1" s="1"/>
  <c r="BE277" i="4"/>
  <c r="BE301" i="4"/>
  <c r="BE299" i="4"/>
  <c r="BE266" i="4"/>
  <c r="BE313" i="4"/>
  <c r="BE308" i="4"/>
  <c r="BE319" i="4"/>
  <c r="BE268" i="4"/>
  <c r="BE143" i="4"/>
  <c r="BE166" i="4"/>
  <c r="BC51" i="1"/>
  <c r="W27" i="1" s="1"/>
  <c r="BE295" i="4"/>
  <c r="BE157" i="4"/>
  <c r="BK91" i="4"/>
  <c r="K91" i="4" s="1"/>
  <c r="K60" i="4" s="1"/>
  <c r="BE126" i="4"/>
  <c r="BE102" i="4"/>
  <c r="BE92" i="4"/>
  <c r="BE145" i="4"/>
  <c r="BE124" i="4"/>
  <c r="BK245" i="4"/>
  <c r="K245" i="4" s="1"/>
  <c r="K63" i="4" s="1"/>
  <c r="K208" i="4"/>
  <c r="BE150" i="4"/>
  <c r="BE108" i="4"/>
  <c r="BE120" i="4"/>
  <c r="V90" i="4"/>
  <c r="V89" i="4" s="1"/>
  <c r="BE115" i="4"/>
  <c r="BE96" i="4"/>
  <c r="BE136" i="4"/>
  <c r="V354" i="12"/>
  <c r="K113" i="9"/>
  <c r="K60" i="9" s="1"/>
  <c r="K175" i="3"/>
  <c r="K67" i="3" s="1"/>
  <c r="BK174" i="3"/>
  <c r="K174" i="3" s="1"/>
  <c r="K66" i="3" s="1"/>
  <c r="BK123" i="15"/>
  <c r="K123" i="15" s="1"/>
  <c r="K62" i="15" s="1"/>
  <c r="K86" i="16"/>
  <c r="K60" i="16" s="1"/>
  <c r="BK85" i="16"/>
  <c r="Q88" i="15"/>
  <c r="T82" i="14"/>
  <c r="T81" i="14" s="1"/>
  <c r="AW64" i="1" s="1"/>
  <c r="BK119" i="13"/>
  <c r="K119" i="13" s="1"/>
  <c r="K63" i="13" s="1"/>
  <c r="Q87" i="13"/>
  <c r="Q671" i="12"/>
  <c r="I154" i="12" s="1"/>
  <c r="Q639" i="12"/>
  <c r="I146" i="12" s="1"/>
  <c r="R355" i="12"/>
  <c r="BK512" i="12"/>
  <c r="K512" i="12" s="1"/>
  <c r="X355" i="12"/>
  <c r="BK204" i="12"/>
  <c r="K204" i="12" s="1"/>
  <c r="K62" i="12" s="1"/>
  <c r="K105" i="10"/>
  <c r="K62" i="10" s="1"/>
  <c r="BK104" i="10"/>
  <c r="R838" i="11"/>
  <c r="J67" i="11" s="1"/>
  <c r="J68" i="11"/>
  <c r="X97" i="11"/>
  <c r="K167" i="9"/>
  <c r="K72" i="9" s="1"/>
  <c r="BK166" i="9"/>
  <c r="K166" i="9" s="1"/>
  <c r="K71" i="9" s="1"/>
  <c r="J59" i="8"/>
  <c r="R82" i="8"/>
  <c r="J58" i="8" s="1"/>
  <c r="K28" i="8" s="1"/>
  <c r="AT58" i="1" s="1"/>
  <c r="K32" i="5"/>
  <c r="AX55" i="1" s="1"/>
  <c r="AV55" i="1" s="1"/>
  <c r="F32" i="5"/>
  <c r="BB55" i="1" s="1"/>
  <c r="Q82" i="8"/>
  <c r="I58" i="8" s="1"/>
  <c r="K27" i="8" s="1"/>
  <c r="AS58" i="1" s="1"/>
  <c r="K32" i="7"/>
  <c r="AX57" i="1" s="1"/>
  <c r="AV57" i="1" s="1"/>
  <c r="K84" i="6"/>
  <c r="K60" i="6" s="1"/>
  <c r="BK83" i="6"/>
  <c r="X91" i="3"/>
  <c r="X90" i="3" s="1"/>
  <c r="R90" i="4"/>
  <c r="I59" i="14"/>
  <c r="Q81" i="14"/>
  <c r="I58" i="14" s="1"/>
  <c r="K27" i="14" s="1"/>
  <c r="AS64" i="1" s="1"/>
  <c r="T354" i="12"/>
  <c r="T187" i="12" s="1"/>
  <c r="T186" i="12" s="1"/>
  <c r="AW62" i="1" s="1"/>
  <c r="Q355" i="12"/>
  <c r="I95" i="12"/>
  <c r="J60" i="11"/>
  <c r="R97" i="11"/>
  <c r="T103" i="10"/>
  <c r="T102" i="10" s="1"/>
  <c r="T101" i="10" s="1"/>
  <c r="AW60" i="1" s="1"/>
  <c r="V112" i="9"/>
  <c r="V111" i="9" s="1"/>
  <c r="J59" i="16"/>
  <c r="R84" i="16"/>
  <c r="J58" i="16" s="1"/>
  <c r="K28" i="16" s="1"/>
  <c r="AT66" i="1" s="1"/>
  <c r="K672" i="12"/>
  <c r="K155" i="12" s="1"/>
  <c r="J61" i="10"/>
  <c r="J69" i="4"/>
  <c r="R324" i="4"/>
  <c r="J68" i="4" s="1"/>
  <c r="I60" i="4"/>
  <c r="Q90" i="4"/>
  <c r="BK84" i="5"/>
  <c r="F32" i="3"/>
  <c r="BB53" i="1" s="1"/>
  <c r="K32" i="3"/>
  <c r="AX53" i="1" s="1"/>
  <c r="AV53" i="1" s="1"/>
  <c r="BK87" i="2"/>
  <c r="F32" i="2"/>
  <c r="BB52" i="1" s="1"/>
  <c r="K83" i="14"/>
  <c r="K60" i="14" s="1"/>
  <c r="I61" i="16"/>
  <c r="Q85" i="16"/>
  <c r="J59" i="15"/>
  <c r="K640" i="12"/>
  <c r="K147" i="12" s="1"/>
  <c r="BK639" i="12"/>
  <c r="K639" i="12" s="1"/>
  <c r="J60" i="12"/>
  <c r="Q188" i="12"/>
  <c r="I61" i="12"/>
  <c r="K189" i="12"/>
  <c r="I60" i="11"/>
  <c r="Q97" i="11"/>
  <c r="T97" i="11"/>
  <c r="T96" i="11" s="1"/>
  <c r="AW61" i="1" s="1"/>
  <c r="Q838" i="11"/>
  <c r="I67" i="11" s="1"/>
  <c r="K83" i="8"/>
  <c r="K59" i="8" s="1"/>
  <c r="X90" i="4"/>
  <c r="X89" i="4" s="1"/>
  <c r="J59" i="6"/>
  <c r="R82" i="6"/>
  <c r="J58" i="6" s="1"/>
  <c r="K28" i="6" s="1"/>
  <c r="AT56" i="1" s="1"/>
  <c r="Q90" i="3"/>
  <c r="I58" i="3" s="1"/>
  <c r="K27" i="3" s="1"/>
  <c r="AS53" i="1" s="1"/>
  <c r="I59" i="3"/>
  <c r="K32" i="16"/>
  <c r="AX66" i="1" s="1"/>
  <c r="AV66" i="1" s="1"/>
  <c r="F32" i="16"/>
  <c r="BB66" i="1" s="1"/>
  <c r="R82" i="14"/>
  <c r="R87" i="13"/>
  <c r="K565" i="12"/>
  <c r="K132" i="12" s="1"/>
  <c r="BK564" i="12"/>
  <c r="K564" i="12" s="1"/>
  <c r="BK549" i="12"/>
  <c r="K549" i="12" s="1"/>
  <c r="K130" i="12" s="1"/>
  <c r="V188" i="12"/>
  <c r="K32" i="10"/>
  <c r="AX60" i="1" s="1"/>
  <c r="AV60" i="1" s="1"/>
  <c r="F32" i="10"/>
  <c r="BB60" i="1" s="1"/>
  <c r="X838" i="11"/>
  <c r="R112" i="9"/>
  <c r="BK505" i="11"/>
  <c r="K505" i="11" s="1"/>
  <c r="K64" i="11" s="1"/>
  <c r="Q103" i="10"/>
  <c r="BK91" i="3"/>
  <c r="K92" i="3"/>
  <c r="K60" i="3" s="1"/>
  <c r="T90" i="4"/>
  <c r="T89" i="4" s="1"/>
  <c r="AW54" i="1" s="1"/>
  <c r="Q87" i="2"/>
  <c r="BE407" i="15" l="1"/>
  <c r="F32" i="14"/>
  <c r="BB64" i="1" s="1"/>
  <c r="K32" i="14"/>
  <c r="AX64" i="1" s="1"/>
  <c r="AV64" i="1" s="1"/>
  <c r="BK82" i="14"/>
  <c r="K82" i="14" s="1"/>
  <c r="K59" i="14" s="1"/>
  <c r="BE152" i="13"/>
  <c r="BE218" i="13"/>
  <c r="X354" i="12"/>
  <c r="X187" i="12" s="1"/>
  <c r="X186" i="12" s="1"/>
  <c r="K591" i="12"/>
  <c r="K138" i="12" s="1"/>
  <c r="BE562" i="12"/>
  <c r="K151" i="12"/>
  <c r="BE523" i="12"/>
  <c r="V187" i="12"/>
  <c r="V186" i="12" s="1"/>
  <c r="K61" i="12"/>
  <c r="K105" i="12"/>
  <c r="K146" i="12"/>
  <c r="BK576" i="12"/>
  <c r="K465" i="12"/>
  <c r="K114" i="12" s="1"/>
  <c r="BE436" i="12"/>
  <c r="BE698" i="12"/>
  <c r="BE504" i="12"/>
  <c r="K75" i="12"/>
  <c r="BE463" i="12"/>
  <c r="K123" i="12"/>
  <c r="K111" i="12"/>
  <c r="BE492" i="12"/>
  <c r="K133" i="12"/>
  <c r="K692" i="12"/>
  <c r="K678" i="12"/>
  <c r="K157" i="12" s="1"/>
  <c r="BE536" i="12"/>
  <c r="K159" i="12"/>
  <c r="BE566" i="12"/>
  <c r="BE622" i="12"/>
  <c r="K376" i="12"/>
  <c r="K99" i="12" s="1"/>
  <c r="K125" i="12"/>
  <c r="K455" i="12"/>
  <c r="K289" i="12"/>
  <c r="K71" i="12" s="1"/>
  <c r="BE531" i="12"/>
  <c r="BE667" i="12"/>
  <c r="BE688" i="12"/>
  <c r="K117" i="12"/>
  <c r="BK188" i="12"/>
  <c r="K188" i="12" s="1"/>
  <c r="K60" i="12" s="1"/>
  <c r="BK671" i="12"/>
  <c r="K671" i="12" s="1"/>
  <c r="K154" i="12" s="1"/>
  <c r="BE973" i="11"/>
  <c r="BE920" i="11"/>
  <c r="BE397" i="11"/>
  <c r="BE900" i="11"/>
  <c r="BK838" i="11"/>
  <c r="K838" i="11" s="1"/>
  <c r="K67" i="11" s="1"/>
  <c r="R103" i="10"/>
  <c r="R102" i="10" s="1"/>
  <c r="Q128" i="9"/>
  <c r="I61" i="9" s="1"/>
  <c r="K86" i="9"/>
  <c r="K70" i="9"/>
  <c r="K76" i="9"/>
  <c r="BE193" i="9"/>
  <c r="K74" i="9"/>
  <c r="BE198" i="9"/>
  <c r="BE190" i="9"/>
  <c r="F32" i="8"/>
  <c r="BB58" i="1" s="1"/>
  <c r="K32" i="8"/>
  <c r="AX58" i="1" s="1"/>
  <c r="AV58" i="1" s="1"/>
  <c r="K83" i="7"/>
  <c r="K59" i="7" s="1"/>
  <c r="I59" i="7"/>
  <c r="R82" i="7"/>
  <c r="J58" i="7" s="1"/>
  <c r="K28" i="7" s="1"/>
  <c r="AT57" i="1" s="1"/>
  <c r="J59" i="7"/>
  <c r="F32" i="6"/>
  <c r="BB56" i="1" s="1"/>
  <c r="I59" i="6"/>
  <c r="J59" i="5"/>
  <c r="Q82" i="5"/>
  <c r="I58" i="5" s="1"/>
  <c r="K27" i="5" s="1"/>
  <c r="AS55" i="1" s="1"/>
  <c r="K325" i="4"/>
  <c r="W29" i="1"/>
  <c r="W28" i="1"/>
  <c r="AY51" i="1"/>
  <c r="AK27" i="1" s="1"/>
  <c r="BK324" i="4"/>
  <c r="K324" i="4" s="1"/>
  <c r="K68" i="4" s="1"/>
  <c r="K69" i="4"/>
  <c r="BE247" i="4"/>
  <c r="BE195" i="4"/>
  <c r="BK90" i="4"/>
  <c r="K90" i="4" s="1"/>
  <c r="K65" i="4"/>
  <c r="BE213" i="4"/>
  <c r="BE246" i="4"/>
  <c r="K62" i="4"/>
  <c r="BE251" i="4"/>
  <c r="R111" i="9"/>
  <c r="J58" i="9" s="1"/>
  <c r="K28" i="9" s="1"/>
  <c r="AT59" i="1" s="1"/>
  <c r="J59" i="9"/>
  <c r="R81" i="14"/>
  <c r="J58" i="14" s="1"/>
  <c r="K28" i="14" s="1"/>
  <c r="AT64" i="1" s="1"/>
  <c r="J59" i="14"/>
  <c r="I59" i="11"/>
  <c r="Q96" i="11"/>
  <c r="I58" i="11" s="1"/>
  <c r="K27" i="11" s="1"/>
  <c r="AS61" i="1" s="1"/>
  <c r="BK355" i="12"/>
  <c r="BK86" i="2"/>
  <c r="K86" i="2" s="1"/>
  <c r="K87" i="2"/>
  <c r="K59" i="2" s="1"/>
  <c r="R96" i="11"/>
  <c r="J58" i="11" s="1"/>
  <c r="K28" i="11" s="1"/>
  <c r="AT61" i="1" s="1"/>
  <c r="J59" i="11"/>
  <c r="Q354" i="12"/>
  <c r="I93" i="12" s="1"/>
  <c r="I94" i="12"/>
  <c r="K104" i="10"/>
  <c r="K61" i="10" s="1"/>
  <c r="BK103" i="10"/>
  <c r="AW51" i="1"/>
  <c r="I60" i="12"/>
  <c r="K84" i="5"/>
  <c r="K60" i="5" s="1"/>
  <c r="BK83" i="5"/>
  <c r="R89" i="4"/>
  <c r="J58" i="4" s="1"/>
  <c r="K28" i="4" s="1"/>
  <c r="AT54" i="1" s="1"/>
  <c r="J59" i="4"/>
  <c r="X96" i="11"/>
  <c r="I59" i="13"/>
  <c r="Q86" i="13"/>
  <c r="I58" i="13" s="1"/>
  <c r="K27" i="13" s="1"/>
  <c r="AS63" i="1" s="1"/>
  <c r="Q87" i="15"/>
  <c r="I58" i="15" s="1"/>
  <c r="K27" i="15" s="1"/>
  <c r="AS65" i="1" s="1"/>
  <c r="I59" i="15"/>
  <c r="BK97" i="11"/>
  <c r="Q86" i="2"/>
  <c r="I58" i="2" s="1"/>
  <c r="K27" i="2" s="1"/>
  <c r="AS52" i="1" s="1"/>
  <c r="I59" i="2"/>
  <c r="I60" i="10"/>
  <c r="Q102" i="10"/>
  <c r="K29" i="8"/>
  <c r="K58" i="8"/>
  <c r="Q89" i="4"/>
  <c r="I58" i="4" s="1"/>
  <c r="K27" i="4" s="1"/>
  <c r="AS54" i="1" s="1"/>
  <c r="I59" i="4"/>
  <c r="BK87" i="13"/>
  <c r="J94" i="12"/>
  <c r="R354" i="12"/>
  <c r="K85" i="16"/>
  <c r="K59" i="16" s="1"/>
  <c r="BK84" i="16"/>
  <c r="K84" i="16" s="1"/>
  <c r="BK128" i="9"/>
  <c r="BK88" i="15"/>
  <c r="K91" i="3"/>
  <c r="K59" i="3" s="1"/>
  <c r="BK90" i="3"/>
  <c r="K90" i="3" s="1"/>
  <c r="R86" i="13"/>
  <c r="J58" i="13" s="1"/>
  <c r="K28" i="13" s="1"/>
  <c r="AT63" i="1" s="1"/>
  <c r="J59" i="13"/>
  <c r="Q84" i="16"/>
  <c r="I58" i="16" s="1"/>
  <c r="K27" i="16" s="1"/>
  <c r="AS66" i="1" s="1"/>
  <c r="I59" i="16"/>
  <c r="K83" i="6"/>
  <c r="K59" i="6" s="1"/>
  <c r="BK82" i="6"/>
  <c r="K82" i="6" s="1"/>
  <c r="BE101" i="6" s="1"/>
  <c r="K32" i="6" s="1"/>
  <c r="AX56" i="1" s="1"/>
  <c r="AV56" i="1" s="1"/>
  <c r="K58" i="7"/>
  <c r="K29" i="7"/>
  <c r="BK81" i="14" l="1"/>
  <c r="K81" i="14" s="1"/>
  <c r="K58" i="14" s="1"/>
  <c r="K160" i="12"/>
  <c r="K112" i="12"/>
  <c r="BE558" i="12"/>
  <c r="K576" i="12"/>
  <c r="K483" i="12"/>
  <c r="K120" i="12" s="1"/>
  <c r="K131" i="12"/>
  <c r="K161" i="12"/>
  <c r="BE701" i="12"/>
  <c r="Q187" i="12"/>
  <c r="I59" i="12" s="1"/>
  <c r="F32" i="11"/>
  <c r="BB61" i="1" s="1"/>
  <c r="K32" i="11"/>
  <c r="AX61" i="1" s="1"/>
  <c r="AV61" i="1" s="1"/>
  <c r="J60" i="10"/>
  <c r="Q112" i="9"/>
  <c r="I59" i="9" s="1"/>
  <c r="BK89" i="4"/>
  <c r="K89" i="4" s="1"/>
  <c r="K58" i="4" s="1"/>
  <c r="K59" i="4"/>
  <c r="BE171" i="4"/>
  <c r="K38" i="7"/>
  <c r="AG57" i="1"/>
  <c r="AN57" i="1" s="1"/>
  <c r="K128" i="9"/>
  <c r="K61" i="9" s="1"/>
  <c r="BK112" i="9"/>
  <c r="Q101" i="10"/>
  <c r="I58" i="10" s="1"/>
  <c r="K27" i="10" s="1"/>
  <c r="AS60" i="1" s="1"/>
  <c r="I59" i="10"/>
  <c r="BK96" i="11"/>
  <c r="K96" i="11" s="1"/>
  <c r="K97" i="11"/>
  <c r="K59" i="11" s="1"/>
  <c r="K83" i="5"/>
  <c r="K59" i="5" s="1"/>
  <c r="BK82" i="5"/>
  <c r="K82" i="5" s="1"/>
  <c r="K29" i="2"/>
  <c r="K58" i="2"/>
  <c r="K58" i="3"/>
  <c r="K29" i="3"/>
  <c r="K29" i="16"/>
  <c r="K58" i="16"/>
  <c r="BK86" i="13"/>
  <c r="K86" i="13" s="1"/>
  <c r="K87" i="13"/>
  <c r="K355" i="12"/>
  <c r="BK354" i="12"/>
  <c r="K29" i="6"/>
  <c r="K58" i="6"/>
  <c r="J59" i="10"/>
  <c r="R101" i="10"/>
  <c r="J58" i="10" s="1"/>
  <c r="K28" i="10" s="1"/>
  <c r="AT60" i="1" s="1"/>
  <c r="K88" i="15"/>
  <c r="K59" i="15" s="1"/>
  <c r="BK87" i="15"/>
  <c r="K87" i="15" s="1"/>
  <c r="BE172" i="15" s="1"/>
  <c r="J93" i="12"/>
  <c r="R187" i="12"/>
  <c r="AG58" i="1"/>
  <c r="AN58" i="1" s="1"/>
  <c r="K38" i="8"/>
  <c r="K103" i="10"/>
  <c r="K60" i="10" s="1"/>
  <c r="BK102" i="10"/>
  <c r="K32" i="15" l="1"/>
  <c r="AX65" i="1" s="1"/>
  <c r="AV65" i="1" s="1"/>
  <c r="F32" i="15"/>
  <c r="BB65" i="1" s="1"/>
  <c r="K29" i="14"/>
  <c r="K38" i="14" s="1"/>
  <c r="K59" i="13"/>
  <c r="BE128" i="13"/>
  <c r="K94" i="12"/>
  <c r="BE499" i="12"/>
  <c r="K135" i="12"/>
  <c r="BE630" i="12"/>
  <c r="Q186" i="12"/>
  <c r="I58" i="12" s="1"/>
  <c r="K27" i="12" s="1"/>
  <c r="AS62" i="1" s="1"/>
  <c r="Q111" i="9"/>
  <c r="I58" i="9" s="1"/>
  <c r="K27" i="9" s="1"/>
  <c r="AS59" i="1" s="1"/>
  <c r="K29" i="4"/>
  <c r="AG54" i="1" s="1"/>
  <c r="K32" i="4"/>
  <c r="AX54" i="1" s="1"/>
  <c r="AV54" i="1" s="1"/>
  <c r="F32" i="4"/>
  <c r="BB54" i="1" s="1"/>
  <c r="K58" i="13"/>
  <c r="K29" i="13"/>
  <c r="K58" i="11"/>
  <c r="K29" i="11"/>
  <c r="K102" i="10"/>
  <c r="K59" i="10" s="1"/>
  <c r="BK101" i="10"/>
  <c r="K101" i="10" s="1"/>
  <c r="K58" i="15"/>
  <c r="K29" i="15"/>
  <c r="K29" i="5"/>
  <c r="K58" i="5"/>
  <c r="AG56" i="1"/>
  <c r="AN56" i="1" s="1"/>
  <c r="K38" i="6"/>
  <c r="AG66" i="1"/>
  <c r="AN66" i="1" s="1"/>
  <c r="K38" i="16"/>
  <c r="K38" i="2"/>
  <c r="AG52" i="1"/>
  <c r="J59" i="12"/>
  <c r="R186" i="12"/>
  <c r="J58" i="12" s="1"/>
  <c r="K28" i="12" s="1"/>
  <c r="AT62" i="1" s="1"/>
  <c r="AT51" i="1" s="1"/>
  <c r="K354" i="12"/>
  <c r="K93" i="12" s="1"/>
  <c r="BK187" i="12"/>
  <c r="AG53" i="1"/>
  <c r="AN53" i="1" s="1"/>
  <c r="K38" i="3"/>
  <c r="BK111" i="9"/>
  <c r="K111" i="9" s="1"/>
  <c r="BE159" i="9" s="1"/>
  <c r="K112" i="9"/>
  <c r="K59" i="9" s="1"/>
  <c r="AG64" i="1" l="1"/>
  <c r="AN64" i="1" s="1"/>
  <c r="F32" i="13"/>
  <c r="BB63" i="1" s="1"/>
  <c r="K32" i="13"/>
  <c r="AX63" i="1" s="1"/>
  <c r="AV63" i="1" s="1"/>
  <c r="AS51" i="1"/>
  <c r="F32" i="9"/>
  <c r="BB59" i="1" s="1"/>
  <c r="K32" i="9"/>
  <c r="AX59" i="1" s="1"/>
  <c r="AV59" i="1" s="1"/>
  <c r="AN54" i="1"/>
  <c r="K38" i="4"/>
  <c r="K187" i="12"/>
  <c r="BK186" i="12"/>
  <c r="K186" i="12" s="1"/>
  <c r="K104" i="12" s="1"/>
  <c r="K29" i="10"/>
  <c r="K58" i="10"/>
  <c r="AG63" i="1"/>
  <c r="K38" i="13"/>
  <c r="K58" i="9"/>
  <c r="K29" i="9"/>
  <c r="AN52" i="1"/>
  <c r="K38" i="15"/>
  <c r="AG65" i="1"/>
  <c r="AN65" i="1" s="1"/>
  <c r="AG61" i="1"/>
  <c r="AN61" i="1" s="1"/>
  <c r="K38" i="11"/>
  <c r="AG55" i="1"/>
  <c r="AN55" i="1" s="1"/>
  <c r="K38" i="5"/>
  <c r="AN63" i="1" l="1"/>
  <c r="K59" i="12"/>
  <c r="BE398" i="12"/>
  <c r="AG59" i="1"/>
  <c r="K38" i="9"/>
  <c r="K38" i="10"/>
  <c r="AG60" i="1"/>
  <c r="AN60" i="1" s="1"/>
  <c r="K58" i="12"/>
  <c r="K29" i="12"/>
  <c r="K32" i="12" l="1"/>
  <c r="AX62" i="1" s="1"/>
  <c r="AV62" i="1" s="1"/>
  <c r="F32" i="12"/>
  <c r="BB62" i="1" s="1"/>
  <c r="BB51" i="1" s="1"/>
  <c r="AN59" i="1"/>
  <c r="AG62" i="1"/>
  <c r="AN62" i="1" l="1"/>
  <c r="K38" i="12"/>
  <c r="AX51" i="1"/>
  <c r="W26" i="1"/>
  <c r="AG51" i="1"/>
  <c r="AK23" i="1" s="1"/>
  <c r="AK26" i="1" l="1"/>
  <c r="AK32" i="1" s="1"/>
  <c r="AV51" i="1"/>
  <c r="AN51" i="1" s="1"/>
</calcChain>
</file>

<file path=xl/sharedStrings.xml><?xml version="1.0" encoding="utf-8"?>
<sst xmlns="http://schemas.openxmlformats.org/spreadsheetml/2006/main" count="33528" uniqueCount="3230">
  <si>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</si>
  <si>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</si>
  <si>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</si>
  <si>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</si>
  <si>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</si>
  <si>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</si>
  <si>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</si>
  <si>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True</t>
  </si>
  <si>
    <t>{2068b5d3-e987-4ea7-946a-e1d3e8bfafdb}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</si>
  <si>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</si>
  <si>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</si>
  <si>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</si>
  <si>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</si>
  <si>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</si>
  <si>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</si>
  <si>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</si>
  <si>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</si>
  <si>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</si>
  <si>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05/2016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</si>
  <si>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</si>
  <si>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</si>
  <si>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Vojenská vlečka č.10 - Čáslav - Remíza pro hnací drážní vozidlo</t>
  </si>
  <si>
    <t>KSO:</t>
  </si>
  <si>
    <t>CC-CZ:</t>
  </si>
  <si>
    <t>Místo:</t>
  </si>
  <si>
    <t>Chotusice</t>
  </si>
  <si>
    <t>Datum:</t>
  </si>
  <si>
    <t>10. 2. 2017</t>
  </si>
  <si>
    <t>Zadavatel:</t>
  </si>
  <si>
    <t>IČ:</t>
  </si>
  <si>
    <t>ARMÁDNÍ SERVISNÍ, příspěvková organizace</t>
  </si>
  <si>
    <t>DIČ:</t>
  </si>
  <si>
    <t>Uchazeč:</t>
  </si>
  <si>
    <t>Vyplň údaj</t>
  </si>
  <si>
    <t>Projektant: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</si>
  <si>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</si>
  <si>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</si>
  <si>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</si>
  <si>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</si>
  <si>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</si>
  <si>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</si>
  <si>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</si>
  <si>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</si>
  <si>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</si>
  <si>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</si>
  <si>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</si>
  <si>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</si>
  <si>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</si>
  <si>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</si>
  <si>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</si>
  <si>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</si>
  <si>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</si>
  <si>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</si>
  <si>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</si>
  <si>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</si>
  <si>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</si>
  <si>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</si>
  <si>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</si>
  <si>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</si>
  <si>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</si>
  <si>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</si>
  <si>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</si>
  <si>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</si>
  <si>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</si>
  <si>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</si>
  <si>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</si>
  <si>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</si>
  <si>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</si>
  <si>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</si>
  <si>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</si>
  <si>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</si>
  <si>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</si>
  <si>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</si>
  <si>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</si>
  <si>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</si>
  <si>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</si>
  <si>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</si>
  <si>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</si>
  <si>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E.1.1</t>
  </si>
  <si>
    <t>SO101 Železniční svršek a spodek</t>
  </si>
  <si>
    <t>STA</t>
  </si>
  <si>
    <t>1</t>
  </si>
  <si>
    <t>{36492124-5eb5-4256-b2c7-683359086846}</t>
  </si>
  <si>
    <t>2</t>
  </si>
  <si>
    <t>E.1.2</t>
  </si>
  <si>
    <t>SO102 Montážní jáma</t>
  </si>
  <si>
    <t>{363098a9-6873-43a8-9e7c-44d67018c31f}</t>
  </si>
  <si>
    <t>E.1.3</t>
  </si>
  <si>
    <t>SO 103 Pozemní kominkace a zpevněné plochy</t>
  </si>
  <si>
    <t>{06a06210-e110-4cc4-a802-60d1000f4ca1}</t>
  </si>
  <si>
    <t>E.1.4.1</t>
  </si>
  <si>
    <t>Vodovodní řad</t>
  </si>
  <si>
    <t>{dc173f93-e44f-4e5c-b791-cb1f250d0497}</t>
  </si>
  <si>
    <t xml:space="preserve"> E.1.4.2a</t>
  </si>
  <si>
    <t>Vodovodní přípojka</t>
  </si>
  <si>
    <t>{e9604fd0-ac31-47b2-810c-0e35e8e24705}</t>
  </si>
  <si>
    <t>E.1.4.2b</t>
  </si>
  <si>
    <t>Kanalizační přípojka</t>
  </si>
  <si>
    <t>{ca2b0281-20ae-4a3b-ac0f-468693a00e81}</t>
  </si>
  <si>
    <t>E.1.4.3</t>
  </si>
  <si>
    <t>Plynovodní přípojka</t>
  </si>
  <si>
    <t>{27e28f3c-028f-4d06-9c6b-93b0125b7b71}</t>
  </si>
  <si>
    <t>E.1.4.4a</t>
  </si>
  <si>
    <t>Přípojka a přeložka elektrorozvodů</t>
  </si>
  <si>
    <t>{f1152b8d-fa71-4fb7-998c-9c6138a71fa8}</t>
  </si>
  <si>
    <t>E.1.4.4b</t>
  </si>
  <si>
    <t>{52b21dbc-e67f-4ce8-b616-4db661aee4ac}</t>
  </si>
  <si>
    <t>E.2.1</t>
  </si>
  <si>
    <t>Archtektonicko-stavební řešení</t>
  </si>
  <si>
    <t>{88921977-3075-41eb-b8cf-8e92d0df3d75}</t>
  </si>
  <si>
    <t>E.2.4.1</t>
  </si>
  <si>
    <t>Zařízení silnoproudé elektrotechniky vč. bleskosvodu</t>
  </si>
  <si>
    <t>{bbd252d1-7bfc-41b4-8e45-ccad00ee5319}</t>
  </si>
  <si>
    <t>E.2.4.3</t>
  </si>
  <si>
    <t>Vytápění</t>
  </si>
  <si>
    <t>{586917dc-03d1-42fa-a6ef-5d9d5ce1c3b1}</t>
  </si>
  <si>
    <t>E.2.4.4</t>
  </si>
  <si>
    <t>Vzduchotechnika</t>
  </si>
  <si>
    <t>{f2c639a5-805b-4ef6-bb90-632628de58b3}</t>
  </si>
  <si>
    <t>E.2.4.5</t>
  </si>
  <si>
    <t>Zdravotechnika (voda,kanalizace,plyn)</t>
  </si>
  <si>
    <t>{73cdd15a-7436-4c2e-bf78-a05ae160a201}</t>
  </si>
  <si>
    <t>VRN</t>
  </si>
  <si>
    <t>Vedlejší rozpočtové náklady</t>
  </si>
  <si>
    <t>{54659c39-de79-4a45-bc3b-62b0c1478738}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</si>
  <si>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</si>
  <si>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</si>
  <si>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</si>
  <si>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</si>
  <si>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</si>
  <si>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</si>
  <si>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</si>
  <si>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E.1.1 - SO101 Železniční svršek a spodek</t>
  </si>
  <si>
    <t>Grafická část dokumentace viz. E 1.1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</si>
  <si>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</si>
  <si>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</si>
  <si>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</si>
  <si>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</si>
  <si>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</si>
  <si>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</si>
  <si>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</si>
  <si>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</si>
  <si>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</si>
  <si>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</si>
  <si>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</si>
  <si>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</si>
  <si>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</si>
  <si>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</si>
  <si>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</si>
  <si>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</si>
  <si>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</si>
  <si>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</si>
  <si>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</si>
  <si>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</si>
  <si>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</si>
  <si>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</si>
  <si>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 materiál [CZK]</t>
  </si>
  <si>
    <t>J. montáž [CZK]</t>
  </si>
  <si>
    <t>Cenová soustava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</si>
  <si>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</si>
  <si>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</si>
  <si>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</si>
  <si>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</si>
  <si>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</si>
  <si>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</si>
  <si>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</si>
  <si>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</si>
  <si>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</si>
  <si>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</si>
  <si>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</si>
  <si>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</si>
  <si>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</si>
  <si>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</si>
  <si>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</si>
  <si>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1113011R7</t>
  </si>
  <si>
    <t>Sejmutí drnu tl do 150 mm s přemístěním do 50 m nebo naložením na dopravní prostředek</t>
  </si>
  <si>
    <t>m2</t>
  </si>
  <si>
    <t>4</t>
  </si>
  <si>
    <t>2077505292</t>
  </si>
  <si>
    <t>P</t>
  </si>
  <si>
    <t>Poznámka k položce:
"viz výkres PD přílohy E.1.1.1 - E.1.1.5"</t>
  </si>
  <si>
    <t>VV</t>
  </si>
  <si>
    <t>"pro zámkovou dlažbu" 2*4,3</t>
  </si>
  <si>
    <t>113107124</t>
  </si>
  <si>
    <t>Odstranění podkladů nebo krytů s přemístěním hmot na skládku na vzdálenost do 3 m nebo s naložením na dopravní prostředek v ploše jednotlivě do 50 m2 z kameniva hrubého drceného, o tl. vrstvy přes 300 do 400 mm</t>
  </si>
  <si>
    <t>CS ÚRS 2017 01</t>
  </si>
  <si>
    <t>-2046234119</t>
  </si>
  <si>
    <t>"podklad zrušené části nástupiště" 3*4</t>
  </si>
  <si>
    <t>3</t>
  </si>
  <si>
    <t>113151111</t>
  </si>
  <si>
    <t>Rozebírání zpevněných ploch s přemístěním na skládku na vzdálenost do 20 m nebo s naložením na dopravní prostředek ze silničních panelů</t>
  </si>
  <si>
    <t>736740604</t>
  </si>
  <si>
    <t>"rozebrání nástupiště" 4*1,5</t>
  </si>
  <si>
    <t>131201101</t>
  </si>
  <si>
    <t>Hloubení nezapažených jam a zářezů s urovnáním dna do předepsaného profilu a spádu v hornině tř. 3 do 100 m3</t>
  </si>
  <si>
    <t>m3</t>
  </si>
  <si>
    <t>-572191629</t>
  </si>
  <si>
    <t>Poznámka k položce:
"viz výkres PD přílohy E.1.1.2 - E.1.1.6"</t>
  </si>
  <si>
    <t>"pro zřízení nového kolejového lože" "km "(4,363058-4,3349001)*1000*0,6*3,85</t>
  </si>
  <si>
    <t>5</t>
  </si>
  <si>
    <t>171111111</t>
  </si>
  <si>
    <t>Hutnění zeminy pro spodní stavbu železnic tloušťky vrstvy do 20 cm</t>
  </si>
  <si>
    <t>-1572748398</t>
  </si>
  <si>
    <t>"podkladní vrstva kolejového lože" 18,23/0,15</t>
  </si>
  <si>
    <t>"podkladní vrstva zarážedla" 2*3,65</t>
  </si>
  <si>
    <t>Součet</t>
  </si>
  <si>
    <t>6</t>
  </si>
  <si>
    <t>171201211</t>
  </si>
  <si>
    <t>Uložení sypaniny poplatek za uložení sypaniny na skládce (skládkovné)</t>
  </si>
  <si>
    <t>t</t>
  </si>
  <si>
    <t>-1821450597</t>
  </si>
  <si>
    <t>"těžení pro zámkovou dlažbu" 2*4,3*0,15*2,0</t>
  </si>
  <si>
    <t>"těžení pro zřízení nového kolejového lože" "km "(4,363058-4,3349001)*1000*0,6*3,85*2,0</t>
  </si>
  <si>
    <t>Zakládání</t>
  </si>
  <si>
    <t>7</t>
  </si>
  <si>
    <t>2912111R4</t>
  </si>
  <si>
    <t>Zřízení plochy ze silničních panelů do lože tl 100 mm z kameniva</t>
  </si>
  <si>
    <t>1748892681</t>
  </si>
  <si>
    <t>Poznámka k položce:
"viz výkres PD přílohy E.1.1.2 - E.1.1.5"</t>
  </si>
  <si>
    <t>"zpevňěná plocha v koleji" 17*2*2</t>
  </si>
  <si>
    <t>8</t>
  </si>
  <si>
    <t>M</t>
  </si>
  <si>
    <t>5938130R5</t>
  </si>
  <si>
    <t>panel silniční 200x100x15 cm</t>
  </si>
  <si>
    <t>kus</t>
  </si>
  <si>
    <t>1601622515</t>
  </si>
  <si>
    <t>Vodorovné konstrukce</t>
  </si>
  <si>
    <t>9</t>
  </si>
  <si>
    <t>451571413</t>
  </si>
  <si>
    <t>Podklad pod dlažbu z kameniva tl. přes 150 do 200 mm</t>
  </si>
  <si>
    <t>-595951548</t>
  </si>
  <si>
    <t>"podklad ze štěrkodrti" 17,2</t>
  </si>
  <si>
    <t>Komunikace pozemní</t>
  </si>
  <si>
    <t>10</t>
  </si>
  <si>
    <t>511532111</t>
  </si>
  <si>
    <t>Kolejové lože se zhutněním z kameniva hrubého drceného</t>
  </si>
  <si>
    <t>140184865</t>
  </si>
  <si>
    <t>"dle PD" 43,56</t>
  </si>
  <si>
    <t>11</t>
  </si>
  <si>
    <t>515503111</t>
  </si>
  <si>
    <t>Úprava kolejového lože v dosavadní koleji pro izolované kolejové obvody (odstranění lože mezi pražci na hloubku 50 mm a na šířku 360 mm pod patou kolejnice s uložením štěrku za hlavami pražců) bez provozu</t>
  </si>
  <si>
    <t>m</t>
  </si>
  <si>
    <t>-136721683</t>
  </si>
  <si>
    <t>"snížení pod patou kolejnice"28,158</t>
  </si>
  <si>
    <t>12</t>
  </si>
  <si>
    <t>515503193</t>
  </si>
  <si>
    <t>Úprava kolejového lože v dosavadní koleji Příplatek k ceně za ztížení práce při překážce po obou stranách koleje</t>
  </si>
  <si>
    <t>267645585</t>
  </si>
  <si>
    <t>13</t>
  </si>
  <si>
    <t>521353112</t>
  </si>
  <si>
    <t>Zřízení koleje stykované v ose na pražcích z předpjatého betonu s normálním rozchodem z kolejnic tvaru S 49 rozdělení d</t>
  </si>
  <si>
    <t>1028812208</t>
  </si>
  <si>
    <t>"km"(4,363058-4,3349001)*1000</t>
  </si>
  <si>
    <t>14</t>
  </si>
  <si>
    <t>437651010</t>
  </si>
  <si>
    <t>kolejnice železniční širokopatní tvaru 49 E1 (S 49)</t>
  </si>
  <si>
    <t>2089343052</t>
  </si>
  <si>
    <t>5921180R2</t>
  </si>
  <si>
    <t>pražec z předpjatého betonu vystrojený užitý</t>
  </si>
  <si>
    <t>621067541</t>
  </si>
  <si>
    <t>16</t>
  </si>
  <si>
    <t>521391111</t>
  </si>
  <si>
    <t>Zřízení kolejnicového stykovaného pásu na podkladu z prefabrikátů nebo betonu z kolejnic tvaru S 49 pro jakékoliv rozdělení, s bezpražcovým upevněním, na podkladu z prefabrikátů na prohlídkové jámě (vzor. list 001 402)</t>
  </si>
  <si>
    <t>-624629414</t>
  </si>
  <si>
    <t>"km" (4,384866-4,363058)*1000*2</t>
  </si>
  <si>
    <t>17</t>
  </si>
  <si>
    <t>4377150R6</t>
  </si>
  <si>
    <t>podkladnice žebrová stříhaná ŽP S 4 plochá upravená dle PD</t>
  </si>
  <si>
    <t>-1730518762</t>
  </si>
  <si>
    <t>"mezi vraty a prohlížecí jámou" 6</t>
  </si>
  <si>
    <t>18</t>
  </si>
  <si>
    <t>-99029317</t>
  </si>
  <si>
    <t>22*2*49,39/1000</t>
  </si>
  <si>
    <t>19</t>
  </si>
  <si>
    <t>525019095</t>
  </si>
  <si>
    <t>Rozebrání kolejových polí na demontážní základně Příplatek k cenám za ztížení práce při rekonstrukcích</t>
  </si>
  <si>
    <t>1353107600</t>
  </si>
  <si>
    <t>20</t>
  </si>
  <si>
    <t>525040021</t>
  </si>
  <si>
    <t>Rozebrání kolejových polí na demontážní základně jakékoliv soustavy a jakéhokoliv rozdělení pražců normálního rozchodu do součástí na betonových pražcích</t>
  </si>
  <si>
    <t>-275423136</t>
  </si>
  <si>
    <t>525099095</t>
  </si>
  <si>
    <t>Vyjmutí kolejových polí s rozpojením styků Příplatek k cenám za ztížení práce při rekonstrukcích</t>
  </si>
  <si>
    <t>-1774523823</t>
  </si>
  <si>
    <t>22</t>
  </si>
  <si>
    <t>512502121</t>
  </si>
  <si>
    <t>Odstranění kolejového lože s přehozením materiálu na vzdálenost do 3 m s naložením na dopravní prostředek z kameniva (drceného, struskové štěrkoviny, štěrkopísku) po rozebrání koleje nebo kolejového rozvětvení</t>
  </si>
  <si>
    <t>844656589</t>
  </si>
  <si>
    <t>22,53*3,6*0,45</t>
  </si>
  <si>
    <t>23</t>
  </si>
  <si>
    <t>542992111</t>
  </si>
  <si>
    <t>Kolejová pole nebo kolejová rozvětvení po částech naložení, složení nebo vyjmutí železničním jeřábem, při hmotnosti kolejového pole nebo kolejového rozvětvení do 10 t</t>
  </si>
  <si>
    <t>-170245204</t>
  </si>
  <si>
    <t>11,252</t>
  </si>
  <si>
    <t>24</t>
  </si>
  <si>
    <t>542993111</t>
  </si>
  <si>
    <t>Kolejová pole nebo kolejová rozvětvení po částech přemístění pracovním vlakem na vzdálenost do 2 km při hmotnosti kolejového pole nebo kolejového rozvětvení do 10 t</t>
  </si>
  <si>
    <t>-2093015709</t>
  </si>
  <si>
    <t>25</t>
  </si>
  <si>
    <t>543141111</t>
  </si>
  <si>
    <t>Směrové a výškové vyrovnání koleje na pražcích ze železového nebo předpjatého betonu jakékoliv soustavy , v jakémkoliv kolejovém loži, bez doplnění kolejového lože dosavadní i nově zřízené koleje</t>
  </si>
  <si>
    <t>-580209032</t>
  </si>
  <si>
    <t>28,158</t>
  </si>
  <si>
    <t>26</t>
  </si>
  <si>
    <t>548911122</t>
  </si>
  <si>
    <t>Stykové svařování kolejnic jakékoliv jakosti ocele odtavením ojedinělé, kolejnice tvaru S 49</t>
  </si>
  <si>
    <t>-1743794771</t>
  </si>
  <si>
    <t>27</t>
  </si>
  <si>
    <t>548930011</t>
  </si>
  <si>
    <t>Řezání kolejnic všech soustav pilou</t>
  </si>
  <si>
    <t>1798456170</t>
  </si>
  <si>
    <t>"odříznutí stykových komor v km 4,3349 001" 2</t>
  </si>
  <si>
    <t>28</t>
  </si>
  <si>
    <t>564802221</t>
  </si>
  <si>
    <t>Podkladní vrstvy pro kolej nově zřizovanou jakékoliv tloušťky a šířky pruhu s dodáním hmot, s jejich rozprostřením a zhutněním po vrstvách, s urovnáním horní plochy (úPN 73 6949) ze štěrkodrti</t>
  </si>
  <si>
    <t>1019317015</t>
  </si>
  <si>
    <t>"podkladní vrstva kolejového lože" 18,23</t>
  </si>
  <si>
    <t>"podkladní vrstva zarážedla" 2*3,65*0,15</t>
  </si>
  <si>
    <t>29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</si>
  <si>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</si>
  <si>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</si>
  <si>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409376704</t>
  </si>
  <si>
    <t>2*4,3*2</t>
  </si>
  <si>
    <t>30</t>
  </si>
  <si>
    <t>592452120</t>
  </si>
  <si>
    <t>dlažba zámková profilová základní 19,6x16,1x6 cm přírodní</t>
  </si>
  <si>
    <t>1058754407</t>
  </si>
  <si>
    <t>Poznámka k položce:
spotřeba: 36 kus/m2
"viz výkres PD přílohy E.1.1.2 - E.1.1.6"</t>
  </si>
  <si>
    <t>31</t>
  </si>
  <si>
    <t>599141111</t>
  </si>
  <si>
    <t>Vyplnění spár mezi silničními dílci jakékoliv tloušťky živičnou zálivkou</t>
  </si>
  <si>
    <t>-664532813</t>
  </si>
  <si>
    <t>"spára mezi dlažbou a kolejnicí" 4</t>
  </si>
  <si>
    <t>Ostatní konstrukce a práce, bourání</t>
  </si>
  <si>
    <t>32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</si>
  <si>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</si>
  <si>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</si>
  <si>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575441227</t>
  </si>
  <si>
    <t>33</t>
  </si>
  <si>
    <t>592174090</t>
  </si>
  <si>
    <t>obrubník betonový chodníkový vibrolisovaný 100x8x25 cm</t>
  </si>
  <si>
    <t>-2061056984</t>
  </si>
  <si>
    <t>34</t>
  </si>
  <si>
    <t>9239241R3</t>
  </si>
  <si>
    <t>Mimoúrovňové nástupiště SUDOP vnější desky na tvárnici TISCHER</t>
  </si>
  <si>
    <t>221560138</t>
  </si>
  <si>
    <t>35</t>
  </si>
  <si>
    <t>593812990</t>
  </si>
  <si>
    <t>panel silniční s úkosem 300x100x15 cm</t>
  </si>
  <si>
    <t>-1554660655</t>
  </si>
  <si>
    <t>36</t>
  </si>
  <si>
    <t>9253112R1</t>
  </si>
  <si>
    <t>Kolejové zarážedlo betonové dle vzor.listu Ž 9.13.</t>
  </si>
  <si>
    <t>-79482179</t>
  </si>
  <si>
    <t>Poznámka k položce:
"viz výkres PD přílohy E.1.1.1 - E.1.1.6"</t>
  </si>
  <si>
    <t>37</t>
  </si>
  <si>
    <t>404135550</t>
  </si>
  <si>
    <t>návěst 112 posun zakázán</t>
  </si>
  <si>
    <t>-1752688490</t>
  </si>
  <si>
    <t>38</t>
  </si>
  <si>
    <t>925901111</t>
  </si>
  <si>
    <t>Rozebrání kolejového zarážedla typu I z jakéhokoliv tvaru kolejnic</t>
  </si>
  <si>
    <t>-1071575383</t>
  </si>
  <si>
    <t>39</t>
  </si>
  <si>
    <t>925944111</t>
  </si>
  <si>
    <t>Ochranná zařízení železniční nárazníky osazení</t>
  </si>
  <si>
    <t>-9366514</t>
  </si>
  <si>
    <t>40</t>
  </si>
  <si>
    <t>437858000</t>
  </si>
  <si>
    <t>nárazník kolejový úplný T</t>
  </si>
  <si>
    <t>498216888</t>
  </si>
  <si>
    <t>41</t>
  </si>
  <si>
    <t>9269412R5</t>
  </si>
  <si>
    <t>Návěstidla a označovací zařízení znamení na sloupku rychlostník nebo předzvěstník s jednou tabulkou (vzor. list ZT - 4 a - 5)</t>
  </si>
  <si>
    <t>2002001379</t>
  </si>
  <si>
    <t>42</t>
  </si>
  <si>
    <t>926941312</t>
  </si>
  <si>
    <t>Návěstidla a označovací zařízení znamení na sloupku konec nástupiště (vzor. list ZT - 15)</t>
  </si>
  <si>
    <t>1907507241</t>
  </si>
  <si>
    <t>43</t>
  </si>
  <si>
    <t>928125112</t>
  </si>
  <si>
    <t>Montáž zádlažbových panelů mezi kolejnicemi nebo kolejemi</t>
  </si>
  <si>
    <t>-1097426446</t>
  </si>
  <si>
    <t>44</t>
  </si>
  <si>
    <t>592128150</t>
  </si>
  <si>
    <t>panel zádlažbový vnitřní betonový železničních přejezdů 123 x 128 x 15 cm</t>
  </si>
  <si>
    <t>1530524954</t>
  </si>
  <si>
    <t>45</t>
  </si>
  <si>
    <t>929591111</t>
  </si>
  <si>
    <t>Zasypávka mezi nástupištními zídkami [SUDOP] nebo za nimi se zhutněním, bez podkladní vrstvy pod povrchovou úpravou a úpravy povrchu nástupiště (vzorový list železničního spodku ČD Ž 8.3-N) ze zeminy propustné</t>
  </si>
  <si>
    <t>-480932362</t>
  </si>
  <si>
    <t>24*3,5*0,3</t>
  </si>
  <si>
    <t>46</t>
  </si>
  <si>
    <t>583441550</t>
  </si>
  <si>
    <t>štěrkodrť frakce 0-22</t>
  </si>
  <si>
    <t>-364020404</t>
  </si>
  <si>
    <t>"pod nástupiště" 25,2*1,9</t>
  </si>
  <si>
    <t>997</t>
  </si>
  <si>
    <t>Přesun sutě</t>
  </si>
  <si>
    <t>47</t>
  </si>
  <si>
    <t>997221825</t>
  </si>
  <si>
    <t>Poplatek za uložení stavebního odpadu na skládce (skládkovné) železobetonového</t>
  </si>
  <si>
    <t>587417985</t>
  </si>
  <si>
    <t>"betonové pražce" 37*0,225</t>
  </si>
  <si>
    <t>48</t>
  </si>
  <si>
    <t>997221855</t>
  </si>
  <si>
    <t>Poplatek za uložení stavebního odpadu na skládce (skládkovné) z kameniva</t>
  </si>
  <si>
    <t>-2092092113</t>
  </si>
  <si>
    <t>"podklad zrušené části nástupiště" 3*4*0,35*2,0</t>
  </si>
  <si>
    <t>"štěrkové lože" 22,53*3,6*0,45*1,8</t>
  </si>
  <si>
    <t>49</t>
  </si>
  <si>
    <t>997241511</t>
  </si>
  <si>
    <t>Doprava vybouraných hmot, konstrukcí nebo suti vodorovné přemístění vybouraných hmot nebo konstrukcí, na vzdálenost do 7 km</t>
  </si>
  <si>
    <t>-833503424</t>
  </si>
  <si>
    <t>"kolejnicové zarážedlo na základnu" 3</t>
  </si>
  <si>
    <t>"součásti kolejových polí" 11,252</t>
  </si>
  <si>
    <t>50</t>
  </si>
  <si>
    <t>997241519</t>
  </si>
  <si>
    <t>Doprava vybouraných hmot, konstrukcí nebo suti vodorovné přemístění vybouraných hmot nebo konstrukcí, na vzdálenost Příplatek k ceně za každých další i započatý 1 km</t>
  </si>
  <si>
    <t>-1799434839</t>
  </si>
  <si>
    <t>"železo do šrotu" (2,05+0,025+3)*13</t>
  </si>
  <si>
    <t>"betonové pražce vytržené" 37*0,225*13</t>
  </si>
  <si>
    <t>51</t>
  </si>
  <si>
    <t>997241520</t>
  </si>
  <si>
    <t>Doprava vybouraných hmot, konstrukcí nebo suti vodorovné přemístění vybouraných hmot nebo konstrukcí, na vzdálenost Příplatek k ceně za ztížení práce při rekonstrukcích</t>
  </si>
  <si>
    <t>-926400497</t>
  </si>
  <si>
    <t>52</t>
  </si>
  <si>
    <t>997241531</t>
  </si>
  <si>
    <t>Doprava vybouraných hmot, konstrukcí nebo suti vodorovné přemístění suti, na vzdálenost do 7 km</t>
  </si>
  <si>
    <t>-1045800670</t>
  </si>
  <si>
    <t>"kamenivo odtěžené" 65,697</t>
  </si>
  <si>
    <t>53</t>
  </si>
  <si>
    <t>997241539</t>
  </si>
  <si>
    <t>Doprava vybouraných hmot, konstrukcí nebo suti vodorovné přemístění suti, na vzdálenost Příplatek k ceně za každý další i započatý 1 km přes 7 km</t>
  </si>
  <si>
    <t>-1548323793</t>
  </si>
  <si>
    <t>"těžení pro zámkovou dlažbu" 2*4,3*0,15*2,0*13</t>
  </si>
  <si>
    <t>"těžení pro zřízení nového kolejového lože" "km "(4,363058-4,3349001)*1000*0,6*3,85*2,0*13</t>
  </si>
  <si>
    <t>"kamenivo odtěžené" 65,697*13</t>
  </si>
  <si>
    <t>54</t>
  </si>
  <si>
    <t>997241540</t>
  </si>
  <si>
    <t>Doprava vybouraných hmot, konstrukcí nebo suti vodorovné přemístění suti, na vzdálenost Příplatek k ceně za ztížení práce při rekonstrukcích</t>
  </si>
  <si>
    <t>147398513</t>
  </si>
  <si>
    <t>55</t>
  </si>
  <si>
    <t>997241611</t>
  </si>
  <si>
    <t>Doprava vybouraných hmot, konstrukcí nebo suti nakládání nebo překládání vybouraných hmot nebo konstrukcí</t>
  </si>
  <si>
    <t>-159499549</t>
  </si>
  <si>
    <t>"kolejnicové zarážedlo" 3</t>
  </si>
  <si>
    <t>998</t>
  </si>
  <si>
    <t>Přesun hmot</t>
  </si>
  <si>
    <t>56</t>
  </si>
  <si>
    <t>998242011</t>
  </si>
  <si>
    <t>Přesun hmot pro železniční svršek drah kolejových jakéhokoliv rozsahu dopravní vzdálenost do 5 000 m, o sklonu trati do 8 promile</t>
  </si>
  <si>
    <t>-1343898871</t>
  </si>
  <si>
    <t>"pražce" 12,7</t>
  </si>
  <si>
    <t>"kolejnice" 5</t>
  </si>
  <si>
    <t>"štěrk"45,616*1,7</t>
  </si>
  <si>
    <t>"ŠD do nástupiště" 47,88</t>
  </si>
  <si>
    <t>"ŠD pod panely"13,6</t>
  </si>
  <si>
    <t>"ŠD pod dlažbu" 5,16</t>
  </si>
  <si>
    <t>"zámková dlažba"2,24</t>
  </si>
  <si>
    <t>"nástupištní desky + tvárnice tischer" 26,4+3,58</t>
  </si>
  <si>
    <t>"panely pro zadláždění" 38,08</t>
  </si>
  <si>
    <t>57</t>
  </si>
  <si>
    <t>998242099</t>
  </si>
  <si>
    <t>Přesun hmot pro železniční svršek drah kolejových jakéhokoliv rozsahu Příplatek k ceně za zvětšený přesun přes vymezenou největší dopravní vzdálenost za každých dalších i započatých 1000 m</t>
  </si>
  <si>
    <t>-749016869</t>
  </si>
  <si>
    <t>"pražce" 12,7*50</t>
  </si>
  <si>
    <t>"kolejnice" 5*330</t>
  </si>
  <si>
    <t>"štěrk"45,616*1,7*13</t>
  </si>
  <si>
    <t>"ŠD do nástupiště" 47,88*13</t>
  </si>
  <si>
    <t>"ŠD pod panely"13,6*13</t>
  </si>
  <si>
    <t>"ŠD pod dlažbu" 5,16*13</t>
  </si>
  <si>
    <t>"zámková dlažba"2,24*23</t>
  </si>
  <si>
    <t>"nástupištní desky + tvárnice tischer" (26,4+3,58)*68</t>
  </si>
  <si>
    <t>"panely pro zadláždění" 38,08*33</t>
  </si>
  <si>
    <t>E.1.2 - SO102 Montážní jáma</t>
  </si>
  <si>
    <t>Grafická část dokumentace viz. E 1.2</t>
  </si>
  <si>
    <t xml:space="preserve">    3 - Svislé a kompletní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</si>
  <si>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</si>
  <si>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</si>
  <si>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</si>
  <si>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</si>
  <si>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743 - Elektromontáže - hrubá montáž</t>
  </si>
  <si>
    <t xml:space="preserve">    767 - Konstrukce zámečnické</t>
  </si>
  <si>
    <t>Svislé a kompletní konstrukce</t>
  </si>
  <si>
    <t>380326243</t>
  </si>
  <si>
    <t>Kompletní konstrukce ČOV, nádrží nebo vodojemů ze ŽB mrazuvzdorného tř. C 30/37 tl nad 300 mm</t>
  </si>
  <si>
    <t>CS ÚRS 2016 01</t>
  </si>
  <si>
    <t>Poznámka k položce:
"viz výkres PD přílohy E.1.2.1 - E.1.2.6"</t>
  </si>
  <si>
    <t>(2*0,55*1,36+0,45*1,96)*18</t>
  </si>
  <si>
    <t>2*0,5*1,36*1,96</t>
  </si>
  <si>
    <t>"schodiště" 2*0,9*1,06</t>
  </si>
  <si>
    <t>"vnitřní část" 2*0,36*1,8*1,06+2*0,38*0,36*14,4+0,11*0,3*14,4</t>
  </si>
  <si>
    <t>380356231</t>
  </si>
  <si>
    <t>Bednění kompletních konstrukcí ČOV, nádrží nebo vodojemů neomítaných ploch rovinných zřízení</t>
  </si>
  <si>
    <t>2*1,81*19</t>
  </si>
  <si>
    <t>2*1,81*1,96</t>
  </si>
  <si>
    <t>2*1,36*18</t>
  </si>
  <si>
    <t>2*1,36*1,06</t>
  </si>
  <si>
    <t>2*0,25*14,4+2*0,3*0,25</t>
  </si>
  <si>
    <t>2*(5*0,2+5*0,3)*1,06</t>
  </si>
  <si>
    <t>Mezisoučet</t>
  </si>
  <si>
    <t>"průchody a niky"140,368*0,1</t>
  </si>
  <si>
    <t>380356232</t>
  </si>
  <si>
    <t>Bednění kompletních konstrukcí ČOV, nádrží nebo vodojemů neomítaných ploch rovinných odstranění</t>
  </si>
  <si>
    <t>154,405</t>
  </si>
  <si>
    <t>380361006</t>
  </si>
  <si>
    <t>Výztuž kompletních konstrukcí ČOV, nádrží nebo vodojemů z betonářské oceli 10 505</t>
  </si>
  <si>
    <t>380361011</t>
  </si>
  <si>
    <t>Výztuž kompletních konstrukcí ČOV, nádrží nebo vodojemů ze svařovaných sítí KARI</t>
  </si>
  <si>
    <t>451315114</t>
  </si>
  <si>
    <t>Podkladní nebo výplňová vrstva z betonu C 12/15 tl do 100 mm</t>
  </si>
  <si>
    <t>451475111</t>
  </si>
  <si>
    <t>Podkladní vrstva pod ložiska z plastbetonu s pryskyřicí CHS Epoxy 512 první vrstva tl 10 mm</t>
  </si>
  <si>
    <t>Poznámka k položce:
Poznámka k položce: podlití podkladnic
"viz výkres PD přílohy E.1.2.1 - E.1.2.6"</t>
  </si>
  <si>
    <t>2*24*0,41*0,45</t>
  </si>
  <si>
    <t>451475112</t>
  </si>
  <si>
    <t>Podkladní vrstva pod ložiska z plastbetonu s pryskyřicí CHS Epoxy 512 další vrstvy tl 10 mm</t>
  </si>
  <si>
    <t>545225121</t>
  </si>
  <si>
    <t>Výměna v kolejovém rozvětvení podkladnic a kluzných stoliček</t>
  </si>
  <si>
    <t>Poznámka k položce:
"viz PD přílohy E.1.2.1 - E.1.2.6"</t>
  </si>
  <si>
    <t>437716500</t>
  </si>
  <si>
    <t>podkladnice žebrová řezaná ŽP S 4 plochá</t>
  </si>
  <si>
    <t>437750000</t>
  </si>
  <si>
    <t>svěrka stříhaná ŽS 4</t>
  </si>
  <si>
    <t>Úpravy povrchů, podlahy a osazování výplní</t>
  </si>
  <si>
    <t>622131121</t>
  </si>
  <si>
    <t>Penetrace akrylát-silikon vnějších stěn nanášená ručně</t>
  </si>
  <si>
    <t>627611111</t>
  </si>
  <si>
    <t>Ochranný nátěr jednonásobný cementovým mlékem betonových konstrukcí vnějších</t>
  </si>
  <si>
    <t>Poznámka k položce:
Poznámka k položce: pracovní spára
"viz PD přílohy E.1.2.1 - E.1.2.6"</t>
  </si>
  <si>
    <t>0,45*(2*19+2*1,06)</t>
  </si>
  <si>
    <t>985324111</t>
  </si>
  <si>
    <t>Impregnační nátěr betonu dvojnásobný (OS-A)</t>
  </si>
  <si>
    <t>919726123</t>
  </si>
  <si>
    <t>Geotextilie pro ochranu, separaci a filtraci netkaná měrná hmotnost do 500 g/m2</t>
  </si>
  <si>
    <t>931992121</t>
  </si>
  <si>
    <t>Výplň dilatačních spár z extrudovaného polystyrénu tl 20 mm</t>
  </si>
  <si>
    <t>931994121</t>
  </si>
  <si>
    <t>Těsnění styčné spáry u prefa dílců mikrotenovým pryžovým profilem</t>
  </si>
  <si>
    <t>931994132</t>
  </si>
  <si>
    <t>Těsnění dilatační spáry betonové konstrukce silikonovým tmelem do pl 4,0 cm2</t>
  </si>
  <si>
    <t>931994141</t>
  </si>
  <si>
    <t>Těsnění pracovní spáry betonové konstrukce polyuretanovým tmelem do pl 1,5 cm2</t>
  </si>
  <si>
    <t>19+1,96+19+1,96</t>
  </si>
  <si>
    <t>931994171</t>
  </si>
  <si>
    <t>Těsnění pracovní spáry betonové konstrukce asfaltovým izolačním pásem š do 500 mm</t>
  </si>
  <si>
    <t>931995111</t>
  </si>
  <si>
    <t>Nátěr v pracovní spáře betonářské výztuže 2x ochranný</t>
  </si>
  <si>
    <t>10*0,1</t>
  </si>
  <si>
    <t>953241214</t>
  </si>
  <si>
    <t>Osazení smykových dilatačních trnů D 30 mm pro nižší zatížení nerez nebo pozink s pouzdrem</t>
  </si>
  <si>
    <t>130210410</t>
  </si>
  <si>
    <t>tyč ocelová žebírková, výztuž do betonu, DIN 488, v tyčích, D 32 mm</t>
  </si>
  <si>
    <t>Poznámka k položce:
Poznámka k položce: Hmotnost: 6,31 kg/m
"viz PD přílohy E.1.2.1 - E.1.2.6"</t>
  </si>
  <si>
    <t>953961114</t>
  </si>
  <si>
    <t>Kotvy chemickým tmelem M 16 hl 125 mm do betonu, ŽB nebo kamene s vyvrtáním otvoru</t>
  </si>
  <si>
    <t>Poznámka k položce:
Poznámka k položce: kotvení svršku
"viz PD přílohy E.1.2.1 - E.1.2.6"</t>
  </si>
  <si>
    <t>953965131</t>
  </si>
  <si>
    <t>Kotevní šroub pro chemické kotvy M 16 dl 190 mm</t>
  </si>
  <si>
    <t>Poznámka k položce:
Poznámka k položce: kotvení svršku vč. 2 ks matic a podložky
"viz PD přílohy E.1.2.1 - E.1.2.6"</t>
  </si>
  <si>
    <t>998271301</t>
  </si>
  <si>
    <t>Přesun hmot pro kanalizace hloubené monolitické z betonu otevřený výkop</t>
  </si>
  <si>
    <t>PSV</t>
  </si>
  <si>
    <t>Práce a dodávky PSV</t>
  </si>
  <si>
    <t>711</t>
  </si>
  <si>
    <t>Izolace proti vodě, vlhkosti a plynům</t>
  </si>
  <si>
    <t>711112001</t>
  </si>
  <si>
    <t>Provedení izolace proti zemní vlhkosti svislé za studena nátěrem penetračním</t>
  </si>
  <si>
    <t>Poznámka k položce:
Poznámka k položce: provedení 1 vrstvy nátěru
"viz PD přílohy E.1.2.1 - E.1.2.6"</t>
  </si>
  <si>
    <t>111631650</t>
  </si>
  <si>
    <t>penetrační nátěr</t>
  </si>
  <si>
    <t>711112002</t>
  </si>
  <si>
    <t>Provedení izolace proti zemní vlhkosti svislé za studena lakem asfaltovým</t>
  </si>
  <si>
    <t>58</t>
  </si>
  <si>
    <t>Poznámka k položce:
Poznámka k položce: provedení 2 vrstev nátěru
"viz PD přílohy E.1.2.1 - E.1.2.6"</t>
  </si>
  <si>
    <t>78,1516057374948*2 "Přepočtené koeficientem množství</t>
  </si>
  <si>
    <t>111613460</t>
  </si>
  <si>
    <t>asfalt stavebně-izolační</t>
  </si>
  <si>
    <t>60</t>
  </si>
  <si>
    <t>998711201</t>
  </si>
  <si>
    <t>Přesun hmot procentní pro izolace proti vodě, vlhkosti a plynům v objektech v do 6 m</t>
  </si>
  <si>
    <t>%</t>
  </si>
  <si>
    <t>62</t>
  </si>
  <si>
    <t>721</t>
  </si>
  <si>
    <t>Zdravotechnika - vnitřní kanalizace</t>
  </si>
  <si>
    <t>721173315</t>
  </si>
  <si>
    <t>Potrubí kanalizační plastové dešťové systém KG DN 110</t>
  </si>
  <si>
    <t>64</t>
  </si>
  <si>
    <t>2*2</t>
  </si>
  <si>
    <t>721211502</t>
  </si>
  <si>
    <t>Vpusť sklepní s vodorovným odtokem DN 110 mřížka litina 170x240</t>
  </si>
  <si>
    <t>66</t>
  </si>
  <si>
    <t>743</t>
  </si>
  <si>
    <t>Elektromontáže - hrubá montáž</t>
  </si>
  <si>
    <t>743111116</t>
  </si>
  <si>
    <t>Montáž trubka plastová tuhá D 26 mm uložená pevně</t>
  </si>
  <si>
    <t>68</t>
  </si>
  <si>
    <t>345710930</t>
  </si>
  <si>
    <t>trubka elektroinstalační tuhá z PVC L 3 m 1525</t>
  </si>
  <si>
    <t>70</t>
  </si>
  <si>
    <t>Poznámka k položce:
Poznámka k položce: EAN 8595057619081
"viz PD přílohy E.1.2.1 - E.1.2.6"</t>
  </si>
  <si>
    <t>767</t>
  </si>
  <si>
    <t>Konstrukce zámečnické</t>
  </si>
  <si>
    <t>767423111</t>
  </si>
  <si>
    <t>Montáž fasádních kovových obkladů okapnice</t>
  </si>
  <si>
    <t>72</t>
  </si>
  <si>
    <t>Poznámka k položce:
Poznámka k položce: výklenky
"viz PD přílohy E.1.2.1 - E.1.2.6"</t>
  </si>
  <si>
    <t>0,3+1+0,3+1+0,3+1+0,3+1+0,3+1+0,3+1+0,3+1+0,6+1+0,3+1+0,4</t>
  </si>
  <si>
    <t>130106120</t>
  </si>
  <si>
    <t>hliníkovýl profil T, 25 x 25 x 3 mm</t>
  </si>
  <si>
    <t>74</t>
  </si>
  <si>
    <t>Poznámka k položce:
Poznámka k položce: Hmotnost: 1,18 kg/m
"viz PD přílohy E.1.2.1 - E.1.2.6"</t>
  </si>
  <si>
    <t>767510111</t>
  </si>
  <si>
    <t>Montáž osazení kanálového krytu</t>
  </si>
  <si>
    <t>kg</t>
  </si>
  <si>
    <t>76</t>
  </si>
  <si>
    <t>95,2+2,5</t>
  </si>
  <si>
    <t>553470520</t>
  </si>
  <si>
    <t>rošt podlahový svařovaný, 20/3 mm 340 x 1000 mm</t>
  </si>
  <si>
    <t>78</t>
  </si>
  <si>
    <t>767531121</t>
  </si>
  <si>
    <t>Osazení zapuštěného rámu z L profilů k čistícím rohožím</t>
  </si>
  <si>
    <t>80</t>
  </si>
  <si>
    <t>130104020</t>
  </si>
  <si>
    <t>úhelník ocelový rovnostranný, v jakosti 11 375, 25 x 25 x 3 mm</t>
  </si>
  <si>
    <t>82</t>
  </si>
  <si>
    <t>Poznámka k položce:
Poznámka k položce: Hmotnost: 1,45 kg/m
"viz PD přílohy E.1.2.1 - E.1.2.6"</t>
  </si>
  <si>
    <t>767995113</t>
  </si>
  <si>
    <t>Montáž atypických zámečnických konstrukcí hmotnosti do 20 kg</t>
  </si>
  <si>
    <t>84</t>
  </si>
  <si>
    <t>136112280</t>
  </si>
  <si>
    <t>plech tlustý hladký jakost S 235 JR, 10x1000x2000 mm</t>
  </si>
  <si>
    <t>86</t>
  </si>
  <si>
    <t>Poznámka k položce:
Poznámka k položce: Hmotnost 160 kg/kus
"viz PD přílohy E.1.2.1 - E.1.2.6"</t>
  </si>
  <si>
    <t>0,6336*1,05</t>
  </si>
  <si>
    <t>136112380</t>
  </si>
  <si>
    <t>plech tlustý hladký jakost S 235 JR, 15x2000x3000 mm</t>
  </si>
  <si>
    <t>88</t>
  </si>
  <si>
    <t>Poznámka k položce:
Poznámka k položce: Hmotnost 720 kg/kus
"viz PD přílohy E.1.2.1 - E.1.2.6"</t>
  </si>
  <si>
    <t>E.1.3 - SO 103 Pozemní kominkace a zpevněné plochy</t>
  </si>
  <si>
    <t xml:space="preserve">Grafická část dokumentace viz. E 1.3 </t>
  </si>
  <si>
    <t xml:space="preserve">    8 - Trubní vedení</t>
  </si>
  <si>
    <t xml:space="preserve">    9 - Ostatní konstrukce a práce-bourání</t>
  </si>
  <si>
    <t>M - Práce a dodávky M</t>
  </si>
  <si>
    <t xml:space="preserve">    46-M - Zemní práce při extr.mont.pracích</t>
  </si>
  <si>
    <t>113201112</t>
  </si>
  <si>
    <t>Vytrhání obrub silničních ležatých</t>
  </si>
  <si>
    <t>"viz výkres PD přílohy E.1.3.1 - E.1.3.4"</t>
  </si>
  <si>
    <t>120001101</t>
  </si>
  <si>
    <t>Příplatek za ztížení vykopávky v blízkosti podzemního vedení</t>
  </si>
  <si>
    <t>Poznámka k položce:
"viz výkres PD přílohy E.1.3.1 - E.1.3.4"</t>
  </si>
  <si>
    <t>121101103</t>
  </si>
  <si>
    <t>Sejmutí ornice s přemístěním na vzdálenost do 250 m</t>
  </si>
  <si>
    <t>545*0,2</t>
  </si>
  <si>
    <t>122201102</t>
  </si>
  <si>
    <t>Odkopávky a prokopávky nezapažené v hornině tř. 3 objem do 1000 m3</t>
  </si>
  <si>
    <t>122201109</t>
  </si>
  <si>
    <t>Příplatek za lepivost u odkopávek v hornině tř. 1 až 3</t>
  </si>
  <si>
    <t>233,49*0,1 "Přepočtené koeficientem množství</t>
  </si>
  <si>
    <t>162301101</t>
  </si>
  <si>
    <t>Vodorovné přemístění do 500 m výkopku/sypaniny z horniny tř. 1 až 4</t>
  </si>
  <si>
    <t>162401102</t>
  </si>
  <si>
    <t>Vodorovné přemístění do 2000 m výkopku/sypaniny z horniny tř. 1 až 4</t>
  </si>
  <si>
    <t>109-15,5</t>
  </si>
  <si>
    <t>162701105</t>
  </si>
  <si>
    <t>Vodorovné přemístění do 10000 m výkopku/sypaniny z horniny tř. 1 až 4</t>
  </si>
  <si>
    <t>167101101</t>
  </si>
  <si>
    <t>Nakládání výkopku z hornin tř. 1 až 4 do 100 m3</t>
  </si>
  <si>
    <t>171101104</t>
  </si>
  <si>
    <t>Uložení sypaniny z hornin soudržných do násypů zhutněných do 102 % PS</t>
  </si>
  <si>
    <t>58331R100</t>
  </si>
  <si>
    <t>vhodný hutnitelný násypový materiál</t>
  </si>
  <si>
    <t>9,36*1,8 "Přepočtené koeficientem množství</t>
  </si>
  <si>
    <t>171101111</t>
  </si>
  <si>
    <t>Uložení sypaniny z hornin nesoudržných sypkých s vlhkostí l(d) 0,9 v aktivní zóně</t>
  </si>
  <si>
    <t>583442290</t>
  </si>
  <si>
    <t>štěrkodrť frakce 0-125 MM</t>
  </si>
  <si>
    <t>189,55*2 "Přepočtené koeficientem množství</t>
  </si>
  <si>
    <t>171201201</t>
  </si>
  <si>
    <t>Uložení sypaniny na skládky</t>
  </si>
  <si>
    <t>Poplatek za uložení odpadu ze sypaniny na skládce (skládkovné)</t>
  </si>
  <si>
    <t>256,99*1,8 "Přepočtené koeficientem množství</t>
  </si>
  <si>
    <t>171203111</t>
  </si>
  <si>
    <t>Uložení a hrubé rozhrnutí výkopku bez zhutnění v rovině a ve svahu do 1:5</t>
  </si>
  <si>
    <t>174101101</t>
  </si>
  <si>
    <t>Zásyp jam, šachet rýh nebo kolem objektů sypaninou se zhutněním</t>
  </si>
  <si>
    <t>10+8,25</t>
  </si>
  <si>
    <t>583373455</t>
  </si>
  <si>
    <t>štěrkopísek frakce 0-32 MM</t>
  </si>
  <si>
    <t>175101229</t>
  </si>
  <si>
    <t>Prosátí zeminy pro ohumusování</t>
  </si>
  <si>
    <t>15,5</t>
  </si>
  <si>
    <t>181111121</t>
  </si>
  <si>
    <t>Plošná úprava terénu do 500 m2 zemina tř 1 až 4 nerovnosti do +/- 150 mm v rovinně a svahu do 1:5</t>
  </si>
  <si>
    <t>181111122</t>
  </si>
  <si>
    <t>Plošná úprava terénu do 500 m2 zemina tř 1 až 4 nerovnosti do +/- 150 mm ve svahu do 1:2</t>
  </si>
  <si>
    <t>66,95</t>
  </si>
  <si>
    <t>181301102</t>
  </si>
  <si>
    <t>Rozprostření ornice tl vrstvy do 150 mm pl do 500 m2 v rovině nebo ve svahu do 1:5</t>
  </si>
  <si>
    <t>181411131</t>
  </si>
  <si>
    <t>Založení parkového trávníku výsevem plochy do 1000 m2 v rovině a ve svahu do 1:5</t>
  </si>
  <si>
    <t>36,05</t>
  </si>
  <si>
    <t>005724100</t>
  </si>
  <si>
    <t>osivo směs travní parková</t>
  </si>
  <si>
    <t>181411132</t>
  </si>
  <si>
    <t>Založení parkového trávníku výsevem plochy do 1000 m2 ve svahu do 1:2</t>
  </si>
  <si>
    <t>181951102</t>
  </si>
  <si>
    <t>Úprava pláně v hornině tř. 1 až 4 se zhutněním</t>
  </si>
  <si>
    <t>182301122</t>
  </si>
  <si>
    <t>Rozprostření ornice pl do 500 m2 ve svahu přes 1:5 tl vrstvy do 150 mm</t>
  </si>
  <si>
    <t>183403161</t>
  </si>
  <si>
    <t>Obdělání půdy válením v rovině a svahu do 1:5</t>
  </si>
  <si>
    <t>183403261</t>
  </si>
  <si>
    <t>Obdělání půdy válením ve svahu do 1:2</t>
  </si>
  <si>
    <t>184802111</t>
  </si>
  <si>
    <t>Chemické odplevelení před založením kultury nad 20 m2 postřikem na široko v rovině a svahu do 1:5</t>
  </si>
  <si>
    <t>184802211</t>
  </si>
  <si>
    <t>Chemické odplevelení před založením kultury nad 20 m2 postřikem na široko ve svahu do 1:2</t>
  </si>
  <si>
    <t>184911211</t>
  </si>
  <si>
    <t>Rozprostření valounků velikosti do 0,1 m v rovině a svahu do 1:5</t>
  </si>
  <si>
    <t>583374030</t>
  </si>
  <si>
    <t>kamenivo dekorační (kačírek) frakce 16/32</t>
  </si>
  <si>
    <t>185803111</t>
  </si>
  <si>
    <t>Ošetření trávníku shrabáním v rovině a svahu do 1:5</t>
  </si>
  <si>
    <t>185803112</t>
  </si>
  <si>
    <t>Ošetření trávníku shrabáním ve svahu do 1:2</t>
  </si>
  <si>
    <t>21314R111</t>
  </si>
  <si>
    <t>Zřízení vrstvy z folie v rovině nebo ve sklonu do 1:5 š do 3 m</t>
  </si>
  <si>
    <t>283233155</t>
  </si>
  <si>
    <t>folie proti prorůstání trávy</t>
  </si>
  <si>
    <t>564851111</t>
  </si>
  <si>
    <t>Podklad ze štěrkodrtě ŠD tl 150 mm</t>
  </si>
  <si>
    <t>564861111</t>
  </si>
  <si>
    <t>Podklad ze štěrkodrtě ŠD tl 200 mm</t>
  </si>
  <si>
    <t>565145111</t>
  </si>
  <si>
    <t>Asfaltový beton vrstva podkladní ACP 16 (obalované kamenivo OKS) tl 60 mm š do 3 m</t>
  </si>
  <si>
    <t>248</t>
  </si>
  <si>
    <t>567122111</t>
  </si>
  <si>
    <t>Podklad ze směsi stmelené cementem SC C 8/10 (KSC I) tl 120 mm</t>
  </si>
  <si>
    <t>573111112</t>
  </si>
  <si>
    <t>Postřik živičný infiltrační s posypem z asfaltu množství 1 kg/m2</t>
  </si>
  <si>
    <t>573211111</t>
  </si>
  <si>
    <t>Postřik živičný spojovací z asfaltu v množství do 0,70 kg/m2</t>
  </si>
  <si>
    <t>577134111</t>
  </si>
  <si>
    <t>Asfaltový beton vrstva obrusná ACO 11 (ABS) tř. I tl 40 mm š do 3 m z nemodifikovaného asfaltu</t>
  </si>
  <si>
    <t>90</t>
  </si>
  <si>
    <t>581141212</t>
  </si>
  <si>
    <t>Kryt cementobetonový vozovek skupiny CB II tl 210 mm</t>
  </si>
  <si>
    <t>92</t>
  </si>
  <si>
    <t>584121111</t>
  </si>
  <si>
    <t>Osazení silničních dílců z ŽB do lože z kameniva těženého tl 40 mm</t>
  </si>
  <si>
    <t>94</t>
  </si>
  <si>
    <t>593811360</t>
  </si>
  <si>
    <t>panel silniční IZD 200/100/15 JP 6 t 200x100x15 cm</t>
  </si>
  <si>
    <t>96</t>
  </si>
  <si>
    <t>Poznámka k položce:
Poznámka k položce:, dohodou
"viz výkres PD přílohy E.1.3.1 - E.1.3.4"</t>
  </si>
  <si>
    <t>596211111</t>
  </si>
  <si>
    <t>Kladení zámkové dlažby komunikací pro pěší tl 60 mm skupiny A pl do 100 m2</t>
  </si>
  <si>
    <t>98</t>
  </si>
  <si>
    <t>592452125</t>
  </si>
  <si>
    <t>dlažba zámková přírodní 19,6x16,1x6 cm</t>
  </si>
  <si>
    <t>100</t>
  </si>
  <si>
    <t>Poznámka k položce:
Poznámka k položce:, spotřeba: 36 kus/m2
"viz výkres PD přílohy E.1.3.1 - E.1.3.4"</t>
  </si>
  <si>
    <t>631311133</t>
  </si>
  <si>
    <t>Mazanina tl do 240 mm z betonu prostého bez zvýšených nároků na prostředí tř. C 12/15</t>
  </si>
  <si>
    <t>102</t>
  </si>
  <si>
    <t>63131R113</t>
  </si>
  <si>
    <t>Mazanina tl do 240 mm z betonu prostého tř. C 30/37 + superplastifikátor Peramin F, provzdušňovací přísada Peramin L</t>
  </si>
  <si>
    <t>104</t>
  </si>
  <si>
    <t>631319023</t>
  </si>
  <si>
    <t>Příplatek k mazanině tl do 240 mm za přehlazení s poprášením cementem</t>
  </si>
  <si>
    <t>106</t>
  </si>
  <si>
    <t>631319175</t>
  </si>
  <si>
    <t>Příplatek k mazanině tl do 240 mm za stržení povrchu spodní vrstvy před vložením výztuže</t>
  </si>
  <si>
    <t>108</t>
  </si>
  <si>
    <t>631319206</t>
  </si>
  <si>
    <t>Příplatek k mazaninám za přidání ocelových vláken (drátkobeton) pro objemové vyztužení 40 kg/m3</t>
  </si>
  <si>
    <t>110</t>
  </si>
  <si>
    <t>631362021</t>
  </si>
  <si>
    <t>Výztuž mazanin svařovanými sítěmi Kari</t>
  </si>
  <si>
    <t>112</t>
  </si>
  <si>
    <t>24*4,44*0,001*1,25</t>
  </si>
  <si>
    <t>632481213</t>
  </si>
  <si>
    <t>Separační vrstva z PE fólie</t>
  </si>
  <si>
    <t>114</t>
  </si>
  <si>
    <t>Trubní vedení</t>
  </si>
  <si>
    <t>895941111</t>
  </si>
  <si>
    <t>Zřízení vpusti kanalizační uliční z betonových dílců</t>
  </si>
  <si>
    <t>116</t>
  </si>
  <si>
    <t>59</t>
  </si>
  <si>
    <t>592238315</t>
  </si>
  <si>
    <t>betonová uliční vpust DN 500, s kalovým prostorem</t>
  </si>
  <si>
    <t>118</t>
  </si>
  <si>
    <t>899231111</t>
  </si>
  <si>
    <t>Výšková úprava uličního vstupu nebo vpusti do 200 mm zvýšením mříže</t>
  </si>
  <si>
    <t>120</t>
  </si>
  <si>
    <t>61</t>
  </si>
  <si>
    <t>899331111</t>
  </si>
  <si>
    <t>Výšková úprava uličního vstupu nebo vpusti do 200 mm zvýšením poklopu</t>
  </si>
  <si>
    <t>122</t>
  </si>
  <si>
    <t>Ostatní konstrukce a práce-bourání</t>
  </si>
  <si>
    <t>915131111</t>
  </si>
  <si>
    <t>Vodorovné dopravní značení bílou barvou přechody pro chodce, šipky, symboly</t>
  </si>
  <si>
    <t>124</t>
  </si>
  <si>
    <t>63</t>
  </si>
  <si>
    <t>915491211</t>
  </si>
  <si>
    <t>Osazení vodícího proužku z betonových desek do betonového lože tl do 100 mm š proužku 250 mm</t>
  </si>
  <si>
    <t>126</t>
  </si>
  <si>
    <t>592185610</t>
  </si>
  <si>
    <t>krajník silniční betonový 50x25x8 cm</t>
  </si>
  <si>
    <t>128</t>
  </si>
  <si>
    <t>65</t>
  </si>
  <si>
    <t>915621111</t>
  </si>
  <si>
    <t>Předznačení vodorovného plošného značení</t>
  </si>
  <si>
    <t>130</t>
  </si>
  <si>
    <t>1,88</t>
  </si>
  <si>
    <t>91613R121</t>
  </si>
  <si>
    <t>Osazení silničního obrubníku betonového stojatého s boční opěrou do lože z betonu C 20/25 XF3</t>
  </si>
  <si>
    <t>132</t>
  </si>
  <si>
    <t>67</t>
  </si>
  <si>
    <t>592174910</t>
  </si>
  <si>
    <t>obrubník betonový silniční ABO 15-25 100x15x25 cm</t>
  </si>
  <si>
    <t>134</t>
  </si>
  <si>
    <t>104*1,01 "Přepočtené koeficientem množství</t>
  </si>
  <si>
    <t>Osazení chodníkového obrubníku betonového stojatého s boční opěrou do lože z betonu prostého</t>
  </si>
  <si>
    <t>136</t>
  </si>
  <si>
    <t>69</t>
  </si>
  <si>
    <t>592174115</t>
  </si>
  <si>
    <t>obrubník betonový chodníkový ABO 19-10 100x8x25 cm</t>
  </si>
  <si>
    <t>138</t>
  </si>
  <si>
    <t>51*1,01 "Přepočtené koeficientem množství</t>
  </si>
  <si>
    <t>91678R111</t>
  </si>
  <si>
    <t>Betonový spádník přímý, typ 2, dlo lože z betonu C 20/25 XF3, montáž a dodávka</t>
  </si>
  <si>
    <t>140</t>
  </si>
  <si>
    <t>71</t>
  </si>
  <si>
    <t>91678R113</t>
  </si>
  <si>
    <t>Betonový spádník rohový vnitřní, typ 1, dlo lože z betonu C 20/25 XF3, montáž a dodávka</t>
  </si>
  <si>
    <t>142</t>
  </si>
  <si>
    <t>91912R111</t>
  </si>
  <si>
    <t>Zalití spáry asfaltovou zálivkou s podrcením</t>
  </si>
  <si>
    <t>144</t>
  </si>
  <si>
    <t>73</t>
  </si>
  <si>
    <t>919726202</t>
  </si>
  <si>
    <t>Geotextilie pro vyztužení, separaci a filtraci tkaná z PP podélná pevnost v tahu do 50 kN/m</t>
  </si>
  <si>
    <t>146</t>
  </si>
  <si>
    <t>409,55</t>
  </si>
  <si>
    <t>997221571</t>
  </si>
  <si>
    <t>Vodorovná doprava vybouraných hmot do 1 km</t>
  </si>
  <si>
    <t>148</t>
  </si>
  <si>
    <t>75</t>
  </si>
  <si>
    <t>997221579</t>
  </si>
  <si>
    <t>Příplatek ZKD 1 km u vodorovné dopravy vybouraných hmot</t>
  </si>
  <si>
    <t>150</t>
  </si>
  <si>
    <t>997221612</t>
  </si>
  <si>
    <t>Nakládání vybouraných hmot na dopravní prostředky pro vodorovnou dopravu</t>
  </si>
  <si>
    <t>152</t>
  </si>
  <si>
    <t>77</t>
  </si>
  <si>
    <t>997221815</t>
  </si>
  <si>
    <t>Poplatek za uložení betonového odpadu na skládce (skládkovné)</t>
  </si>
  <si>
    <t>154</t>
  </si>
  <si>
    <t>998225111</t>
  </si>
  <si>
    <t>Přesun hmot pro pozemní komunikace s krytem z kamene, monolitickým betonovým nebo živičným</t>
  </si>
  <si>
    <t>156</t>
  </si>
  <si>
    <t>Práce a dodávky M</t>
  </si>
  <si>
    <t>46-M</t>
  </si>
  <si>
    <t>Zemní práce při extr.mont.pracích</t>
  </si>
  <si>
    <t>79</t>
  </si>
  <si>
    <t>460490014</t>
  </si>
  <si>
    <t>Krytí kabelů výstražnou fólií šířky 40 cm</t>
  </si>
  <si>
    <t>158</t>
  </si>
  <si>
    <t>460510203</t>
  </si>
  <si>
    <t>Kanály do rýhy neasfaltované z prefabrikovaných betonových žlabů typ TK 2</t>
  </si>
  <si>
    <t>160</t>
  </si>
  <si>
    <t>81</t>
  </si>
  <si>
    <t>46051R100</t>
  </si>
  <si>
    <t>Rezervní chránička DN 150</t>
  </si>
  <si>
    <t>162</t>
  </si>
  <si>
    <t>E.1.4.1 - Vodovodní řad</t>
  </si>
  <si>
    <t>Jednotlivé položky jsou stanoveny dle ceníku ÚRS, tyto položky jsou složeny z Dodávky materiálu a Montáže. V případě že se nejedná o položku dle ÚRS je položka navýšena o dodávku a montáž procentuální sazbou				  Grafická část dokumentace viz. E.1.4.1</t>
  </si>
  <si>
    <t>D1 - E1.4.1_VŘ: Vodovodní řad</t>
  </si>
  <si>
    <t xml:space="preserve">    D2 - 001: Zemní práce</t>
  </si>
  <si>
    <t xml:space="preserve">    D3 - 004: Vodorovné konstrukce</t>
  </si>
  <si>
    <t xml:space="preserve">    D4 - 008: Trubní vedení</t>
  </si>
  <si>
    <t>D1</t>
  </si>
  <si>
    <t>E1.4.1_VŘ: Vodovodní řad</t>
  </si>
  <si>
    <t>D2</t>
  </si>
  <si>
    <t>001: Zemní práce</t>
  </si>
  <si>
    <t>132201202</t>
  </si>
  <si>
    <t>Hloubení rýh š do 2000 mm v hornině tř. 3 objemu do 1000 m3</t>
  </si>
  <si>
    <t>Poznámka k položce:
"viz výkres PD přílohy E.1.4.1.1 - E.1.4.1.3"</t>
  </si>
  <si>
    <t>(1,0*80*1,6)+2</t>
  </si>
  <si>
    <t>132201209</t>
  </si>
  <si>
    <t>Příplatek za lepivost k hloubení rýh š do 2000 mm v hornině tř. 3</t>
  </si>
  <si>
    <t>(1,0*80*1,6)*0,9</t>
  </si>
  <si>
    <t>132202201</t>
  </si>
  <si>
    <t>Hloubení rýh š přes 600 do 2000 mm ručním nebo pneum nářadím v soudržných horninách tř. 3</t>
  </si>
  <si>
    <t>(1,0*80*1,6)*0,1 + 1</t>
  </si>
  <si>
    <t>(1*1*1)*7</t>
  </si>
  <si>
    <t>151101101</t>
  </si>
  <si>
    <t>Zřízení příložného pažení a rozepření stěn rýh hl do 2 m</t>
  </si>
  <si>
    <t>2*80</t>
  </si>
  <si>
    <t>161101101</t>
  </si>
  <si>
    <t>Svislé přemístění výkopku z horniny tř. 1 až 4 hl výkopu do 2,5 m</t>
  </si>
  <si>
    <t>((1,0*80*1,6)+2) + ((1,0*80*1,6)*0,1 + 1)</t>
  </si>
  <si>
    <t>175101101</t>
  </si>
  <si>
    <t>Obsyp potrubí bez prohození sypaniny z hornin tř. 1 až 4 uloženým do 3 m od kraje výkopu</t>
  </si>
  <si>
    <t>140*0,8</t>
  </si>
  <si>
    <t>175101109</t>
  </si>
  <si>
    <t>Příplatek k obsypu potrubí sypaninou uloženou do 3 m od kraje výkopu za prohození sypaniny</t>
  </si>
  <si>
    <t>140*0,8+4</t>
  </si>
  <si>
    <t>181101102</t>
  </si>
  <si>
    <t>Úprava pláně v zářezech v hornině tř. 1 až 4 se zhutněním</t>
  </si>
  <si>
    <t>1*80</t>
  </si>
  <si>
    <t>(144/2) * 1,1</t>
  </si>
  <si>
    <t>D3</t>
  </si>
  <si>
    <t>004: Vodorovné konstrukce</t>
  </si>
  <si>
    <t>451573111</t>
  </si>
  <si>
    <t>Lože pod potrubí otevřený výkop ze štěrkopísku</t>
  </si>
  <si>
    <t>1*80*0,15</t>
  </si>
  <si>
    <t>D4</t>
  </si>
  <si>
    <t>008: Trubní vedení</t>
  </si>
  <si>
    <t>892273111</t>
  </si>
  <si>
    <t>Proplach a desinfekce vodovodního potrubí DN od 80 do 125</t>
  </si>
  <si>
    <t>13,33*6</t>
  </si>
  <si>
    <t>892271111</t>
  </si>
  <si>
    <t>Tlaková zkouška vodovodního potrubí DN 100 nebo 125</t>
  </si>
  <si>
    <t>13,3333*6</t>
  </si>
  <si>
    <t>28610200</t>
  </si>
  <si>
    <t>Trubka PVC tlaková PN 10 hrdlovaná vodovodní DN 80 D 90 x 4,3 x 6000 mm, včetně tvarovek</t>
  </si>
  <si>
    <t>877241121</t>
  </si>
  <si>
    <t>Montáž elektrotvarovek na potrubí  otevřený výkop vnější průměr 90 mm</t>
  </si>
  <si>
    <t>15*1</t>
  </si>
  <si>
    <t>H8510_80/80</t>
  </si>
  <si>
    <t>Litinová tvarovka, T-Kus, DN80/80</t>
  </si>
  <si>
    <t>D490/1,25m</t>
  </si>
  <si>
    <t>Podzemní hydrant DN80, plnoprůtokový, včetně šoupěte DN80, patkové koleno</t>
  </si>
  <si>
    <t>soubor</t>
  </si>
  <si>
    <t xml:space="preserve"> E.1.4.2a - Vodovodní přípojka</t>
  </si>
  <si>
    <t>Jednotlivé položky jsou stanoveny dle ceníku ÚRS, tyto položky jsou složeny z Dodávky materiálu a Montáže. V případě že se nejedná o položku dle ÚRS je položka navýšena o dodávku a montáž procentuální sazbou.				  Grafická část dokumentace viz. E.1.4.2a</t>
  </si>
  <si>
    <t>D1 - E1.4.2a_VP: Vodovodní přípojka</t>
  </si>
  <si>
    <t>E1.4.2a_VP: Vodovodní přípojka</t>
  </si>
  <si>
    <t>132201201</t>
  </si>
  <si>
    <t>Hloubení rýh š do 2000 mm v hornině tř. 3 objemu do 100 m3</t>
  </si>
  <si>
    <t>Poznámka k položce:
"viz výkres PD přílohy E.1.4.2.0 - E.1.4.2.2"</t>
  </si>
  <si>
    <t>1*1,5*5</t>
  </si>
  <si>
    <t>(1*1,5*5)*0,5</t>
  </si>
  <si>
    <t>8*0,25</t>
  </si>
  <si>
    <t>5*2</t>
  </si>
  <si>
    <t>(1*5)*2</t>
  </si>
  <si>
    <t>8*0,75</t>
  </si>
  <si>
    <t>1*5</t>
  </si>
  <si>
    <t>1*2*2</t>
  </si>
  <si>
    <t>5*0,2</t>
  </si>
  <si>
    <t>892233111</t>
  </si>
  <si>
    <t>Proplach a desinfekce vodovodního potrubí DN od 40 do 70</t>
  </si>
  <si>
    <t>892241111</t>
  </si>
  <si>
    <t>Tlaková zkouška potrubí do d50</t>
  </si>
  <si>
    <t>28613111</t>
  </si>
  <si>
    <t>Potrubí vodovodní PE100 PN16 SDR11 6 m, 100 m, 40 x 3,7 mm</t>
  </si>
  <si>
    <t>1+1</t>
  </si>
  <si>
    <t>H_5250, D90</t>
  </si>
  <si>
    <t>Navrtávací pas 5250, D90 * 5/4"</t>
  </si>
  <si>
    <t>H_2800, D32</t>
  </si>
  <si>
    <t>Zemní šoupě DN32 * 5/4"</t>
  </si>
  <si>
    <t>H_9001</t>
  </si>
  <si>
    <t>Teleskopická zemní souprava, délka 1,25m</t>
  </si>
  <si>
    <t>H_1550</t>
  </si>
  <si>
    <t>Litinový poklop tuhý</t>
  </si>
  <si>
    <t>E.1.4.2b - Kanalizační přípojka</t>
  </si>
  <si>
    <t>Jednotlivé položky jsou stanoveny dle ceníku ÚRS, tyto položky jsou složeny z Dodávky materiálu a Montáže. V případě že se nejedná o položku dle ÚRS je položka navýšena o dodávku a montáž procentuální sazbou.				  Grafická část dokumentace viz. E.1.4.2b</t>
  </si>
  <si>
    <t>D1 - E1.4.2b_KP: Kanalizační přípojka</t>
  </si>
  <si>
    <t>E1.4.2b_KP: Kanalizační přípojka</t>
  </si>
  <si>
    <t>35*1*2</t>
  </si>
  <si>
    <t>70*0,8</t>
  </si>
  <si>
    <t>70*0,15</t>
  </si>
  <si>
    <t>35*2+5</t>
  </si>
  <si>
    <t>35*1*2+10</t>
  </si>
  <si>
    <t>70*0,7</t>
  </si>
  <si>
    <t>(70*0,2)+2</t>
  </si>
  <si>
    <t>1*32</t>
  </si>
  <si>
    <t>70*0,4</t>
  </si>
  <si>
    <t>1*35*0,15</t>
  </si>
  <si>
    <t>59224338</t>
  </si>
  <si>
    <t>Betonová kanalizační šachta DN800, kanalizační dno, přímé. Šachtové skruže se stupadly - přechodový kus DN800/600, vyrovnávací límec, poklop litinový B125, plný</t>
  </si>
  <si>
    <t>831263195</t>
  </si>
  <si>
    <t>Příplatek za zřízení kanalizační přípojky DN 100 až 300</t>
  </si>
  <si>
    <t>831352121</t>
  </si>
  <si>
    <t>Montáž potrubí z trub kameninových hrdlových s integrovaným těsněním výkop sklon do 20 % DN 200</t>
  </si>
  <si>
    <t>1+1+1+1+1+1+1+1+1+1+1+1+1+1+1+1+1+1+1+1+1+1+1+1+1+1+1+1+1+1+1+1+1+1+1</t>
  </si>
  <si>
    <t>59710651</t>
  </si>
  <si>
    <t>Trouba kameninová glazovaná DN150mm L1,25m spojovací systém F</t>
  </si>
  <si>
    <t>29,17*1,25</t>
  </si>
  <si>
    <t>E.1.4.3 - Plynovodní přípojka</t>
  </si>
  <si>
    <t>Jednotlivé položky jsou stanoveny dle ceníku ÚRS, tyto položky jsou složeny z Dodávky materiálu a Montáže. V případě že se nejedná o položku dle ÚRS je položka navýšena o dodávku a montáž procentuální sazbou.				  Grafická část dokumentace viz. E.1.4.3</t>
  </si>
  <si>
    <t>D1 - E1.4.3_PP: STL Plynovodní přípojka</t>
  </si>
  <si>
    <t>E1.4.3_PP: STL Plynovodní přípojka</t>
  </si>
  <si>
    <t>Poznámka k položce:
"viz výkres PD přílohy E.1.4.3.0 - E.1.4.3.2"</t>
  </si>
  <si>
    <t>1*1*35</t>
  </si>
  <si>
    <t>35*0,8</t>
  </si>
  <si>
    <t>35*0,15</t>
  </si>
  <si>
    <t>35*2</t>
  </si>
  <si>
    <t>20*2</t>
  </si>
  <si>
    <t>35*0,7</t>
  </si>
  <si>
    <t>35*0,3</t>
  </si>
  <si>
    <t>35*1</t>
  </si>
  <si>
    <t>35*1*0,15</t>
  </si>
  <si>
    <t>1*35</t>
  </si>
  <si>
    <t>1+1+1+1+1+1+1+1</t>
  </si>
  <si>
    <t>723234311</t>
  </si>
  <si>
    <t>Regulátor tlaku plynu středotlaký jednostupňový výkon do 6 m3/hod pro zemní plyn</t>
  </si>
  <si>
    <t>28613921</t>
  </si>
  <si>
    <t>Potrubí plynovodní PE 100+ (s ochranným pláštěm), SDR 11, 32 x 3,0 mm</t>
  </si>
  <si>
    <t>PP_01</t>
  </si>
  <si>
    <t>Plynoměrný pilíř, celoplastové z polykarbonátu - Termoset. Označení HUP. Vybavení - posunovatelný - instalační rám z pozinkovaných C profilů pro uchycení upevňovacích objímek. Rozměry 480x570x240mm. / Podstavec 600x570x240mm.  - Rozteč plynoměru 250mm.</t>
  </si>
  <si>
    <t>E.1.4.4a - Přípojka a přeložka elektrorozvodů</t>
  </si>
  <si>
    <t>Výpočty výměr byly provedeny programem ASTRA 92  Grafická část dokumentace viz. E.1.4.4a</t>
  </si>
  <si>
    <t>D1 - E.1.4.4 - Přípojka a přeložka elektrorozvodů</t>
  </si>
  <si>
    <t xml:space="preserve">    D2 - Rozvaděč RS1</t>
  </si>
  <si>
    <t xml:space="preserve">    D4 - Elektromontáže</t>
  </si>
  <si>
    <t xml:space="preserve">      D6 - KABEL SILOVÝ,IZOLACE PVC,1kV</t>
  </si>
  <si>
    <t xml:space="preserve">      D7 - KONCOVKA STANIČNÍ 1kV PRO PLASTOVÉ KABELY</t>
  </si>
  <si>
    <t xml:space="preserve">      D8 - SPOJKA 1kV PRO KABELY S PLASTOVOU IZOLACÍ</t>
  </si>
  <si>
    <t xml:space="preserve">      D10 - VODIČŮ DO PRŮŘEZU 240mm2</t>
  </si>
  <si>
    <t xml:space="preserve">      D12 - Příplatek na zatahování kabelů do tvárnicových tras s komorami nebo do kolektorů, hmotnosti kabelů</t>
  </si>
  <si>
    <t xml:space="preserve">      D13 - OCELOVÝ VODIČ POZINKOVANÝ</t>
  </si>
  <si>
    <t xml:space="preserve">      D11 - MONTÁŽ  ROZVADĚČŮ SKŘÍŇOVÝCH</t>
  </si>
  <si>
    <t xml:space="preserve">      D15 - HODINOVE ZUCTOVACI SAZBY</t>
  </si>
  <si>
    <t xml:space="preserve">      D18 - DLE CSN 331500</t>
  </si>
  <si>
    <t xml:space="preserve">      D19 - Zemní práce</t>
  </si>
  <si>
    <t xml:space="preserve">        D21 - VYTÝČENÍ TRATI</t>
  </si>
  <si>
    <t xml:space="preserve">        D23 - BOURANÍ ŽIVIČNÝCH POVRCHŮ</t>
  </si>
  <si>
    <t xml:space="preserve">        D22 - SEJMUTÍ DRNU</t>
  </si>
  <si>
    <t xml:space="preserve">        D24 - ŘEZÁNÍ SPÁRY</t>
  </si>
  <si>
    <t xml:space="preserve">        D25 - HLOUBENÍ KABELOVÉ RÝHY</t>
  </si>
  <si>
    <t xml:space="preserve">        D26 - RÝHA PRO SPOJKU KABELU DO 10kV</t>
  </si>
  <si>
    <t xml:space="preserve">        D27 - ZŘÍZENÍ PŘÍLOŽNÉHO PAŽENÍ V KABELOVÉ RÝZE</t>
  </si>
  <si>
    <t xml:space="preserve">        D28 - ODSTRANĚNÍ PŘÍLOŽNÉHO PAŽENÍ Z KABELOVÉ RÝHY</t>
  </si>
  <si>
    <t xml:space="preserve">        D29 - ZŘÍZENÍ KABELOVÉHO LOŽE</t>
  </si>
  <si>
    <t xml:space="preserve">        D30 - KABELOVÝ PROSTUP Z BETONOVÉ TRUBKY</t>
  </si>
  <si>
    <t xml:space="preserve">        D31 - KŘIŽOVATKA SE SILOVÝM KABELEM</t>
  </si>
  <si>
    <t xml:space="preserve">        D32 - FOLIE VÝSTRAŽNÁ Z PVC</t>
  </si>
  <si>
    <t xml:space="preserve">        D33 - VYPODLOŽENÍ, ODDĚLENÍ A KRYTÍ SPOJKY NEBO ODBOČNICE</t>
  </si>
  <si>
    <t xml:space="preserve">        D34 - ODDĚLENÍ KABELŮ VE VÝKOPU</t>
  </si>
  <si>
    <t xml:space="preserve">        D35 - ZÁHOZ KABELOVÉ RÝHY</t>
  </si>
  <si>
    <t xml:space="preserve">        D36 - ODVOZ ZEMINY</t>
  </si>
  <si>
    <t xml:space="preserve">        D37 - ÚPRAVA POVRCHU</t>
  </si>
  <si>
    <t xml:space="preserve">        D38 - PODKLADOVÁ VRSTVA</t>
  </si>
  <si>
    <t xml:space="preserve">        D39 - JEDNOVRSTVOVÁ VOZOVKA Z BETONU</t>
  </si>
  <si>
    <t xml:space="preserve">        D40 - ZEMNÍ ZNAČKY PRO KABELOVÁ VEDENÍ</t>
  </si>
  <si>
    <t>E.1.4.4 - Přípojka a přeložka elektrorozvodů</t>
  </si>
  <si>
    <t>Rozvaděč RS1</t>
  </si>
  <si>
    <t>Pol200</t>
  </si>
  <si>
    <t>QA55-200808-2D Řadová rozváděčová skříň 2000/800/800 mm</t>
  </si>
  <si>
    <t>Ks</t>
  </si>
  <si>
    <t>Poznámka k položce:
"viz výkres PD přílohy E.1.4.4 NN 01 - NN 07"</t>
  </si>
  <si>
    <t>Pol201</t>
  </si>
  <si>
    <t>PS-CU 60/10 Pružná spojka</t>
  </si>
  <si>
    <t>Pol202</t>
  </si>
  <si>
    <t>PD-Q13-AD160 Aretace dveří</t>
  </si>
  <si>
    <t>Pol203</t>
  </si>
  <si>
    <t>FD2-33/LW Lištový pojistkový odpínač, In=400A</t>
  </si>
  <si>
    <t>Pol204</t>
  </si>
  <si>
    <t>PNA2 224A gG Pojistková vložka</t>
  </si>
  <si>
    <t>Pol205</t>
  </si>
  <si>
    <t>WD-FD Připojovací sada</t>
  </si>
  <si>
    <t>Pol206</t>
  </si>
  <si>
    <t>Sada přípojnic In=1000A, Ikm=30kA</t>
  </si>
  <si>
    <t>Elektromontáže</t>
  </si>
  <si>
    <t>D6</t>
  </si>
  <si>
    <t>KABEL SILOVÝ,IZOLACE PVC,1kV</t>
  </si>
  <si>
    <t>Pol208</t>
  </si>
  <si>
    <t>AYKY-J 3x240+120 , volně</t>
  </si>
  <si>
    <t>D7</t>
  </si>
  <si>
    <t>KONCOVKA STANIČNÍ 1kV PRO PLASTOVÉ KABELY</t>
  </si>
  <si>
    <t>Pol209</t>
  </si>
  <si>
    <t>do 4x300mm2</t>
  </si>
  <si>
    <t>ks</t>
  </si>
  <si>
    <t>D8</t>
  </si>
  <si>
    <t>SPOJKA 1kV PRO KABELY S PLASTOVOU IZOLACÍ</t>
  </si>
  <si>
    <t>Pol210</t>
  </si>
  <si>
    <t>95-300mm2</t>
  </si>
  <si>
    <t>D10</t>
  </si>
  <si>
    <t>VODIČŮ DO PRŮŘEZU 240mm2</t>
  </si>
  <si>
    <t>Pol211</t>
  </si>
  <si>
    <t>SS102/PVF1W do výklenku</t>
  </si>
  <si>
    <t>Pol212</t>
  </si>
  <si>
    <t>PNA2 160A gG Pojistková vložka</t>
  </si>
  <si>
    <t>D12</t>
  </si>
  <si>
    <t>Příplatek na zatahování kabelů do tvárnicových tras s komorami nebo do kolektorů, hmotnosti kabelů</t>
  </si>
  <si>
    <t>Pol214</t>
  </si>
  <si>
    <t>do 4 kg</t>
  </si>
  <si>
    <t>D13</t>
  </si>
  <si>
    <t>OCELOVÝ VODIČ POZINKOVANÝ</t>
  </si>
  <si>
    <t>Pol215</t>
  </si>
  <si>
    <t>FeZn30x4 (0,95 kg/m), pevně</t>
  </si>
  <si>
    <t>D11</t>
  </si>
  <si>
    <t>MONTÁŽ  ROZVADĚČŮ SKŘÍŇOVÝCH</t>
  </si>
  <si>
    <t>Pol213</t>
  </si>
  <si>
    <t>Do 500 kg</t>
  </si>
  <si>
    <t>D15</t>
  </si>
  <si>
    <t>HODINOVE ZUCTOVACI SAZBY</t>
  </si>
  <si>
    <t>Pol216</t>
  </si>
  <si>
    <t>Napojení na stávající zařízení (nespecifikované práce v TS v souvislosti s připojením nového pole rozvaděče</t>
  </si>
  <si>
    <t>hod</t>
  </si>
  <si>
    <t>Pol217</t>
  </si>
  <si>
    <t>Zkušební provoz</t>
  </si>
  <si>
    <t>Pol218</t>
  </si>
  <si>
    <t>Zabezpečení pracoviště</t>
  </si>
  <si>
    <t>Pol219</t>
  </si>
  <si>
    <t>Digitální změření skutečného průběhu trasy</t>
  </si>
  <si>
    <t xml:space="preserve">Poznámka k položce:
"viz výkres PD přílohy E.1.4.4 NN 01 - NN 07"
</t>
  </si>
  <si>
    <t>D18</t>
  </si>
  <si>
    <t>DLE CSN 331500</t>
  </si>
  <si>
    <t>Pol220</t>
  </si>
  <si>
    <t>Revizní technik</t>
  </si>
  <si>
    <t>Pol221</t>
  </si>
  <si>
    <t>Spolupráce s revizním technikem</t>
  </si>
  <si>
    <t>Poznámka k položce:
Podružný materiál
"viz výkres PD přílohy E.1.4.4 NN 01 - NN 07"</t>
  </si>
  <si>
    <t>D19</t>
  </si>
  <si>
    <t>D21</t>
  </si>
  <si>
    <t>VYTÝČENÍ TRATI</t>
  </si>
  <si>
    <t>Pol184</t>
  </si>
  <si>
    <t>Kabelové vedení v zastavěném prostoru</t>
  </si>
  <si>
    <t>km</t>
  </si>
  <si>
    <t>D23</t>
  </si>
  <si>
    <t>BOURANÍ ŽIVIČNÝCH POVRCHŮ</t>
  </si>
  <si>
    <t>Pol222</t>
  </si>
  <si>
    <t>Síla vrstvy 3-5cm</t>
  </si>
  <si>
    <t>D22</t>
  </si>
  <si>
    <t>SEJMUTÍ DRNU</t>
  </si>
  <si>
    <t>Pol185</t>
  </si>
  <si>
    <t>Nářez drnu, naložení,odvoz</t>
  </si>
  <si>
    <t>D24</t>
  </si>
  <si>
    <t>ŘEZÁNÍ SPÁRY</t>
  </si>
  <si>
    <t>Pol223</t>
  </si>
  <si>
    <t>V asfaltu nebo betonu</t>
  </si>
  <si>
    <t>D25</t>
  </si>
  <si>
    <t>HLOUBENÍ KABELOVÉ RÝHY</t>
  </si>
  <si>
    <t>Pol224</t>
  </si>
  <si>
    <t>Zemina třídy 3, šíře 350mm,hloubka 800mm (ruční práce)</t>
  </si>
  <si>
    <t>Pol225</t>
  </si>
  <si>
    <t>Zemina třídy 5, Šíře 650mm,hloubka 1200mm (ruční práce)</t>
  </si>
  <si>
    <t>Pol226</t>
  </si>
  <si>
    <t>Zemina třídy 5, Šíře 650mm,hloubka 1800mm (ruční práce)</t>
  </si>
  <si>
    <t>D26</t>
  </si>
  <si>
    <t>RÝHA PRO SPOJKU KABELU DO 10kV</t>
  </si>
  <si>
    <t>Pol227</t>
  </si>
  <si>
    <t>V zemine třídy 3</t>
  </si>
  <si>
    <t>D27</t>
  </si>
  <si>
    <t>ZŘÍZENÍ PŘÍLOŽNÉHO PAŽENÍ V KABELOVÉ RÝZE</t>
  </si>
  <si>
    <t>Pol228</t>
  </si>
  <si>
    <t>Do hloubky 2m</t>
  </si>
  <si>
    <t>D28</t>
  </si>
  <si>
    <t>ODSTRANĚNÍ PŘÍLOŽNÉHO PAŽENÍ Z KABELOVÉ RÝHY</t>
  </si>
  <si>
    <t>Pol229</t>
  </si>
  <si>
    <t>D29</t>
  </si>
  <si>
    <t>ZŘÍZENÍ KABELOVÉHO LOŽE</t>
  </si>
  <si>
    <t>Pol191</t>
  </si>
  <si>
    <t>Z kopaného písku, bez zakrytí, šíře do 65cm,tloušťka 10cm</t>
  </si>
  <si>
    <t>Pol192</t>
  </si>
  <si>
    <t>Z písku a cementu, bez zakrytí, šíře do 100cm,tloušťka 12cm</t>
  </si>
  <si>
    <t>D30</t>
  </si>
  <si>
    <t>KABELOVÝ PROSTUP Z BETONOVÉ TRUBKY</t>
  </si>
  <si>
    <t>Pol230</t>
  </si>
  <si>
    <t>s obetonováním do d-15 cm</t>
  </si>
  <si>
    <t>D31</t>
  </si>
  <si>
    <t>KŘIŽOVATKA SE SILOVÝM KABELEM</t>
  </si>
  <si>
    <t>Pol231</t>
  </si>
  <si>
    <t>Položení betonového žlabu vč. zakrytí</t>
  </si>
  <si>
    <t>D32</t>
  </si>
  <si>
    <t>FOLIE VÝSTRAŽNÁ Z PVC</t>
  </si>
  <si>
    <t>Pol193</t>
  </si>
  <si>
    <t>Do šířky 20cm</t>
  </si>
  <si>
    <t>D33</t>
  </si>
  <si>
    <t>VYPODLOŽENÍ, ODDĚLENÍ A KRYTÍ SPOJKY NEBO ODBOČNICE</t>
  </si>
  <si>
    <t>Pol232</t>
  </si>
  <si>
    <t>Pro kabel do 6 kV</t>
  </si>
  <si>
    <t>D34</t>
  </si>
  <si>
    <t>ODDĚLENÍ KABELŮ VE VÝKOPU</t>
  </si>
  <si>
    <t>Pol233</t>
  </si>
  <si>
    <t>Betonovou deskou</t>
  </si>
  <si>
    <t>D35</t>
  </si>
  <si>
    <t>ZÁHOZ KABELOVÉ RÝHY</t>
  </si>
  <si>
    <t>Pol234</t>
  </si>
  <si>
    <t>Zemina třídy 3, šíře 350mm,hloubka 800mm</t>
  </si>
  <si>
    <t>Pol235</t>
  </si>
  <si>
    <t>Zemina třídy 5, šíře 650mm,hloubka 1200mm</t>
  </si>
  <si>
    <t>Pol236</t>
  </si>
  <si>
    <t>Zemina třídy 5, šíře 650mm,hloubka 1800mm</t>
  </si>
  <si>
    <t>D36</t>
  </si>
  <si>
    <t>ODVOZ ZEMINY</t>
  </si>
  <si>
    <t>Pol197</t>
  </si>
  <si>
    <t>Do vzdálenosti 1 km</t>
  </si>
  <si>
    <t>Pol237</t>
  </si>
  <si>
    <t>Za každý další km</t>
  </si>
  <si>
    <t>D37</t>
  </si>
  <si>
    <t>ÚPRAVA POVRCHU</t>
  </si>
  <si>
    <t>Pol198</t>
  </si>
  <si>
    <t>Položeni drnu</t>
  </si>
  <si>
    <t>Pol199</t>
  </si>
  <si>
    <t>Osetí povrchu travou</t>
  </si>
  <si>
    <t>D38</t>
  </si>
  <si>
    <t>PODKLADOVÁ VRSTVA</t>
  </si>
  <si>
    <t>Pol238</t>
  </si>
  <si>
    <t>Ze štěrku vrstva 10cm</t>
  </si>
  <si>
    <t>D39</t>
  </si>
  <si>
    <t>JEDNOVRSTVOVÁ VOZOVKA Z BETONU</t>
  </si>
  <si>
    <t>Pol239</t>
  </si>
  <si>
    <t>Vrstva betonu 20cm</t>
  </si>
  <si>
    <t>D40</t>
  </si>
  <si>
    <t>ZEMNÍ ZNAČKY PRO KABELOVÁ VEDENÍ</t>
  </si>
  <si>
    <t>Pol240</t>
  </si>
  <si>
    <t>Kabelový označník</t>
  </si>
  <si>
    <t>E.1.4.4b - Přípojka a přeložka elektrorozvodů</t>
  </si>
  <si>
    <t xml:space="preserve">Výpočty výměr byly provedeny programem ASTRA 92  Grafická část dokumentace viz. E.1.4.4b   </t>
  </si>
  <si>
    <t xml:space="preserve">    D2 - Elektromontáže</t>
  </si>
  <si>
    <t xml:space="preserve">      D3 - Kabelové vedení přeložka</t>
  </si>
  <si>
    <t xml:space="preserve">        D4 - KABEL SILOVÝ, IZOLACE PVC</t>
  </si>
  <si>
    <t xml:space="preserve">        D5 - SPOJKA 1kV PRO KABELY S PLASTOVOU IZOLACÍ</t>
  </si>
  <si>
    <t xml:space="preserve">        D6 - Příplatek na zatahování kabelů do tvárnicových tras s komorami nebo do kolektorů, hmotnosti kabelů</t>
  </si>
  <si>
    <t xml:space="preserve">      D7 - Hodinové zúčtovací sazby hl. I.-II.</t>
  </si>
  <si>
    <t xml:space="preserve">        D8 - HODINOVE ZUCTOVACI SAZBY</t>
  </si>
  <si>
    <t xml:space="preserve">      D9 - Hodinové zúčtovací sazby hl. XI.PROVEDENI REVIZNICH ZKOUSEK DLE CSN 331500</t>
  </si>
  <si>
    <t xml:space="preserve">      D13 - Zemní práce</t>
  </si>
  <si>
    <t xml:space="preserve">        D14 - VYTÝČENÍ TRATI</t>
  </si>
  <si>
    <t xml:space="preserve">        D15 - SEJMUTÍ DRNU</t>
  </si>
  <si>
    <t xml:space="preserve">        D16 - HLOUBENÍ KABELOVÉ RÝHY</t>
  </si>
  <si>
    <t xml:space="preserve">        D17 - RÝHA PRO SPOJKU KABELU DO 10kV</t>
  </si>
  <si>
    <t xml:space="preserve">        D18 - ZŘÍZENÍ KABELOVÉHO LOŽE</t>
  </si>
  <si>
    <t xml:space="preserve">        D19 - KŘIŽOVATKA SE SILOVÝM KABELEM</t>
  </si>
  <si>
    <t xml:space="preserve">        D20 - FOLIE VÝSTRAŽNÁ Z PVC</t>
  </si>
  <si>
    <t xml:space="preserve">        D21 - VYPODLOŽENÍ, ODDĚLENÍ A KRYTÍ SPOJKY NEBO ODBOČNICE</t>
  </si>
  <si>
    <t xml:space="preserve">        D22 - KABELOVÝ PROSTUP Z BETONOVÉ TRUBKY</t>
  </si>
  <si>
    <t xml:space="preserve">        D23 - ZÁHOZ KABELOVÉ RÝHY</t>
  </si>
  <si>
    <t xml:space="preserve">        D24 - ODVOZ ZEMINY</t>
  </si>
  <si>
    <t xml:space="preserve">        D25 - ÚPRAVA POVRCHU</t>
  </si>
  <si>
    <t xml:space="preserve">        D26 - ZEMNÍ ZNAČKY PRO KABELOVÁ VEDENÍ</t>
  </si>
  <si>
    <t>Kabelové vedení přeložka</t>
  </si>
  <si>
    <t>KABEL SILOVÝ, IZOLACE PVC</t>
  </si>
  <si>
    <t>Pol241</t>
  </si>
  <si>
    <t>AYKY-J 4x16 , volně</t>
  </si>
  <si>
    <t>D5</t>
  </si>
  <si>
    <t>Pol242</t>
  </si>
  <si>
    <t>6-25mm2</t>
  </si>
  <si>
    <t>Pol243</t>
  </si>
  <si>
    <t>do 0,75 kg</t>
  </si>
  <si>
    <t>Hodinové zúčtovací sazby hl. I.-II.</t>
  </si>
  <si>
    <t>Pol244</t>
  </si>
  <si>
    <t>Digitální zaměření skutečného průběhu trasy</t>
  </si>
  <si>
    <t>D9</t>
  </si>
  <si>
    <t>Hodinové zúčtovací sazby hl. XI.PROVEDENI REVIZNICH ZKOUSEK DLE CSN 331500</t>
  </si>
  <si>
    <t>D14</t>
  </si>
  <si>
    <t>D16</t>
  </si>
  <si>
    <t>D17</t>
  </si>
  <si>
    <t>D20</t>
  </si>
  <si>
    <t>E.2.1 - Archtektonicko-stavební řešení</t>
  </si>
  <si>
    <t>Jednotlivé položky jsou stanoveny dle ceníku ÚRS, tyto položky jsou složeny z Dodávky materiálu a Montáže. V případě že se nejedná o položku dle ÚRS je položka navýšena o dodávku a montáž procentuální sazbou	  Grafická část dokumentace viz. E.2.1</t>
  </si>
  <si>
    <t xml:space="preserve">    713 - Izolace tepelné</t>
  </si>
  <si>
    <t xml:space="preserve">    751 - Vzduchotechnika</t>
  </si>
  <si>
    <t xml:space="preserve">    763 - Konstrukce suché výstavby</t>
  </si>
  <si>
    <t xml:space="preserve">    767/1 - Tabulka dveří, vrat a oken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</si>
  <si>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</si>
  <si>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</si>
  <si>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</si>
  <si>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131201102</t>
  </si>
  <si>
    <t>Hloubení jam nezapažených v hornině tř. 3 objemu do 1000 m3</t>
  </si>
  <si>
    <t>Poznámka k položce:
"viz výkres PD přílohy E.2.1.0 až  E.2.1.7 a E.2.2 OK1 až E.2.2 OK6"</t>
  </si>
  <si>
    <t>plošné sejmutí vrchní vrstvy zeminy</t>
  </si>
  <si>
    <t>v celé ploše objektu</t>
  </si>
  <si>
    <t>12,2*11,79+7,36*12,45-0,043*100,93</t>
  </si>
  <si>
    <t>hloubení jámy SO 102</t>
  </si>
  <si>
    <t>S0 102</t>
  </si>
  <si>
    <t>77.71</t>
  </si>
  <si>
    <t>hloubení jámy HL. 3,55 m</t>
  </si>
  <si>
    <t>jáma pro jímku</t>
  </si>
  <si>
    <t>96.95</t>
  </si>
  <si>
    <t>131201109</t>
  </si>
  <si>
    <t>Příplatek za lepivost u hloubení jam nezapažených v hornině tř. 3</t>
  </si>
  <si>
    <t>(12,2*11,79+7,36*12,45-0,043*100,93)/100*30</t>
  </si>
  <si>
    <t>77.71/100*30</t>
  </si>
  <si>
    <t>96.95/100*30</t>
  </si>
  <si>
    <t>132201101</t>
  </si>
  <si>
    <t>Hloubení rýh š do 600 mm v hornině tř. 3 objemu do 100 m3</t>
  </si>
  <si>
    <t>hloubení rýh šíře 900 mm</t>
  </si>
  <si>
    <t>v místech základových pasů</t>
  </si>
  <si>
    <t>0,706*9,04+0,253*4,8+0,25*2,965+3,6*0,253</t>
  </si>
  <si>
    <t>132201109</t>
  </si>
  <si>
    <t>Příplatek za lepivost k hloubení rýh š do 600 mm v hornině tř. 3</t>
  </si>
  <si>
    <t>(0,706*9,04+0,253*4,8+0,25*2,965+3,6*0,253)/100*30</t>
  </si>
  <si>
    <t>hloubení rýh šíře 1200 mm</t>
  </si>
  <si>
    <t>117.31</t>
  </si>
  <si>
    <t>117.31/100*30</t>
  </si>
  <si>
    <t>hutněný zásyp tříděnym výkopkem</t>
  </si>
  <si>
    <t>obvod základů</t>
  </si>
  <si>
    <t>88.55</t>
  </si>
  <si>
    <t>-88.55</t>
  </si>
  <si>
    <t>Pilota průměru 600 mm, beton C20/25 XC2</t>
  </si>
  <si>
    <t>Pilot je 12 ks z čehož každý kus měří 5 m.</t>
  </si>
  <si>
    <t>0,28*5*12</t>
  </si>
  <si>
    <t>162701109</t>
  </si>
  <si>
    <t>Příplatek k vodorovnému přemístění výkopku/sypaniny z horniny tř. 1 až 4 ZKD 1000 m přes 10000 m</t>
  </si>
  <si>
    <t>Poznámka k položce:
15 km příplatek
"viz výkres PD přílohy E.2.1.0 až  E.2.1.7 a E.2.2 OK1 až E.2.2 OK6"</t>
  </si>
  <si>
    <t>167101102</t>
  </si>
  <si>
    <t>Nakládání výkopku z hornin tř. 1 až 4 přes 100 m3</t>
  </si>
  <si>
    <t xml:space="preserve">Součet </t>
  </si>
  <si>
    <t>Poznámka k položce:
1 m3/ 1,8 t
"viz výkres PD přílohy E.2.1.0 až  E.2.1.7 a E.2.2 OK1 až E.2.2 OK6"</t>
  </si>
  <si>
    <t>zasypání jímky</t>
  </si>
  <si>
    <t>83.83</t>
  </si>
  <si>
    <t>226112113</t>
  </si>
  <si>
    <t>Vrty velkoprofilové svislé nezapažené D do 650 mm hl do 5 m hor. III</t>
  </si>
  <si>
    <t>Pilota průměru 600 mm</t>
  </si>
  <si>
    <t>5*12</t>
  </si>
  <si>
    <t>231112112</t>
  </si>
  <si>
    <t>Zřízení pilot svislých D do 650 mm hl do 10 m bez vytažení pažnic z betonu železového</t>
  </si>
  <si>
    <t>589329320</t>
  </si>
  <si>
    <t>směs pro beton třída C25-30 X0 frakce do 16 mm</t>
  </si>
  <si>
    <t>231611111</t>
  </si>
  <si>
    <t>Výztuž pilot betonovaných do země ocel z betonářské oceli 10 216</t>
  </si>
  <si>
    <t>231611114</t>
  </si>
  <si>
    <t>Výztuž pilot betonovaných do země ocel z betonářské oceli 10 505</t>
  </si>
  <si>
    <t>271532212</t>
  </si>
  <si>
    <t>Podsyp pod základové konstrukce se zhutněním z hrubého kameniva frakce 16 až 32 mm</t>
  </si>
  <si>
    <t>hutněný štěrkopískový podsyp</t>
  </si>
  <si>
    <t>vnitřní podsyp</t>
  </si>
  <si>
    <t>101.66</t>
  </si>
  <si>
    <t>273313611</t>
  </si>
  <si>
    <t>Základové desky z betonu tř. C 16/20</t>
  </si>
  <si>
    <t>podkladová betonová mazanina C16/20 tl.50 mm</t>
  </si>
  <si>
    <t>1.01. remíza</t>
  </si>
  <si>
    <t>190,31*0,05</t>
  </si>
  <si>
    <t>1.02. příruční sklad</t>
  </si>
  <si>
    <t>21,78*0,05</t>
  </si>
  <si>
    <t>pobytové místnosti</t>
  </si>
  <si>
    <t>44,83*0,05</t>
  </si>
  <si>
    <t>podbetonávka C16/20 XA3 tl. 100 mm</t>
  </si>
  <si>
    <t>podkladní beton jímky</t>
  </si>
  <si>
    <t>3*3*0,1</t>
  </si>
  <si>
    <t>273321311</t>
  </si>
  <si>
    <t>Základové desky ze ŽB tř. C 16/20</t>
  </si>
  <si>
    <t>nosná podlahová deska monoliticky spojená se zákl. pasy- C16/20 tl.150mm</t>
  </si>
  <si>
    <t>214,61*0,15</t>
  </si>
  <si>
    <t>27,3*0,15</t>
  </si>
  <si>
    <t>nadbetonávka C16/20 XC2 tl. 200 mm</t>
  </si>
  <si>
    <t>nabetonávk jímky</t>
  </si>
  <si>
    <t>0.86</t>
  </si>
  <si>
    <t>274313511</t>
  </si>
  <si>
    <t>Základové pásy z betonu tř. C 12/15</t>
  </si>
  <si>
    <t>podbetonávka C12/15-100mm</t>
  </si>
  <si>
    <t>pod zákl. pasy</t>
  </si>
  <si>
    <t>61,67*1,2*0,1+8,3*0,85*0,1+27,34*1,2*0,1+4,75*0,9*0,1+5,62*0,1</t>
  </si>
  <si>
    <t>274313611</t>
  </si>
  <si>
    <t>Základové pásy z betonu tř. C 16/20</t>
  </si>
  <si>
    <t>beton základových pasů C16/20</t>
  </si>
  <si>
    <t>pasy pod přístavbou</t>
  </si>
  <si>
    <t>27,44*0,5*0,85+7,3*0,5*0,425</t>
  </si>
  <si>
    <t>274321311</t>
  </si>
  <si>
    <t>Základové pasy ze ŽB tř. C 16/20</t>
  </si>
  <si>
    <t>železobeton základových pasů C16/20</t>
  </si>
  <si>
    <t>pasy pod remízou</t>
  </si>
  <si>
    <t>70,3*0,5*0,78</t>
  </si>
  <si>
    <t>274351215</t>
  </si>
  <si>
    <t>Zřízení bednění stěn základových pasů</t>
  </si>
  <si>
    <t>bednění zákl. pasů</t>
  </si>
  <si>
    <t>základové pasy</t>
  </si>
  <si>
    <t>166.72</t>
  </si>
  <si>
    <t>274351216</t>
  </si>
  <si>
    <t>Odstranění bednění stěn základových pasů</t>
  </si>
  <si>
    <t>311113132</t>
  </si>
  <si>
    <t>Nosná zeď tl do 200 mm z hladkých tvárnic ztraceného bednění včetně výplně z betonu tř. C 16/20</t>
  </si>
  <si>
    <t>ZDIVO BETONOVÉ tl. 200mm (ZTRACENÉ BEDNĚNÍ)</t>
  </si>
  <si>
    <t>sokl haly</t>
  </si>
  <si>
    <t>(16,43+8,66+25,44+7,145)*0,75</t>
  </si>
  <si>
    <t>311113133</t>
  </si>
  <si>
    <t>Nosná zeď tl do 250 mm z hladkých tvárnic ztraceného bednění včetně výplně z betonu tř. C 16/20</t>
  </si>
  <si>
    <t>ZDIVO BETONOVÉ tl. 250mm (ZTRACENÉ BEDNĚNÍ)</t>
  </si>
  <si>
    <t>kabelová šachta</t>
  </si>
  <si>
    <t>1.3*4</t>
  </si>
  <si>
    <t>311113134</t>
  </si>
  <si>
    <t>Nosná zeď tl do 300 mm z hladkých tvárnic ztraceného bednění včetně výplně z betonu tř. C 16/20</t>
  </si>
  <si>
    <t>ZDIVO BETONOVÉ tl. 300mm (ZTRACENÉ BEDNĚNÍ)</t>
  </si>
  <si>
    <t>sokl přístavby</t>
  </si>
  <si>
    <t>(10+10+8,4-2-1)*0,5</t>
  </si>
  <si>
    <t>311113135</t>
  </si>
  <si>
    <t>Nosná zeď tl do 400 mm z hladkých tvárnic ztraceného bednění včetně výplně z betonu tř. C 16/20</t>
  </si>
  <si>
    <t>ZDIVO BETONOVÉ tl. 380mm (ZTRACENÉ BEDNĚNÍ)</t>
  </si>
  <si>
    <t>(8,4-1-1,75)*0,5</t>
  </si>
  <si>
    <t>311238147</t>
  </si>
  <si>
    <t>Zdivo nosné vnitřní z cihel broušených POROTHERM tl 240 mm pevnosti P 10 lepených PUR pěnou</t>
  </si>
  <si>
    <t xml:space="preserve">POROTHERM 25 S </t>
  </si>
  <si>
    <t>1.02.příruční sklad</t>
  </si>
  <si>
    <t>16,93+9,62+3,89</t>
  </si>
  <si>
    <t>311238246</t>
  </si>
  <si>
    <t>Zdivo nosné vnější z cihel broušených POROTHERM tl 365 mm pevnosti P 10 lepených PUR pěnou</t>
  </si>
  <si>
    <t>POROTHERM 38 TS PROFI</t>
  </si>
  <si>
    <t>obvodové zdivo přístavby</t>
  </si>
  <si>
    <t>2*2,41*10+2*8,4*2,41+2*3,73-21,1-0,4*0,6*0,25</t>
  </si>
  <si>
    <t>317168130</t>
  </si>
  <si>
    <t>Překlad keramický vysoký v 23,8 cm dl 100 cm</t>
  </si>
  <si>
    <t>cihelné překlady POROTHERM KP7-1000 mm</t>
  </si>
  <si>
    <t>P3</t>
  </si>
  <si>
    <t>4*1</t>
  </si>
  <si>
    <t>317168131</t>
  </si>
  <si>
    <t>Překlad keramický vysoký v 23,8 cm dl 125 cm</t>
  </si>
  <si>
    <t>cihelné překlady POROTHERM KP7-1250 mm</t>
  </si>
  <si>
    <t>P1</t>
  </si>
  <si>
    <t>P6</t>
  </si>
  <si>
    <t>5*1</t>
  </si>
  <si>
    <t>P8</t>
  </si>
  <si>
    <t>3*1</t>
  </si>
  <si>
    <t>317168132</t>
  </si>
  <si>
    <t>Překlad keramický vysoký v 23,8 cm dl 150 cm</t>
  </si>
  <si>
    <t>cihelné překlady POROTHERM KP7-1500 mm</t>
  </si>
  <si>
    <t>P7</t>
  </si>
  <si>
    <t>317168133</t>
  </si>
  <si>
    <t>Překlad keramický vysoký v 23,8 cm dl 175 cm</t>
  </si>
  <si>
    <t>cihelné překlady POROTHERM KP7-1750 mm</t>
  </si>
  <si>
    <t>P4</t>
  </si>
  <si>
    <t>4*3</t>
  </si>
  <si>
    <t>317168134</t>
  </si>
  <si>
    <t>Překlad keramický vysoký v 23,8 cm dl 200 cm</t>
  </si>
  <si>
    <t>cihelné překlady POROTHERM KP7-2000 mm</t>
  </si>
  <si>
    <t>P5</t>
  </si>
  <si>
    <t>317168135</t>
  </si>
  <si>
    <t>Překlad keramický vysoký v 23,8 cm dl 225 cm</t>
  </si>
  <si>
    <t>cihelné překlady POROTHERM KP7-2250 mm</t>
  </si>
  <si>
    <t>P2</t>
  </si>
  <si>
    <t>317168136</t>
  </si>
  <si>
    <t>Překlad keramický vysoký v 23,8 cm dl 250 cm</t>
  </si>
  <si>
    <t>nika pro elektro rozvaděč</t>
  </si>
  <si>
    <t>317998124</t>
  </si>
  <si>
    <t>Tepelná izolace mezi překlady jakékoliv výšky z polystyrénu tl 90 mm</t>
  </si>
  <si>
    <t>izolace mezi překlady EPS tl. 90 mm</t>
  </si>
  <si>
    <t>nadpraží oken a dveří</t>
  </si>
  <si>
    <t>1,25+2,25+1+1,25*3+1,75*3</t>
  </si>
  <si>
    <t>izolace žb. Věnce EPS tl. 80mm</t>
  </si>
  <si>
    <t>obvodová stěna přístavby</t>
  </si>
  <si>
    <t>0,25*(20+2*8,4)</t>
  </si>
  <si>
    <t>342248145</t>
  </si>
  <si>
    <t>Příčky z cihel broušených POROTHERM tl 80 mm pevnosti P10 lepených PUR pěnou</t>
  </si>
  <si>
    <t>POROTHERM 8</t>
  </si>
  <si>
    <t>1.09 uklid+1.08 WC+1.07 sprcha</t>
  </si>
  <si>
    <t>17.96</t>
  </si>
  <si>
    <t>1.06 umývárna</t>
  </si>
  <si>
    <t>11.19</t>
  </si>
  <si>
    <t>1.04 denní místnost</t>
  </si>
  <si>
    <t>18.11</t>
  </si>
  <si>
    <t>342248147</t>
  </si>
  <si>
    <t>Příčky z cihel broušených POROTHERM tl 140 mm pevnosti P10 lepených PUR pěnou</t>
  </si>
  <si>
    <t>POROTHERM 14</t>
  </si>
  <si>
    <t>1.07 sprcha</t>
  </si>
  <si>
    <t>7.33</t>
  </si>
  <si>
    <t>5.92</t>
  </si>
  <si>
    <t>1.05 šatna</t>
  </si>
  <si>
    <t>13.93</t>
  </si>
  <si>
    <t>3371711R1</t>
  </si>
  <si>
    <t>Montáž a dodávka nosné ocelové kce průmyslové haly</t>
  </si>
  <si>
    <t>Poznámka k položce:
Nosná konstrukce vrchní stavby remízy bude tvořena příčnými dvoukloubovými ocelovými rámy s táhly rozmístěnými osově po 5060 mm. Sloupy rámů budou osazeny na piloty. Založení na pilotách bylo zvoleno za účelem přenesení lokálního zatížení do dostatečně únosných vrstev. Tuhost konstrukce v příčném směru bude zajištěna vlastní tuhostí rámů. Tuhost objektu v příčném směru bude řešena ztužidly v rovině obvodového pláště a ztužidly v rovině střešní. Vlastní střecha a obvodový plášť budou ze sendvičových panelů s výplní IPN. Podlaha haly remízy bude z drátkobetonové desky osazené na zhutněné podlaží., Profil	     bm		    kg/bm	          kg, 				, L80x80x8	9		9.66	86.9, 80x60x4	23		8.20	188.6, 120x60x4	463		11.00	5093.0, 140x80x5	27		16.50	445.5, TR ? 60x4	130		5.55	721.5, TR ? 76x5	49		8.75	428.8, IPE 220	121		26.20	3170.2, HEB 220	20		71.50	1430.0, U140	9		16.00	144.0, U180	40		22.00	880.0, P12	0.5	m2	96.00	48.0, P20	1	m2	160.00	160.0, 				, 				, 	S			12796.5, +	8%			1023.7, 				, CELKEM				13820 kg,
"viz výkres PD přílohy E.2.1.0 až  E.2.1.7 a E.2.2 OK1 až E.2.2 OK6"</t>
  </si>
  <si>
    <t>382413R1</t>
  </si>
  <si>
    <t>Montáž a dodávka prefa. Jímka- specifikace viz. Technická zpráva</t>
  </si>
  <si>
    <t>sou</t>
  </si>
  <si>
    <t>Poznámka k položce:
Bude použita prefabrikovaná betonová jímka typ XZY 5/13 (užitný objem 5,2m3) v provedení XA3 (chemicky odolná - síranová podz. voda) s krycí deskou TZN-Q 2200/250/D. Jímka i krycí deska bude opatřena chemicky odolným pryžovým těsněním a vnitřním nátěrem zajišťujícím vodotěsnost a odolnost jímky proti ropným látkám - motorová nafta, mazací oleje apod. (těsnost a chemická odolnost bude doložena atestem nepropustnosti nátěrové hmoty a zkouškou těsnosti proti průniku ropných látek dle ČSN 733415). , Připojení systému havarijní kanalizace, včetně provedení precizního utěsnění prostupu bude provedeno po osazení jímky, před provedením zpětného zásypu, podle projektu profese ZTI., , Pro výkopové práce pro uložení jímky, zásady práce ve výkopu a betonáž podkladního betonového lože jímky platí stejné zásady jako pro provádění základů a výkopů (viz výše v textu). Odborně způsobilou osobou musí být provedeno zdokumentování a přejímka Z.S., kterou bude ověřen GT průzkumem předpokládaný výskyt dobře únosných vrstev v Z.S. v místě uložení jímky. Základová spára bude sanována a sjednocena podbetonávkou ve dně Z.S. Případnou úpravu návrhu sanace Z.S. podle skutečných  podmínek na staveništi, zjištěných při přejímce Z.S., provede odborně způsobilá osoba nebo projektant v rámci AD., , Podzemní vody podle GT průzkumu vykazují slabou až silnou síranovou agresivitu. Betonové konstrukce, které přijdou do styku s podzemní vodou - vč. kapilárního lemu, (tj. od hloubky 1,7m pod úrovní stáv. terénu), musí být chráněny primární a sekundární ochranou podle ČSN 73 1214 tzn., že jímka bude v provedení z betonu s odolností XA3.,
"viz výkres PD přílohy E.2.1.0 až  E.2.1.7 a E.2.2 OK1 až E.2.2 OK6"</t>
  </si>
  <si>
    <t>631362R1</t>
  </si>
  <si>
    <t>Montáž a dodávka kompletizované sendv. Panely s miner. výplní tl. 100 mm</t>
  </si>
  <si>
    <t>Poznámka k položce:
Obvodové stěny remízy budou ze stěnových systémových kompletizovaných sendvičových panelů s minerální výplní tloušťky 100mm uloženými vertikálně, s přiznanými kotevními prvky, nesenými na nosné OK, Montovaná část (stěny a střecha), sendvičové panely s antikorozním PES lakem tl. minimálně 25?m, provedeným ve výrobě, z exteriérové strany s odolností proti povětrnostním vlivům a UV záření a s požadovaným odstínem (viz výkres pohledů), , Tepelná izolace montované části (stěny a střecha), Tepelná izolace bude zajištěna provedením stěn a střešního pláště ze systémových kompletizovaných sendvičových panelů s minerální výplní tloušťky 100mm., ,
"viz výkres PD přílohy E.2.1.0 až  E.2.1.7 a E.2.2 OK1 až E.2.2 OK6"</t>
  </si>
  <si>
    <t>417321414</t>
  </si>
  <si>
    <t>Ztužující pásy a věnce ze ŽB tř. C 20/25</t>
  </si>
  <si>
    <t>ztužující ŽB. Věnce</t>
  </si>
  <si>
    <t>0,25*0,3*(10+10+8,4+8,4)</t>
  </si>
  <si>
    <t>417351115</t>
  </si>
  <si>
    <t>Zřízení bednění ztužujících věnců</t>
  </si>
  <si>
    <t>0,25*(10+10+8,4+8,4)</t>
  </si>
  <si>
    <t>417351116</t>
  </si>
  <si>
    <t>Odstranění bednění ztužujících věnců</t>
  </si>
  <si>
    <t>417361821</t>
  </si>
  <si>
    <t>Výztuž ztužujících pásů a věnců betonářskou ocelí 10 505</t>
  </si>
  <si>
    <t>4441439R1</t>
  </si>
  <si>
    <t>Poznámka k položce:
Střešní plášť remízy i přístavby bude ze systémových kompletizovaných sendvičových panelů s minerální výplní tloušťky 100mm uloženými ve směru spádnice střechy, s přiznanými kotevními prvky, nesenými na nosné OK., Přístavba bude zděná z keramických bloků na PUR pěnu s vloženou izolací a oboustrannou omítkou s podezdívkou z betonového zdiva ze ztraceného bednění (viz výkresová část dokumentace)., Dodávka opláštění kompletizovaných sendvičových panelů s minerální výplní bude včetně všech klempířských detailů (tj. např. oplechování styků panelů a zdiva, oplechování parapetů a podezdívek, okapové a dilatační lišty, podokapní žlaby, oplechování hřebene, dešťové svody, olištování oken, vrat a dveří apod.) Klempířské detaily budou provedeny jako systémové řešení detailů výrobce panelů a podle technických návodů a postupů stanovených dodavatelem panelového systému. V případě použití nesystémových detailů přebírá zhotovitel stavby v plném rozsahu záruky za funkčnost detailů., Střechy budou pochozí - pro servisní a údržbářský přístup., Na střeše bude instalován systém pro zadržení pádu - dle ČSN EN 795 (řešeno v samostatné části dokumentace)., Přístup na střechy bude po trvale osazených ocelových žebříčcích provedených dle ČSN 74 3282.,
"viz výkres PD přílohy E.2.1.0 až  E.2.1.7 a E.2.2 OK1 až E.2.2 OK6"</t>
  </si>
  <si>
    <t>STŘEŠNÍ PLÁŠŤ</t>
  </si>
  <si>
    <t>kompletizované sendv. Panely s miner. výplní tl. 100 mm</t>
  </si>
  <si>
    <t>střecha remízi</t>
  </si>
  <si>
    <t>266.93</t>
  </si>
  <si>
    <t>střecha přístavby</t>
  </si>
  <si>
    <t>97.82</t>
  </si>
  <si>
    <t>612321121</t>
  </si>
  <si>
    <t>Vápenocementová omítka hladká jednovrstvá vnitřních stěn nanášená ručně</t>
  </si>
  <si>
    <t xml:space="preserve">keramickáý obklad do výšky 2 m, pod obkald jádrová omítka </t>
  </si>
  <si>
    <t>1.04. denní místnost</t>
  </si>
  <si>
    <t>6.79</t>
  </si>
  <si>
    <t>1.06. umývárna</t>
  </si>
  <si>
    <t>16.21</t>
  </si>
  <si>
    <t>1.07. sprcha</t>
  </si>
  <si>
    <t>11.49</t>
  </si>
  <si>
    <t>1.08. WC</t>
  </si>
  <si>
    <t>7.35</t>
  </si>
  <si>
    <t>1.09. úklid</t>
  </si>
  <si>
    <t>9.2</t>
  </si>
  <si>
    <t>612321141</t>
  </si>
  <si>
    <t>Vápenocementová omítka štuková dvouvrstvá vnitřních stěn nanášená ručně</t>
  </si>
  <si>
    <t>hladká štuková omítka s perlinkou a malířským otěruvzdorným nátěrem</t>
  </si>
  <si>
    <t>30.06</t>
  </si>
  <si>
    <t>47.98</t>
  </si>
  <si>
    <t>1.03.chodba</t>
  </si>
  <si>
    <t>70.56</t>
  </si>
  <si>
    <t>33.97</t>
  </si>
  <si>
    <t>1.05. šatna</t>
  </si>
  <si>
    <t>36.2</t>
  </si>
  <si>
    <t>12.03</t>
  </si>
  <si>
    <t>6.85</t>
  </si>
  <si>
    <t>4.82</t>
  </si>
  <si>
    <t>5.84</t>
  </si>
  <si>
    <t>612325302</t>
  </si>
  <si>
    <t>Vápenocementová štuková omítka ostění nebo nadpraží</t>
  </si>
  <si>
    <t>hl. štuková omítka s perlinkou a malířským otěruvzd. Nátěrem -ostění</t>
  </si>
  <si>
    <t>okna</t>
  </si>
  <si>
    <t>5.48</t>
  </si>
  <si>
    <t>2.13</t>
  </si>
  <si>
    <t>622142001</t>
  </si>
  <si>
    <t>Potažení vnějších stěn sklovláknitým pletivem vtlačeným do tenkovrstvé hmoty</t>
  </si>
  <si>
    <t>cementosilikátová ušlechtilá omítka s perlinkou a hydrof. Nátěrem</t>
  </si>
  <si>
    <t>východní stěna přístavby</t>
  </si>
  <si>
    <t>26.75</t>
  </si>
  <si>
    <t>severní stěna přístavby</t>
  </si>
  <si>
    <t>19.73</t>
  </si>
  <si>
    <t>jižní stěna přístavby</t>
  </si>
  <si>
    <t>23.16</t>
  </si>
  <si>
    <t>cementosilikátová ušlech. omítka s perlinkou a hydrof. Nátěrem- ostění</t>
  </si>
  <si>
    <t xml:space="preserve">okna+dveře </t>
  </si>
  <si>
    <t>5.28</t>
  </si>
  <si>
    <t>hydrofobní omítka na perlinku, tmavě šedý nátěr</t>
  </si>
  <si>
    <t>východní stěna přístavby-sokl</t>
  </si>
  <si>
    <t>3.1</t>
  </si>
  <si>
    <t>severní stěna přístavby sokl</t>
  </si>
  <si>
    <t>2.27</t>
  </si>
  <si>
    <t>jižní stěna přístavby-sokl</t>
  </si>
  <si>
    <t>3.37</t>
  </si>
  <si>
    <t>remíza -podezdívka</t>
  </si>
  <si>
    <t>26.72</t>
  </si>
  <si>
    <t>hydrofobní omítka na perlinku, tmavě šedý nátěr- ostění</t>
  </si>
  <si>
    <t>sokl-dveře</t>
  </si>
  <si>
    <t>1.39</t>
  </si>
  <si>
    <t>622321121</t>
  </si>
  <si>
    <t>Vápenocementová omítka hladká jednovrstvá vnějších stěn nanášená ručně</t>
  </si>
  <si>
    <t>612325301</t>
  </si>
  <si>
    <t>Vápenocementová hladká omítka ostění nebo nadpraží</t>
  </si>
  <si>
    <t>622511111</t>
  </si>
  <si>
    <t>Tenkovrstvá akrylátová mozaiková střednězrnná omítka včetně penetrace vnějších stěn</t>
  </si>
  <si>
    <t>622541011</t>
  </si>
  <si>
    <t>Tenkovrstvá silikonsilikátová zrnitá omítka tl. 1,5 mm včetně penetrace vnějších stěn</t>
  </si>
  <si>
    <t>631311114</t>
  </si>
  <si>
    <t>Mazanina tl do 80 mm z betonu prostého tř. C 16/20</t>
  </si>
  <si>
    <t>podkladová betonová mazanina C16/20</t>
  </si>
  <si>
    <t>199,54*0,05</t>
  </si>
  <si>
    <t>24,4*0,05</t>
  </si>
  <si>
    <t>631311124</t>
  </si>
  <si>
    <t>Mazanina tl do 120 mm z betonu prostého tř. C 16/20</t>
  </si>
  <si>
    <t>betonová mazanina C16/20 s výztuží tl. 85 mm</t>
  </si>
  <si>
    <t>14,36*0,085</t>
  </si>
  <si>
    <t>11,67*0,085</t>
  </si>
  <si>
    <t>9,76*0,085</t>
  </si>
  <si>
    <t>8,18*0,085</t>
  </si>
  <si>
    <t>2,31*0,085</t>
  </si>
  <si>
    <t>1,2*0,085</t>
  </si>
  <si>
    <t>1,83*0,085</t>
  </si>
  <si>
    <t>631311125</t>
  </si>
  <si>
    <t>Mazanina tl do 120 mm z betonu prostého tř. C 20/25</t>
  </si>
  <si>
    <t>podlahový beton vyztužený C20/25 XC2</t>
  </si>
  <si>
    <t>62,3*0,1</t>
  </si>
  <si>
    <t>631311127</t>
  </si>
  <si>
    <t>Mazanina tl do 120 mm z betonu prostého tř. C 30/37</t>
  </si>
  <si>
    <t>Poznámka k položce:
provozní vrstva - drátkobeton C30/37 - rozptýlená výztuž 30kg/m3, , hlazený povrch s korundovým vsypem a impregnací (otěruvzdorný  a  chemicky odolný povrch - proti ropným látkám),
"viz výkres PD přílohy E.2.1.0 až  E.2.1.7 a E.2.2 OK1 až E.2.2 OK6"</t>
  </si>
  <si>
    <t>drátkobeton C30/37 30kg/m3, hlazený povrch se vsypem a imp. Tl.120 mm</t>
  </si>
  <si>
    <t>24,4*0,12</t>
  </si>
  <si>
    <t>210,97*0,12</t>
  </si>
  <si>
    <t>631311134</t>
  </si>
  <si>
    <t>Mazanina tl do 240 mm z betonu prostého tř. C 16/20</t>
  </si>
  <si>
    <t>podlahová žb. Deska C16/20 tl. 150 mm (výztuž opět nenalezena)</t>
  </si>
  <si>
    <t>202,34*0,15</t>
  </si>
  <si>
    <t>24,4*0,15</t>
  </si>
  <si>
    <t>631319011</t>
  </si>
  <si>
    <t>Příplatek k mazanině tl do 80 mm za přehlazení povrchu</t>
  </si>
  <si>
    <t>631319012</t>
  </si>
  <si>
    <t>Příplatek k mazanině tl do 120 mm za přehlazení povrchu</t>
  </si>
  <si>
    <t>631319013</t>
  </si>
  <si>
    <t>Příplatek k mazanině tl do 240 mm za přehlazení povrchu</t>
  </si>
  <si>
    <t>631319204</t>
  </si>
  <si>
    <t>Příplatek k mazaninám za přidání ocelových vláken (drátkobeton) pro objemové vyztužení 30 kg/m3</t>
  </si>
  <si>
    <t>výztuž drátkobetonu 30kg/m3</t>
  </si>
  <si>
    <t>631361821</t>
  </si>
  <si>
    <t>Výztuž mazanin betonářskou ocelí 10 505</t>
  </si>
  <si>
    <t xml:space="preserve">Poznámka k položce:
"viz výkres PD přílohy E.2.1.0 až  E.2.1.7 a E.2.2 OK1 až E.2.2 OK6"
</t>
  </si>
  <si>
    <t>941111121</t>
  </si>
  <si>
    <t>Montáž lešení řadového trubkového lehkého s podlahami zatížení do 200 kg/m2 š do 1,2 m v do 10 m</t>
  </si>
  <si>
    <t>(10+7+28+19)*7+(9,9+9,9+11,5)*4</t>
  </si>
  <si>
    <t>941111221</t>
  </si>
  <si>
    <t>Příplatek k lešení řadovému trubkovému lehkému s podlahami š 1,2 m v 10 m za první a ZKD den použití</t>
  </si>
  <si>
    <t>Poznámka k položce:
70 dní
"viz výkres PD přílohy E.2.1.0 až  E.2.1.7 a E.2.2 OK1 až E.2.2 OK6"</t>
  </si>
  <si>
    <t>941111821</t>
  </si>
  <si>
    <t>Demontáž lešení řadového trubkového lehkého s podlahami zatížení do 200 kg/m2 š do 1,2 m v do 10 m</t>
  </si>
  <si>
    <t>945412111</t>
  </si>
  <si>
    <t>Teleskopická hydraulická montážní plošina výška zdvihu do 8 m</t>
  </si>
  <si>
    <t>den</t>
  </si>
  <si>
    <t>949101111</t>
  </si>
  <si>
    <t>Lešení pomocné pro objekty pozemních staveb s lešeňovou podlahou v do 1,9 m zatížení do 150 kg/m2</t>
  </si>
  <si>
    <t>keramická dlažba protiskluzná tl. 9 mm</t>
  </si>
  <si>
    <t>13.2</t>
  </si>
  <si>
    <t>11.67</t>
  </si>
  <si>
    <t>9.76</t>
  </si>
  <si>
    <t>8.18</t>
  </si>
  <si>
    <t>2.31</t>
  </si>
  <si>
    <t>1.2</t>
  </si>
  <si>
    <t>1.83</t>
  </si>
  <si>
    <t>949101112</t>
  </si>
  <si>
    <t>Lešení pomocné pro objekty pozemních staveb s lešeňovou podlahou v do 3,5 m zatížení do 150 kg/m2</t>
  </si>
  <si>
    <t>24,4</t>
  </si>
  <si>
    <t>210,97</t>
  </si>
  <si>
    <t>952901114</t>
  </si>
  <si>
    <t>Vyčištění budov bytové a občanské výstavby při výšce podlaží přes 4 m</t>
  </si>
  <si>
    <t>keramický sokl</t>
  </si>
  <si>
    <t>17.94</t>
  </si>
  <si>
    <t>10.85</t>
  </si>
  <si>
    <t>11.54</t>
  </si>
  <si>
    <t>952901R1</t>
  </si>
  <si>
    <t>Montáž a dodávka přenosné hasicí přístroje</t>
  </si>
  <si>
    <t>Poznámka k položce:
Přenosné hasicí přístroje, N1.1		- nr = 2 (1,2) 	=&gt; 2 ks PHP	, N1.2  		- nr = 1 (1,0) 	=&gt; 1 ks PHP , N1.3  		- nr = 4 (3,1)	=&gt; 4 ks PHP, , 1ks PHP je podle ČSN 730804 čl. 13.9.3  resp. ČSN 730802 čl. 12.8 míněn PHP s obsahem:,  - 6kg hasební látky u práškových přístrojů (hasební schopnost 21A nebo 113B), nebo,  - 5kg hasební látky u sněhových přístrojů (hasební schopnost 55B),
"viz výkres PD přílohy E.2.1.0 až  E.2.1.7 a E.2.2 OK1 až E.2.2 OK6"</t>
  </si>
  <si>
    <t>N1.1</t>
  </si>
  <si>
    <t xml:space="preserve">- nr = 2 (1,2) </t>
  </si>
  <si>
    <t>&gt; 2 ks PHP</t>
  </si>
  <si>
    <t xml:space="preserve">N1.2  </t>
  </si>
  <si>
    <t xml:space="preserve">- nr = 1 (1,0) </t>
  </si>
  <si>
    <t xml:space="preserve">&gt; 1 ks PHP </t>
  </si>
  <si>
    <t xml:space="preserve">N1.3  </t>
  </si>
  <si>
    <t>- nr = 4 (3,1)</t>
  </si>
  <si>
    <t>&gt; 4 ks PHP</t>
  </si>
  <si>
    <t>953961214</t>
  </si>
  <si>
    <t>Kotvy chemickou patronou M 16 hl 125 mm do betonu, ŽB nebo kamene s vyvrtáním otvoru</t>
  </si>
  <si>
    <t>uchycení ocel. konstrukce</t>
  </si>
  <si>
    <t>953961216</t>
  </si>
  <si>
    <t>Kotvy chemickou patronou M 24 hl 210 mm do betonu, ŽB nebo kamene s vyvrtáním otvoru</t>
  </si>
  <si>
    <t>953965132</t>
  </si>
  <si>
    <t>Kotevní šroub pro chemické kotvy M 16 dl 260 mm</t>
  </si>
  <si>
    <t>953965151</t>
  </si>
  <si>
    <t>Kotevní šroub pro chemické kotvy M 24 dl 290 mm</t>
  </si>
  <si>
    <t>998011002</t>
  </si>
  <si>
    <t>Přesun hmot pro budovy zděné v do 12 m</t>
  </si>
  <si>
    <t>164</t>
  </si>
  <si>
    <t>83</t>
  </si>
  <si>
    <t>711111001</t>
  </si>
  <si>
    <t>Provedení izolace proti zemní vlhkosti vodorovné za studena nátěrem penetračním</t>
  </si>
  <si>
    <t>166</t>
  </si>
  <si>
    <t>penetrace-1x</t>
  </si>
  <si>
    <t>83.36</t>
  </si>
  <si>
    <t>5.21</t>
  </si>
  <si>
    <t>111631500</t>
  </si>
  <si>
    <t>lak asfaltový ALP/9 bal 9 kg</t>
  </si>
  <si>
    <t>168</t>
  </si>
  <si>
    <t>Poznámka k položce:
Spotřeba 0,3-0,4kg/m2 dle povrchu, ředidlo technický benzín
"viz výkres PD přílohy E.2.1.0 až  E.2.1.7 a E.2.2 OK1 až E.2.2 OK6"</t>
  </si>
  <si>
    <t>85</t>
  </si>
  <si>
    <t>711141559</t>
  </si>
  <si>
    <t>Provedení izolace proti zemní vlhkosti pásy přitavením vodorovné NAIP</t>
  </si>
  <si>
    <t>170</t>
  </si>
  <si>
    <t>hydroizolace těžké pásy z oxidovaného asfaltu-2x</t>
  </si>
  <si>
    <t>83.36*2</t>
  </si>
  <si>
    <t>5.21*2</t>
  </si>
  <si>
    <t>628331590</t>
  </si>
  <si>
    <t>pás těžký asfaltovaný</t>
  </si>
  <si>
    <t>172</t>
  </si>
  <si>
    <t>87</t>
  </si>
  <si>
    <t>711161331</t>
  </si>
  <si>
    <t>Izolace proti zemní vlhkosti foliemi nopovými s odvodňovací funkcí</t>
  </si>
  <si>
    <t>174</t>
  </si>
  <si>
    <t>711461103</t>
  </si>
  <si>
    <t>Provedení izolace proti tlakové vodě vodorovné fólií savřovaná v plné ploše</t>
  </si>
  <si>
    <t>176</t>
  </si>
  <si>
    <t>Poznámka k položce:
15% provést jako vanu včetně detailů kolem sloupů
"viz výkres PD přílohy E.2.1.0 až  E.2.1.7 a E.2.2 OK1 až E.2.2 OK6"</t>
  </si>
  <si>
    <t>89</t>
  </si>
  <si>
    <t>283220R1</t>
  </si>
  <si>
    <t>hydroizolace s odolností proti průniku ropných látek , svařovaná PVC-P folie tl 1,0mm</t>
  </si>
  <si>
    <t>178</t>
  </si>
  <si>
    <t>713</t>
  </si>
  <si>
    <t>Izolace tepelné</t>
  </si>
  <si>
    <t>713121111</t>
  </si>
  <si>
    <t>Montáž izolace tepelné podlah volně kladenými rohožemi, pásy, dílci, deskami 1 vrstva</t>
  </si>
  <si>
    <t>180</t>
  </si>
  <si>
    <t>tepelná izolace EPS s únosností 25 Mpa tl. 160 mm</t>
  </si>
  <si>
    <t>91</t>
  </si>
  <si>
    <t>283759910</t>
  </si>
  <si>
    <t>deska z pěnového polystyrenu EPS 150 S 1000 x 500 x 160 mm</t>
  </si>
  <si>
    <t>182</t>
  </si>
  <si>
    <t>Poznámka k položce:
lambda=0,035 [W / m K]
"viz výkres PD přílohy E.2.1.0 až  E.2.1.7 a E.2.2 OK1 až E.2.2 OK6"</t>
  </si>
  <si>
    <t>713131141</t>
  </si>
  <si>
    <t>Montáž izolace tepelné stěn a základů lepením celoplošně rohoží, pásů, dílců, desek</t>
  </si>
  <si>
    <t>184</t>
  </si>
  <si>
    <t>tepelná izolace EPS tl. 100 mm</t>
  </si>
  <si>
    <t>podezdívka remízi</t>
  </si>
  <si>
    <t>tepelná izolace EPS tl. 80 mm</t>
  </si>
  <si>
    <t>sokl přístavba</t>
  </si>
  <si>
    <t>36.76</t>
  </si>
  <si>
    <t>93</t>
  </si>
  <si>
    <t>283723080</t>
  </si>
  <si>
    <t>deska z pěnového polystyrenu EPS 100 S 1000 x 500 x 80 mm</t>
  </si>
  <si>
    <t>186</t>
  </si>
  <si>
    <t>Poznámka k položce:
lambda=0,037 [W / m K]
"viz výkres PD přílohy E.2.1.0 až  E.2.1.7 a E.2.2 OK1 až E.2.2 OK6"</t>
  </si>
  <si>
    <t>283723090</t>
  </si>
  <si>
    <t>deska z pěnového polystyrenu EPS 100 S 1000 x 500 x 100 mm</t>
  </si>
  <si>
    <t>188</t>
  </si>
  <si>
    <t>95</t>
  </si>
  <si>
    <t>713191132</t>
  </si>
  <si>
    <t>Montáž izolace tepelné podlah, stropů vrchem nebo střech překrytí separační fólií z PE</t>
  </si>
  <si>
    <t>190</t>
  </si>
  <si>
    <t>separační vrstva - LDPE folie 0,15 mm</t>
  </si>
  <si>
    <t>2832315R1</t>
  </si>
  <si>
    <t>separační vrstva -  folie 0,15 mm</t>
  </si>
  <si>
    <t>192</t>
  </si>
  <si>
    <t>Poznámka k položce:
oddělení betonových nebo samonivelačních vyrovnávacích vrstev
"viz výkres PD přílohy E.2.1.0 až  E.2.1.7 a E.2.2 OK1 až E.2.2 OK6"</t>
  </si>
  <si>
    <t>97</t>
  </si>
  <si>
    <t>998713102</t>
  </si>
  <si>
    <t>Přesun hmot tonážní pro izolace tepelné v objektech v do 12 m</t>
  </si>
  <si>
    <t>194</t>
  </si>
  <si>
    <t>751</t>
  </si>
  <si>
    <t>751111R1</t>
  </si>
  <si>
    <t>Montáž a dodávka manuální ovládání - odsávání výfukových plynů pro lokomotivy, odsávací digestoř pro lokomotivy na kolejnici</t>
  </si>
  <si>
    <t>196</t>
  </si>
  <si>
    <t>Poznámka k položce:
Odtah spalin z hnacího drážního vozidla, Pro odsávání výfukových plynů, při běžícím motoru a stání lokomotivy uvnitř remizy, je použito technicky unikátní řešení NORFI s posuvnou digestoří umístěnou na odsávací kolejnici. Kolejnice ALU-350 bude zavěšena nad železniční kolejnicovou dráhou. Instalovaný vozík s odsávací digestoří se pohybuje manuálním vedením na požadované místo., Zapínání a vypínání ventilátoru je prováděno manuálně vypínací skřínkou umístěnou v remizovací hale (u vstupu do haly z přístavby)., Zvolená alternativa provedení je vhodná pro různé typy lokomotiv s různým umístěním v rámci remízy, pro použití cca 1-2x denně. Poloha digestoře je nastavitelná podélně po odsávací kolejnici. Vzhledem k vysokému výkonu odsávání musí být po dobu provozu odsávání provozním předpisem zajištěn dostatečný přístup čerstvého vzduchu do haly (např. částečným otevřením vrat)., Sestava je dodávána jako komplet, včetně odsávacího ventilátoru s potrubím. Ventilátor bude osazen v protihlukové skříni a umístěný na střeše zděné přístavby (na pomocné ocelové konstrukci)., Společnost NORFI zast.  v ČR  firma JMT solution s.r.o., IČO: 29463891, Pavlíkova 267 Frýdek - Místek, tel: +420 603 494 635., Požadavky na stavební připravenost, technické parametry , Kolejnice bude zavěšena na nosné konstrukci remízy - vzdálenost mezi závěsy kolejnice ALU 350 nesmí být větší než 4 - 6 m., Ventilátor typ FEM 451x, bude umístěn na střeše přístavby., Množství odsávaného vzduchu:                          	4.800 - 13.500 m?/h, Tlak :                                    				2.650 - 1.280 Pa, Příkon motoru ventilátoru :               			7,5 kW - 13,6 A - 2.900 r.p.m., Napětí :                               				400/690 V, 3~, 50 Hz, Stupeň ochrany:             				IP 55, Hladina hluku:                  				&lt;84 dB(A), Hmotnost:                         	123 kg radiální ventilator bez protihlukové skříně, Včetně PTC thermistorů pro použití s frekvenčním měničem., Protihluková skříň:					123 kg, ,
"viz výkres PD přílohy E.2.1.0 až  E.2.1.7 a E.2.2 OK1 až E.2.2 OK6"</t>
  </si>
  <si>
    <t>99</t>
  </si>
  <si>
    <t>998751101</t>
  </si>
  <si>
    <t>Přesun hmot tonážní pro vzduchotechniku v objektech v do 12 m</t>
  </si>
  <si>
    <t>198</t>
  </si>
  <si>
    <t>763</t>
  </si>
  <si>
    <t>Konstrukce suché výstavby</t>
  </si>
  <si>
    <t>763131411</t>
  </si>
  <si>
    <t>SDK podhled desky 1xA 12,5 bez TI dvouvrstvá spodní kce profil CD+UD</t>
  </si>
  <si>
    <t>200</t>
  </si>
  <si>
    <t>SDK podhled( CD profily, parotěsná f., miner. plsť tl. 200mm), desky tl. 12,5 mm</t>
  </si>
  <si>
    <t>14.15</t>
  </si>
  <si>
    <t>11.58</t>
  </si>
  <si>
    <t>9.66</t>
  </si>
  <si>
    <t>101</t>
  </si>
  <si>
    <t>763131451</t>
  </si>
  <si>
    <t>SDK podhled deska 1xH2 12,5 bez TI dvouvrstvá spodní kce profil CD+UD</t>
  </si>
  <si>
    <t>202</t>
  </si>
  <si>
    <t>SDK podhled( CD profily, parotěsná f., miner. plsť tl. 200mm) impregn. Desky tl. 12,5 mm</t>
  </si>
  <si>
    <t>7.99</t>
  </si>
  <si>
    <t>2.22</t>
  </si>
  <si>
    <t>1.13</t>
  </si>
  <si>
    <t>1.76</t>
  </si>
  <si>
    <t>763131714</t>
  </si>
  <si>
    <t>SDK podhled základní penetrační nátěr</t>
  </si>
  <si>
    <t>204</t>
  </si>
  <si>
    <t>103</t>
  </si>
  <si>
    <t>763131751</t>
  </si>
  <si>
    <t>Montáž parotěsné zábrany do SDK podhledu</t>
  </si>
  <si>
    <t>206</t>
  </si>
  <si>
    <t>2832921R1</t>
  </si>
  <si>
    <t>zábrana parotěsná</t>
  </si>
  <si>
    <t>208</t>
  </si>
  <si>
    <t>Poznámka k položce:
Parotěsná zábrana zpevněná mřížkou s hlavní funkcí jako větrotěsná zábrana..
"viz výkres PD přílohy E.2.1.0 až  E.2.1.7 a E.2.2 OK1 až E.2.2 OK6"</t>
  </si>
  <si>
    <t>105</t>
  </si>
  <si>
    <t>763131752</t>
  </si>
  <si>
    <t>Montáž jedné vrstvy tepelné izolace do SDK podhledu</t>
  </si>
  <si>
    <t>210</t>
  </si>
  <si>
    <t>6314801R1</t>
  </si>
  <si>
    <t>plsť minerální izolační tl. 200 mm</t>
  </si>
  <si>
    <t>212</t>
  </si>
  <si>
    <t>107</t>
  </si>
  <si>
    <t>998763302</t>
  </si>
  <si>
    <t>Přesun hmot tonážní pro sádrokartonové konstrukce v objektech v do 12 m</t>
  </si>
  <si>
    <t>214</t>
  </si>
  <si>
    <t>7679951R1</t>
  </si>
  <si>
    <t>Montáž a dodávka systém s permanentním poddajným kotvicím vedením - nerezový lanem</t>
  </si>
  <si>
    <t>216</t>
  </si>
  <si>
    <t>Poznámka k položce:
systém s permanentním poddajným kotvicím vedením - nerezový lanem	, , Systém určený  k ochraně proti pádu dle nař.vl. č. 362/2005 Sb. a v souladu s ČSN EN 795, ČSN EN P CEN/TS 16415, ČSN EN 517 a ČSN EN 363.								, Systém určený  k ochraně proti pádu zajišťuje naplnění požadavku bezpečného užívání stavby při údržbě střechy - viz § 8, odst.1, písm. e)  vyhl.č. 268/2009 Sb. o technických požadavcích na stavby.								, 													, položka				počet jednotek	, 					, kotvicí  prvek typu C dle ČSN EN 795	               16	, koncový bod				6	, středový bod 				2	, rohový bod 				3	, koncový tlumič  - pár			3	, nerezové lano 8 mm				36	, výchozí prohlídka				1	,
"viz výkres PD přílohy E.2.1.0 až  E.2.1.7 a E.2.2 OK1 až E.2.2 OK6"</t>
  </si>
  <si>
    <t>109</t>
  </si>
  <si>
    <t>998767102</t>
  </si>
  <si>
    <t>Přesun hmot tonážní pro zámečnické konstrukce v objektech v do 12 m</t>
  </si>
  <si>
    <t>218</t>
  </si>
  <si>
    <t>767/1</t>
  </si>
  <si>
    <t>Tabulka dveří, vrat a oken</t>
  </si>
  <si>
    <t>767/1R1</t>
  </si>
  <si>
    <t>01/P - montáž a dodávka  dveře jednokřídlé, kovové vnější, zateplené protipožární (nehořlavé) 900x1970 mm, EW15DP1-C, samozavírací mechanismus</t>
  </si>
  <si>
    <t>220</t>
  </si>
  <si>
    <t>111</t>
  </si>
  <si>
    <t>767/1R2</t>
  </si>
  <si>
    <t>02/P, L - montáž a dodávka  dveře jednokřídlé, dřevěné laminované, 1/3 zasklení vroubkovaným sklem 600x1970 mm,</t>
  </si>
  <si>
    <t>222</t>
  </si>
  <si>
    <t>767/1R3</t>
  </si>
  <si>
    <t>03/P, L - montáž a dodávka  dveře jednokřídlé,dřevěné laminované, 1/3 zasklení vroubkovaným sklem 700x1970 mm,</t>
  </si>
  <si>
    <t>224</t>
  </si>
  <si>
    <t>113</t>
  </si>
  <si>
    <t>767/1R4</t>
  </si>
  <si>
    <t>04/P, L - montáž a dodávka  dveře jednokřídlé,dřevěné laminované, 1/3 zasklení vroubkovaným sklem 800x1970 mm,</t>
  </si>
  <si>
    <t>226</t>
  </si>
  <si>
    <t>767/1R5</t>
  </si>
  <si>
    <t>05/P - montáž a dodávka  dveře jednokřídlé protipožární 800x1970 mm, EW15DP1-C, samozavírací mechanismus</t>
  </si>
  <si>
    <t>228</t>
  </si>
  <si>
    <t>115</t>
  </si>
  <si>
    <t>767/1R6</t>
  </si>
  <si>
    <t>06/L - montáž a dodávka  dveře jednokřídlé, kovové vnitřní protipožární (nehořlavé) 900x1970 mm, EW15DP1-C, samozavírací mechanismus</t>
  </si>
  <si>
    <t>230</t>
  </si>
  <si>
    <t>767/1R7</t>
  </si>
  <si>
    <t>07/L - montáž a dodávka  dveře dvoukřídlé, kovové vnitřní protipožární (nehořlavé) 800x1970 mm, EW15DP1-C</t>
  </si>
  <si>
    <t>232</t>
  </si>
  <si>
    <t>117</t>
  </si>
  <si>
    <t>767/1R8</t>
  </si>
  <si>
    <t>08- montáž a dodávka  vrata lamelová roletová vnější, zateplená protipožární kovová, el. otevírání+ruční nouzové otevírání 2000x2200 mm, bez zasklení protikorozní lakování RAL 9007, EW15DP1</t>
  </si>
  <si>
    <t>234</t>
  </si>
  <si>
    <t>767/1R10</t>
  </si>
  <si>
    <t>09- montáž a dodávka  vrata sekční vnější zateplená, el. otevírání+ruční nouzové otevírání 3000x3000 mm, průhledy ve výšce 1,6 m,  RAL 9007</t>
  </si>
  <si>
    <t>236</t>
  </si>
  <si>
    <t>119</t>
  </si>
  <si>
    <t>767/1R11</t>
  </si>
  <si>
    <t>10- montáž a dodávka  vrata sekční vnější zateplená, el. otevírání+ruční nouzové otevírání 4500x5000 mm, průhledy ve výšce 1,6 m,  RAL 9007</t>
  </si>
  <si>
    <t>238</t>
  </si>
  <si>
    <t>767/1R12</t>
  </si>
  <si>
    <t>11/P - montáž a dodávka  dveře jednokřídlé, kovové vnější, zateplené 900x1970 mm</t>
  </si>
  <si>
    <t>240</t>
  </si>
  <si>
    <t>121</t>
  </si>
  <si>
    <t>767/1R18</t>
  </si>
  <si>
    <t>12 - montáž a dodávka  okno plastové termoizolační osazení do panelů, 3450x1250 mm termoizolační dvojsklo, s otevíravými a výklopnými krajními křídly</t>
  </si>
  <si>
    <t>242</t>
  </si>
  <si>
    <t>767/1R19</t>
  </si>
  <si>
    <t>12a - montáž a dodávka  okno plastové termoizolační osazení do panelů, 3450x1250 mm termoizolační dvojsklo pevné</t>
  </si>
  <si>
    <t>244</t>
  </si>
  <si>
    <t>123</t>
  </si>
  <si>
    <t>767/1R20</t>
  </si>
  <si>
    <t>13 - montáž a dodávka  okno plastové termoizolační osazení do panelů, 2750x1250 mm termoizolační dvojsklo pevné</t>
  </si>
  <si>
    <t>246</t>
  </si>
  <si>
    <t>767/1R21</t>
  </si>
  <si>
    <t>14 - montáž a dodávka  požární skleněná stěna pevná 1200x1200 mm, požárně odolné zasklení EL 15</t>
  </si>
  <si>
    <t>125</t>
  </si>
  <si>
    <t>767/1R22</t>
  </si>
  <si>
    <t>15 - montáž a dodávka  okno plastové termoizolační osazení do zdiva, 1500x1500 mm termoizolační dvojsklo, s otevíravé a výklopné</t>
  </si>
  <si>
    <t>250</t>
  </si>
  <si>
    <t>767/1R23</t>
  </si>
  <si>
    <t>16 - montáž a dodávka  okno plastové termoizolační osazení do zdiva, 1400x700 mm termoizolační dvojsklo výklopné</t>
  </si>
  <si>
    <t>252</t>
  </si>
  <si>
    <t>127</t>
  </si>
  <si>
    <t>767/1R24</t>
  </si>
  <si>
    <t>17 - montáž a dodávka  okno plastové termoizolační osazení do zdiva, 700x700 mm termoizolační dvojsklo výklopné</t>
  </si>
  <si>
    <t>254</t>
  </si>
  <si>
    <t>766660722</t>
  </si>
  <si>
    <t>Montáž dveřního kování - zámku</t>
  </si>
  <si>
    <t>256</t>
  </si>
  <si>
    <t>1+3+2+2+1+1+1+1</t>
  </si>
  <si>
    <t>129</t>
  </si>
  <si>
    <t>5491411R1</t>
  </si>
  <si>
    <t>kování bezpečnostní</t>
  </si>
  <si>
    <t>258</t>
  </si>
  <si>
    <t>01/P</t>
  </si>
  <si>
    <t>11/P</t>
  </si>
  <si>
    <t>5491462R2</t>
  </si>
  <si>
    <t>klika včetně rozet a montážního</t>
  </si>
  <si>
    <t>260</t>
  </si>
  <si>
    <t>3+2+2+1+1+1</t>
  </si>
  <si>
    <t>771</t>
  </si>
  <si>
    <t>Podlahy z dlaždic</t>
  </si>
  <si>
    <t>131</t>
  </si>
  <si>
    <t>771414113</t>
  </si>
  <si>
    <t>Montáž soklíků pórovinových rovných flexibilní lepidlo v do 120 mm</t>
  </si>
  <si>
    <t>262</t>
  </si>
  <si>
    <t>5976141R1</t>
  </si>
  <si>
    <t>dlaždice keramické slinuté neglazované mrazuvzdorné - sokl</t>
  </si>
  <si>
    <t>264</t>
  </si>
  <si>
    <t>133</t>
  </si>
  <si>
    <t>771574131</t>
  </si>
  <si>
    <t>Montáž podlah keramických režných protiskluzných lepených flexibilním lepidlem do 50 ks/m2</t>
  </si>
  <si>
    <t>266</t>
  </si>
  <si>
    <t>5976140R1</t>
  </si>
  <si>
    <t>dlaždice keramické slinuté neglazované mrazuvzdorné 0,9 cm</t>
  </si>
  <si>
    <t>268</t>
  </si>
  <si>
    <t>135</t>
  </si>
  <si>
    <t>771591111</t>
  </si>
  <si>
    <t>Podlahy penetrace podkladu</t>
  </si>
  <si>
    <t>270</t>
  </si>
  <si>
    <t>penetrace akrylátovou disperzí</t>
  </si>
  <si>
    <t>199.54</t>
  </si>
  <si>
    <t>24.4</t>
  </si>
  <si>
    <t>771591221</t>
  </si>
  <si>
    <t>Kontaktní izolace ve spojení s dlažbou celoplošně lepená</t>
  </si>
  <si>
    <t>272</t>
  </si>
  <si>
    <t>pojistná hydroizolace - tekutá lepenka</t>
  </si>
  <si>
    <t>4.26</t>
  </si>
  <si>
    <t>3.24</t>
  </si>
  <si>
    <t>9.34</t>
  </si>
  <si>
    <t>11.23</t>
  </si>
  <si>
    <t>137</t>
  </si>
  <si>
    <t>998771102</t>
  </si>
  <si>
    <t>Přesun hmot tonážní pro podlahy z dlaždic v objektech v do 12 m</t>
  </si>
  <si>
    <t>274</t>
  </si>
  <si>
    <t>781</t>
  </si>
  <si>
    <t>Dokončovací práce - obklady</t>
  </si>
  <si>
    <t>781414111</t>
  </si>
  <si>
    <t>Montáž obkladaček vnitřních pravoúhlých pórovinových do 22 ks/m2 lepených flexibilním lepidlem</t>
  </si>
  <si>
    <t>276</t>
  </si>
  <si>
    <t>139</t>
  </si>
  <si>
    <t>5976100R1</t>
  </si>
  <si>
    <t>obkládačky keramické</t>
  </si>
  <si>
    <t>278</t>
  </si>
  <si>
    <t>781495111</t>
  </si>
  <si>
    <t>Penetrace podkladu vnitřních obkladů</t>
  </si>
  <si>
    <t>280</t>
  </si>
  <si>
    <t>141</t>
  </si>
  <si>
    <t>781495131</t>
  </si>
  <si>
    <t>Izolace ve spojení s obkladem - pás lepený v ploše</t>
  </si>
  <si>
    <t>282</t>
  </si>
  <si>
    <t>16.21/100*30</t>
  </si>
  <si>
    <t>11.49/100*30</t>
  </si>
  <si>
    <t>998781102</t>
  </si>
  <si>
    <t>Přesun hmot tonážní pro obklady keramické v objektech v do 12 m</t>
  </si>
  <si>
    <t>284</t>
  </si>
  <si>
    <t>784</t>
  </si>
  <si>
    <t>Dokončovací práce - malby a tapety</t>
  </si>
  <si>
    <t>143</t>
  </si>
  <si>
    <t>784211101</t>
  </si>
  <si>
    <t>Dvojnásobné bílé malby ze směsí za mokra výborně otěruvzdorných v místnostech výšky do 3,80 m</t>
  </si>
  <si>
    <t>286</t>
  </si>
  <si>
    <t>E.2.4.1 - Zařízení silnoproudé elektrotechniky vč. bleskosvodu</t>
  </si>
  <si>
    <t xml:space="preserve">Výpočty výměr byly provedeny programem ASTRA 92  Grafická část dokumentace viz. E.2.4.1 </t>
  </si>
  <si>
    <t>D1 - Elektroinstalace</t>
  </si>
  <si>
    <t xml:space="preserve">    D2 - Hlavní rozvaděč budovy RH1 - EL07</t>
  </si>
  <si>
    <t xml:space="preserve">      D3 - ŘADOVÉ SVORNICE RSA</t>
  </si>
  <si>
    <t xml:space="preserve">      D5 - MĚŘÍCÍ TRANSFORMÁTOR PROUDU nn (MT BRNO) ZAVITOVÝ 30-200/5A</t>
  </si>
  <si>
    <t xml:space="preserve">      D6 - Ochrana napájecího vedení 230 V/50 Hz  kombinované svodiče typu 1 a 2 (B+C) pro síť TN-C,TN-S, TT, I</t>
  </si>
  <si>
    <t xml:space="preserve">      D7 - JISTIČ JEDNOPÓLOVÝ AC CHAR. B, 10kA (OEZ)</t>
  </si>
  <si>
    <t xml:space="preserve">      D8 - JISTIČ JEDNOPÓLOVÝ AC CHAR. C, 10kA (OEZ)</t>
  </si>
  <si>
    <t xml:space="preserve">      D9 - JISTIČ TROJPÓLOVÝ AC CHAR. B, 10kA (OEZ)</t>
  </si>
  <si>
    <t xml:space="preserve">      D10 - PŘÍSLUŠENSTVÍ - POMOCNÉ SPÍNAČE (LPE, LPN, ASN) (OEZ)</t>
  </si>
  <si>
    <t xml:space="preserve">      D11 - JISTIČ TŘÍPÓLOVÝ CHARAKTERISTIKA D (10 kA) (OEZ)</t>
  </si>
  <si>
    <t xml:space="preserve">      D12 - PŘÍSLUŠENSTVÍ - PODPĚŤOVÉ SPOUŠTĚ (LST, AST) (OEZ)</t>
  </si>
  <si>
    <t xml:space="preserve">      D13 - PROUDOVÝ CHRÁNIČ 4-PÓLOVÝ, TYP AC (10 kA) (OEZ)</t>
  </si>
  <si>
    <t xml:space="preserve">      D14 - SIGNÁLKA LED HARMONY KOVOVÁ (SCHNEIDER)</t>
  </si>
  <si>
    <t xml:space="preserve">      D15 - SIGNÁLKA HARMONY LED PLASTOVÁ (SCHNEIDER)</t>
  </si>
  <si>
    <t xml:space="preserve">      D16 - POMOCNÉ RELÉ OMRON</t>
  </si>
  <si>
    <t xml:space="preserve">      D17 - ELEKTROMĚR DIGITÁLNÍ NA DIN LIŠTU (MANELER)</t>
  </si>
  <si>
    <t xml:space="preserve">      D18 - TRANSFORMÁTOR BEZPEČNOSTNÍ OCHRANNÝ (SVED)</t>
  </si>
  <si>
    <t xml:space="preserve">      D19 - USMĚRŇOVAČ JEDNOFÁZOVÝ VSTUP (LAMBDA)</t>
  </si>
  <si>
    <t xml:space="preserve">      D20 - ŘADOVÁ ROZVADĚČOVÁ SKŘÍŇ IP40 (OEZ)</t>
  </si>
  <si>
    <t xml:space="preserve">      D21 - PRÚMYSLOVÉ ŘÍDÍCÍ RELÉ EASY (EATON)</t>
  </si>
  <si>
    <t xml:space="preserve">      D22 - VYHODNOCOVACÍ ÚSTŘEDNA DETEKTORŮ PLYNŮ</t>
  </si>
  <si>
    <t xml:space="preserve">    D24 - Ovládací skříňka RO1 - EL08</t>
  </si>
  <si>
    <t xml:space="preserve">      D25 - ŘADOVÉ SVORNICE RSA 1,5 A</t>
  </si>
  <si>
    <t xml:space="preserve">      D26 - VÝVODKA METRICKÁ (SCHRACK)</t>
  </si>
  <si>
    <t xml:space="preserve">      D27 - OVLADAČ HARMONY STISKACÍ LÍCUJÍCÍ PLASTOVÝ (SCHNEIDER)</t>
  </si>
  <si>
    <t xml:space="preserve">      D28 - NÁSTĚNNÁ ROZVÁDĚČOVÁ SKŘÍŇ IP65 (OEZ)</t>
  </si>
  <si>
    <t xml:space="preserve">    D29 - Ovládací skříňka RO2 - EL09</t>
  </si>
  <si>
    <t xml:space="preserve">    D32 - Dodávky</t>
  </si>
  <si>
    <t xml:space="preserve">    D34 - Elektromontáže</t>
  </si>
  <si>
    <t xml:space="preserve">      D35 - Půdorys rozvodu - EL02</t>
  </si>
  <si>
    <t xml:space="preserve">        D36 - PŘÍSTROJ SPÍNAČE, PŘEPÍNAČE (se šroubovými svorkami), pro Tango, Element, Time</t>
  </si>
  <si>
    <t xml:space="preserve">        D37 - KRYT SPÍNAČE, TANGO</t>
  </si>
  <si>
    <t xml:space="preserve">        D38 - RÁMEČEK, TANGO</t>
  </si>
  <si>
    <t xml:space="preserve">        D39 - SPÍNAČ, PŘEPÍNAČ, GARANT IP 66 (HLINÍK)</t>
  </si>
  <si>
    <t xml:space="preserve">        D40 - ZÁSUVKA NN, GARANT IP 55 (HLINÍK)</t>
  </si>
  <si>
    <t xml:space="preserve">        D41 - ZÁSUVKA PRŮMYSLOVÁ, IP 44, IP 67</t>
  </si>
  <si>
    <t xml:space="preserve">        D42 - SPÍNAČ, PŘEPÍNAČ, PRAKTIK IP 44 (PLAST)</t>
  </si>
  <si>
    <t xml:space="preserve">        D43 - ZÁSUVKA TECHNICKÁ, S KONTAKTY DLE ČSN 35 4517, GARANT</t>
  </si>
  <si>
    <t xml:space="preserve">        D44 - ZÁSUVKA NN, TANGO</t>
  </si>
  <si>
    <t xml:space="preserve">        D45 - ZÁSUVKA NN, S OCHRANOU PŘED PŘEPĚTÍM, TANGO</t>
  </si>
  <si>
    <t xml:space="preserve">        D46 - Ovládače</t>
  </si>
  <si>
    <t xml:space="preserve">        D49 - A SPOJOVACÍHO MAT.</t>
  </si>
  <si>
    <t xml:space="preserve">        D51 - DÉLKA   2,5 M</t>
  </si>
  <si>
    <t xml:space="preserve">        D52 - KABEL SILOVÝ,IZOLACE PVC</t>
  </si>
  <si>
    <t xml:space="preserve">        D53 - KABEL SILOVÝ, IZOLACE PVC</t>
  </si>
  <si>
    <t xml:space="preserve">        D54 - KABEL SE SNÍŽENOU HOŘLAVOSTÍ, S FUNKČ. SCHOPNOSTÍ PŘI POŽÁRU</t>
  </si>
  <si>
    <t xml:space="preserve">        D55 - KABEL STÍNĚNÝ</t>
  </si>
  <si>
    <t xml:space="preserve">        D56 - ELEKTROINSTALAČNÍ KRABICE - POD OMÍTKU - KOPOS</t>
  </si>
  <si>
    <t xml:space="preserve">        D57 - TRUBKA OCELOVÁ ZÁVITOVÁ ŽÁR. POZINKOVANÁ - KOPOS</t>
  </si>
  <si>
    <t xml:space="preserve">        D58 - PLASTOVÁ ODBOČNÁ NÁSTĚNNÁ KRABICE DK90 IP54/65 - HENSEL</t>
  </si>
  <si>
    <t xml:space="preserve">        D59 - ČASOVÝ SPÍNAČ (MULTIVAC)</t>
  </si>
  <si>
    <t xml:space="preserve">        D60 - VÝKONOVÉ VYPÍNAČE V PLASTOVÉ SKŘÍNI (KATKO)</t>
  </si>
  <si>
    <t xml:space="preserve">        D61 - SIGNALIZAČNÍ PANEL NÁSTĚNNÝ (ASEKO)</t>
  </si>
  <si>
    <t xml:space="preserve">        D62 - OVLADAČ HARMONY SKLÁDÁNÝ V PLASTOVÉ SKŘÍŇCE (SCHNEIDER)</t>
  </si>
  <si>
    <t xml:space="preserve">        D63 - OVLÁDACÍ PŘÍSTROJE PRO SIGNALIZACI PŘI POŽÁRU (GEWISS)</t>
  </si>
  <si>
    <t xml:space="preserve">        D64 - AKUSTICKÁ SIGNALIZACE</t>
  </si>
  <si>
    <t xml:space="preserve">        D65 - ZÁSUVKOVÁ SKŘÍŇ IP44 (NGELEKTRO)</t>
  </si>
  <si>
    <t xml:space="preserve">        D66 - VÝLOŽNÍK PRO STOŽÁRY S, K , KL, KLA, KLB (KOOPERATIVA UJ)</t>
  </si>
  <si>
    <t xml:space="preserve">        D67 - PIKTOGRAMY PRO NOUZOVÁ SVÍTIDLA</t>
  </si>
  <si>
    <t xml:space="preserve">        D68 - SVÍTIDLO LED PRO BYTOVÉ A KANCELÁŘSKÉ PROSTORY</t>
  </si>
  <si>
    <t xml:space="preserve">        D69 - SVÍTIDLO LED PRO PRŮMYSLOVÉ PROSTORY</t>
  </si>
  <si>
    <t xml:space="preserve">        D70 - SVÍTIDLO LED PRO KOMUNIKACE STL (MODUS)</t>
  </si>
  <si>
    <t xml:space="preserve">        D71 - DETEKTOR PLYNU (ASEKO)</t>
  </si>
  <si>
    <t xml:space="preserve">        D72 - MONTÁŽ ROZVODNIC</t>
  </si>
  <si>
    <t xml:space="preserve">        D73 - MONTÁŽ  ROZVADĚČŮ SKŘÍŇOVÝCH</t>
  </si>
  <si>
    <t xml:space="preserve">        D74 - UKONČENÍ KABELŮ SMRŠŤOVACÍ ZÁKLOPKOU DO</t>
  </si>
  <si>
    <t xml:space="preserve">      D76 - Uzemnění - EL03</t>
  </si>
  <si>
    <t xml:space="preserve">        D77 - SVORKA HROMOSVODNÍ,UZEMŇOVACÍ</t>
  </si>
  <si>
    <t xml:space="preserve">        D78 - VODIČE PRO POSPOJENÍ</t>
  </si>
  <si>
    <t xml:space="preserve">        D79 - ZEMNÍCÍ SVORKA ELEKTRO BEČOV</t>
  </si>
  <si>
    <t xml:space="preserve">      D81 - Bleskosvod a základový zemnič - EL04</t>
  </si>
  <si>
    <t xml:space="preserve">        D82 - OCELOVÝ VODIČ POZINKOVANÝ</t>
  </si>
  <si>
    <t xml:space="preserve">        D83 - JÍMACÍ TYČ</t>
  </si>
  <si>
    <t xml:space="preserve">        D84 - DRŽÁK JÍMACÍ TYČE</t>
  </si>
  <si>
    <t xml:space="preserve">        D85 - OCHRANNÁ STŘÍŠKA</t>
  </si>
  <si>
    <t xml:space="preserve">        D86 - PODPĚRA VEDENÍ</t>
  </si>
  <si>
    <t xml:space="preserve">        D87 - PODPĚRA VEDENÍ (ČSN 357621)</t>
  </si>
  <si>
    <t xml:space="preserve">        D88 - OCHRANNÝ ÚHELNÍK A DRŽÁK</t>
  </si>
  <si>
    <t xml:space="preserve">        D89 - NEREZOVÝ VODIČ</t>
  </si>
  <si>
    <t xml:space="preserve">      D91 - Venkovní osvětlení - EL05</t>
  </si>
  <si>
    <t xml:space="preserve">        D92 - STOŽÁROVÁ VÝZBROJ</t>
  </si>
  <si>
    <t xml:space="preserve">        D93 - SADOVÝ OSVĚTLOVACÍ STOŽÁR BEZPATICOVÝ LBH (AMAKO)</t>
  </si>
  <si>
    <t xml:space="preserve">      D96 - HODINOVE ZUCTOVACI SAZBY</t>
  </si>
  <si>
    <t xml:space="preserve">      D99 - PROVEDENI REVIZNICH ZKOUSEK DLE CSN 331500</t>
  </si>
  <si>
    <t xml:space="preserve">    D102 - Zemní práce</t>
  </si>
  <si>
    <t xml:space="preserve">      D103 - VYTÝČENÍ TRATI</t>
  </si>
  <si>
    <t xml:space="preserve">      D104 - SEJMUTÍ DRNU</t>
  </si>
  <si>
    <t xml:space="preserve">      D105 - JÁMA PRO STOŽÁRY VEŘ. OSVĚTLENÍ O OBJEMU DO 2 m3</t>
  </si>
  <si>
    <t xml:space="preserve">      D106 - ZÁKLAD Z PROSTÉHO BETONU</t>
  </si>
  <si>
    <t xml:space="preserve">      D107 - ZÁHOZ JÁMY, UPĚCHOVÁNÍ, ÚPRAVA POVRCHU</t>
  </si>
  <si>
    <t xml:space="preserve">      D108 - HLOUBENÍ KABELOVÉ RÝHY</t>
  </si>
  <si>
    <t xml:space="preserve">      D109 - ZŘÍZENÍ KABELOVÉHO LOŽE</t>
  </si>
  <si>
    <t xml:space="preserve">      D110 - FOLIE VÝSTRAŽNÁ Z PVC</t>
  </si>
  <si>
    <t xml:space="preserve">      D111 - PRUŽNÉ CHRÁNIČKY KOPOFLEX</t>
  </si>
  <si>
    <t xml:space="preserve">      D112 - ZÁHOZ KABELOVÉ RÝHY</t>
  </si>
  <si>
    <t xml:space="preserve">      D113 - ODVOZ ZEMINY</t>
  </si>
  <si>
    <t xml:space="preserve">      D114 - ÚPRAVA POVRCHU</t>
  </si>
  <si>
    <t>Elektroinstalace</t>
  </si>
  <si>
    <t>Hlavní rozvaděč budovy RH1 - EL07</t>
  </si>
  <si>
    <t>ŘADOVÉ SVORNICE RSA</t>
  </si>
  <si>
    <t>Pol1</t>
  </si>
  <si>
    <t>RSA1,5A Řadová svornice</t>
  </si>
  <si>
    <t>Poznámka k položce:
"viz výkres PD přílohy E.2.4.1 EL01 - E.2.4.1 EL10"</t>
  </si>
  <si>
    <t>Pol2</t>
  </si>
  <si>
    <t>RSA10 Řadová svornice</t>
  </si>
  <si>
    <t>Pol3</t>
  </si>
  <si>
    <t>RSA70A Řadová svornice</t>
  </si>
  <si>
    <t>Pol4</t>
  </si>
  <si>
    <t>RSA4A Řadová svornice</t>
  </si>
  <si>
    <t>Pol5</t>
  </si>
  <si>
    <t>RSA2,5A Řadová svornice</t>
  </si>
  <si>
    <t>Pol6</t>
  </si>
  <si>
    <t>RSA35A Řadová svornice</t>
  </si>
  <si>
    <t>Pol7</t>
  </si>
  <si>
    <t>RSA10A Řadová svornice</t>
  </si>
  <si>
    <t>MĚŘÍCÍ TRANSFORMÁTOR PROUDU nn (MT BRNO) ZAVITOVÝ 30-200/5A</t>
  </si>
  <si>
    <t>Pol8</t>
  </si>
  <si>
    <t>CLA1.2 %102%/5A,10VA,0.5%</t>
  </si>
  <si>
    <t>Pol9</t>
  </si>
  <si>
    <t>BD250NE305 Spínací blok</t>
  </si>
  <si>
    <t>Pol10</t>
  </si>
  <si>
    <t>SE-BD-0160-MTV8 Nadproudová spoušť</t>
  </si>
  <si>
    <t>Pol11</t>
  </si>
  <si>
    <t>SV-BHD-X230 Napěťová spoušť</t>
  </si>
  <si>
    <t>Pol12</t>
  </si>
  <si>
    <t>LPN-2B-1 Jistič</t>
  </si>
  <si>
    <t>Pol13</t>
  </si>
  <si>
    <t>LPN-6C-1 Jistič</t>
  </si>
  <si>
    <t>Pol14</t>
  </si>
  <si>
    <t>LPN-8B-2 Jistič</t>
  </si>
  <si>
    <t>Pol15</t>
  </si>
  <si>
    <t>LPN-16B-2 Jistič</t>
  </si>
  <si>
    <t>Pol16</t>
  </si>
  <si>
    <t>LPN-2B-3 Jistič</t>
  </si>
  <si>
    <t>Pol17</t>
  </si>
  <si>
    <t>LPN-32B-3 Jistič</t>
  </si>
  <si>
    <t>Pol18</t>
  </si>
  <si>
    <t>LPN-16C-3 Jistič</t>
  </si>
  <si>
    <t>Pol19</t>
  </si>
  <si>
    <t>LPN-32C-3 Jistič</t>
  </si>
  <si>
    <t>Pol20</t>
  </si>
  <si>
    <t>LPN-40C-3 Jistič</t>
  </si>
  <si>
    <t>Pol21</t>
  </si>
  <si>
    <t>LPN-63C-3 Jistič</t>
  </si>
  <si>
    <t>Pol22</t>
  </si>
  <si>
    <t>OFI-25-4-030AC Proudový chránič</t>
  </si>
  <si>
    <t>Pol23</t>
  </si>
  <si>
    <t>RSI-20-10-A230 Instalační stykač</t>
  </si>
  <si>
    <t>Pol24</t>
  </si>
  <si>
    <t>RSI-20-20-A230 Instalační stykač</t>
  </si>
  <si>
    <t>Pol25</t>
  </si>
  <si>
    <t>RSI-20-02-A230 Instalační stykač</t>
  </si>
  <si>
    <t>Pol26</t>
  </si>
  <si>
    <t>RSI-25-40-A230 Instalační stykač</t>
  </si>
  <si>
    <t>Pol27</t>
  </si>
  <si>
    <t>MTX-10-TB Ovládací tlačítko</t>
  </si>
  <si>
    <t>Pol28</t>
  </si>
  <si>
    <t>OLI-10B-1N-030AC Proudový chránič s nadproudovou ochranou</t>
  </si>
  <si>
    <t>Pol29</t>
  </si>
  <si>
    <t>OLI-16B-1N-030AC Proudový chránič s nadproudovou ochranou</t>
  </si>
  <si>
    <t>Pol30</t>
  </si>
  <si>
    <t>OLI-16B-1N-030AC-G Proudový chránič s nadproudovou ochranou</t>
  </si>
  <si>
    <t>Pol31</t>
  </si>
  <si>
    <t>RPR-08-002-X230-SC Instalační relé</t>
  </si>
  <si>
    <t>Pol32</t>
  </si>
  <si>
    <t>MIR-16-001-A230 Impulzní relé</t>
  </si>
  <si>
    <t>Ochrana napájecího vedení 230 V/50 Hz  kombinované svodiče typu 1 a 2 (B+C) pro síť TN-C,TN-S, TT, I</t>
  </si>
  <si>
    <t>Pol33</t>
  </si>
  <si>
    <t>FLP-B+C MAXI VS/3 kombinovaný svodič bleskových proudů a přepětí, vhodné pro 3-fázový systém TN-C, instalace na vstupu do budovy, 75 kA (10/350), 180 kA (8/20), dálková signalizace poruchy</t>
  </si>
  <si>
    <t>JISTIČ JEDNOPÓLOVÝ AC CHAR. B, 10kA (OEZ)</t>
  </si>
  <si>
    <t>Pol34</t>
  </si>
  <si>
    <t>LPN-4B-1 4A</t>
  </si>
  <si>
    <t>Pol35</t>
  </si>
  <si>
    <t>LPN-6B-1 6A</t>
  </si>
  <si>
    <t>Pol36</t>
  </si>
  <si>
    <t>LPN-10B-1 10A</t>
  </si>
  <si>
    <t>JISTIČ JEDNOPÓLOVÝ AC CHAR. C, 10kA (OEZ)</t>
  </si>
  <si>
    <t>Pol37</t>
  </si>
  <si>
    <t>LPN-4C-1 4A</t>
  </si>
  <si>
    <t>JISTIČ TROJPÓLOVÝ AC CHAR. B, 10kA (OEZ)</t>
  </si>
  <si>
    <t>Pol38</t>
  </si>
  <si>
    <t>LPN-10B-3 10A</t>
  </si>
  <si>
    <t>Pol39</t>
  </si>
  <si>
    <t>LPN-25B-3 25A</t>
  </si>
  <si>
    <t>PŘÍSLUŠENSTVÍ - POMOCNÉ SPÍNAČE (LPE, LPN, ASN) (OEZ)</t>
  </si>
  <si>
    <t>Pol40</t>
  </si>
  <si>
    <t>PS-LP-110S 6A, 1Z, 1V</t>
  </si>
  <si>
    <t>Pol41</t>
  </si>
  <si>
    <t>PS-LP-200S 6A, 2Z</t>
  </si>
  <si>
    <t>JISTIČ TŘÍPÓLOVÝ CHARAKTERISTIKA D (10 kA) (OEZ)</t>
  </si>
  <si>
    <t>Pol42</t>
  </si>
  <si>
    <t>LST-125D-3 125A</t>
  </si>
  <si>
    <t>PŘÍSLUŠENSTVÍ - PODPĚŤOVÉ SPOUŠTĚ (LST, AST) (OEZ)</t>
  </si>
  <si>
    <t>Pol43</t>
  </si>
  <si>
    <t>SP-LS-A230-1010 230V AC, 1Z, 1P</t>
  </si>
  <si>
    <t>PROUDOVÝ CHRÁNIČ 4-PÓLOVÝ, TYP AC (10 kA) (OEZ)</t>
  </si>
  <si>
    <t>Pol44</t>
  </si>
  <si>
    <t>OFI-40-4-100AC 40A/dI 100mA</t>
  </si>
  <si>
    <t>Pol45</t>
  </si>
  <si>
    <t>OFI-63-4-100AC 63A/dI 100mA</t>
  </si>
  <si>
    <t>SIGNÁLKA LED HARMONY KOVOVÁ (SCHNEIDER)</t>
  </si>
  <si>
    <t>Pol46</t>
  </si>
  <si>
    <t>XB4BVM5 240VAC, žlutá</t>
  </si>
  <si>
    <t>SIGNÁLKA HARMONY LED PLASTOVÁ (SCHNEIDER)</t>
  </si>
  <si>
    <t>Pol47</t>
  </si>
  <si>
    <t>XB5AVM5 230.....240V, žlutá</t>
  </si>
  <si>
    <t>POMOCNÉ RELÉ OMRON</t>
  </si>
  <si>
    <t>Pol48</t>
  </si>
  <si>
    <t>G2R2-SND do patice, 2P, 24V, DC, LED, ochr. dioda</t>
  </si>
  <si>
    <t>ELEKTROMĚR DIGITÁLNÍ NA DIN LIŠTU (MANELER)</t>
  </si>
  <si>
    <t>Pol49</t>
  </si>
  <si>
    <t>9906D x/5A, nepřímý, 3f, dig. 2x5+2, 7TE, imp. výstup 12800/kWh</t>
  </si>
  <si>
    <t>TRANSFORMÁTOR BEZPEČNOSTNÍ OCHRANNÝ (SVED)</t>
  </si>
  <si>
    <t>Pol50</t>
  </si>
  <si>
    <t>BJN400 400VA, 230/24</t>
  </si>
  <si>
    <t>USMĚRŇOVAČ JEDNOFÁZOVÝ VSTUP (LAMBDA)</t>
  </si>
  <si>
    <t>Pol51</t>
  </si>
  <si>
    <t>DLP75-24-1/C2EJ 60W, 230VAC, 0.7A/24VDC, 2.5A</t>
  </si>
  <si>
    <t>ŘADOVÁ ROZVADĚČOVÁ SKŘÍŇ IP40 (OEZ)</t>
  </si>
  <si>
    <t>Pol52</t>
  </si>
  <si>
    <t>QA40-201204 2000 x 1200 x 400 mm, dvoukř. dveře</t>
  </si>
  <si>
    <t>PRÚMYSLOVÉ ŘÍDÍCÍ RELÉ EASY (EATON)</t>
  </si>
  <si>
    <t>Pol53</t>
  </si>
  <si>
    <t>EASY719-AC-RC Řídicí relé, 230VAC, 12 vstupů, 6 výst. relé</t>
  </si>
  <si>
    <t>VYHODNOCOVACÍ ÚSTŘEDNA DETEKTORŮ PLYNŮ</t>
  </si>
  <si>
    <t>Pol54</t>
  </si>
  <si>
    <t>ASIN ACU pro max 8 detektorů vodíku</t>
  </si>
  <si>
    <t>Ovládací skříňka RO1 - EL08</t>
  </si>
  <si>
    <t>ŘADOVÉ SVORNICE RSA 1,5 A</t>
  </si>
  <si>
    <t>VÝVODKA METRICKÁ (SCHRACK)</t>
  </si>
  <si>
    <t>Pol55</t>
  </si>
  <si>
    <t>M25x1,5 M25x1,5 s maticí 13 - 18mm</t>
  </si>
  <si>
    <t>OVLADAČ HARMONY STISKACÍ LÍCUJÍCÍ PLASTOVÝ (SCHNEIDER)</t>
  </si>
  <si>
    <t>Pol56</t>
  </si>
  <si>
    <t>XB5AA21 1 Z - černý</t>
  </si>
  <si>
    <t>NÁSTĚNNÁ ROZVÁDĚČOVÁ SKŘÍŇ IP65 (OEZ)</t>
  </si>
  <si>
    <t>Pol57</t>
  </si>
  <si>
    <t>NP65-0302012-E 300 x 200 x 120 mm</t>
  </si>
  <si>
    <t>Ovládací skříňka RO2 - EL09</t>
  </si>
  <si>
    <t>Poznámka k položce:
"viz výkres PD přílohy E.2.4.1 EL01 - E.2.4.1 EL1"</t>
  </si>
  <si>
    <t>Dodávky</t>
  </si>
  <si>
    <t>Pol58</t>
  </si>
  <si>
    <t>Pol59</t>
  </si>
  <si>
    <t>Pol60</t>
  </si>
  <si>
    <t>Poznámka k položce:
"viz výkres PD přílohy E.2.4.1 EL01 - E.2.4.1 EL10""</t>
  </si>
  <si>
    <t>Půdorys rozvodu - EL02</t>
  </si>
  <si>
    <t>PŘÍSTROJ SPÍNAČE, PŘEPÍNAČE (se šroubovými svorkami), pro Tango, Element, Time</t>
  </si>
  <si>
    <t>Pol61</t>
  </si>
  <si>
    <t>3558-A01340 Přístroj spínače jednopólového; řazení 1, 1So</t>
  </si>
  <si>
    <t>Pol73</t>
  </si>
  <si>
    <t>3558-A06340 Přístroj přepínače střídavého; řazení 6, 6So (1, 1So)</t>
  </si>
  <si>
    <t>Pol74</t>
  </si>
  <si>
    <t>3558-A07340 Přístroj přepínače křížového; řazení 7, 7So</t>
  </si>
  <si>
    <t>KRYT SPÍNAČE, TANGO</t>
  </si>
  <si>
    <t>Pol62</t>
  </si>
  <si>
    <t>3558A-A651 B Kryt spínače kolébkového; d. Tango; b. bílá</t>
  </si>
  <si>
    <t>RÁMEČEK, TANGO</t>
  </si>
  <si>
    <t>Pol63</t>
  </si>
  <si>
    <t>3901A-B10 B Rámeček pro elektroinstalační přístroje, jednonásobný; d. Tango; b. bílá</t>
  </si>
  <si>
    <t>SPÍNAČ, PŘEPÍNAČ, GARANT IP 66 (HLINÍK)</t>
  </si>
  <si>
    <t>Pol64</t>
  </si>
  <si>
    <t>3558-05750 Přepínač sériový IP 66; řazení 5; d. Garant; b. šedá (na hořlavé podklady B až D)</t>
  </si>
  <si>
    <t>Pol65</t>
  </si>
  <si>
    <t>3558-06750 Přepínač střídavý IP 66; řazení 6; d. Garant; b. šedá (na hořlavé podklady B až D)</t>
  </si>
  <si>
    <t>Pol66</t>
  </si>
  <si>
    <t>3558-07750 Přepínač křížový IP 66; řazení 7; d. Garant; b. šedá (na hořlavé podklady B až D)</t>
  </si>
  <si>
    <t>ZÁSUVKA NN, GARANT IP 55 (HLINÍK)</t>
  </si>
  <si>
    <t>Pol67</t>
  </si>
  <si>
    <t>5518-2750 Zásuvka jednonásobná IP 55, s ochranným kolíkem, s víčkem; řazení 2P+PE; d. Garant; b. šedá (na hořlavé podklady B až D)</t>
  </si>
  <si>
    <t>D41</t>
  </si>
  <si>
    <t>ZÁSUVKA PRŮMYSLOVÁ, IP 44, IP 67</t>
  </si>
  <si>
    <t>Pol68</t>
  </si>
  <si>
    <t>416RS6W Zásuvka průmyslová, nástěnná montáž; řazení 3P+N+PE; b. IP 67, 16 A</t>
  </si>
  <si>
    <t>Pol69</t>
  </si>
  <si>
    <t>432RS6W Zásuvka průmyslová, nástěnná montáž; řazení 3P+N+PE; b. IP 67, 32 A</t>
  </si>
  <si>
    <t>Pol70</t>
  </si>
  <si>
    <t>463RS6W Zásuvka průmyslová, nástěnná montáž; řazení 3P+N+PE; b. IP 67, 63 A</t>
  </si>
  <si>
    <t>D42</t>
  </si>
  <si>
    <t>SPÍNAČ, PŘEPÍNAČ, PRAKTIK IP 44 (PLAST)</t>
  </si>
  <si>
    <t>Pol71</t>
  </si>
  <si>
    <t>Spínač jednopólový IP 44; řazení 1; d. Praktik; b. bílá</t>
  </si>
  <si>
    <t>Pol72</t>
  </si>
  <si>
    <t>Přepínač střídavý IP 44; řazení 6; d. Praktik; b. bílá</t>
  </si>
  <si>
    <t>D43</t>
  </si>
  <si>
    <t>ZÁSUVKA TECHNICKÁ, S KONTAKTY DLE ČSN 35 4517, GARANT</t>
  </si>
  <si>
    <t>Pol75</t>
  </si>
  <si>
    <t>5515N-C05755 Zásuvka jednonásobná IP 55 (vzor K), s ochranným kontaktem, s víčkem, nástěnná montáž; řazení 2P; b. šedá (na hořlavé podklady B až D)</t>
  </si>
  <si>
    <t>D44</t>
  </si>
  <si>
    <t>ZÁSUVKA NN, TANGO</t>
  </si>
  <si>
    <t>Pol76</t>
  </si>
  <si>
    <t>5513A-C02357 B Zásuvka dvojnásobná (bezšroubové svorky), s ochrannými kolíky, s natočenou dutinou, s clonkami; řazení 2x(2P+PE); d. Tango; b. bílá</t>
  </si>
  <si>
    <t>D45</t>
  </si>
  <si>
    <t>ZÁSUVKA NN, S OCHRANOU PŘED PŘEPĚTÍM, TANGO</t>
  </si>
  <si>
    <t>Pol77</t>
  </si>
  <si>
    <t>5593A-C02357 B Zásuvka dvojnásobná (bezšroubové svorky), s ochrannými kolíky, s natočenou dutinou, s clonkami, s ochranou před přepětím, optická signalizace poruchy; řazení 2x(2P+PE); d. Tango; b. bílá</t>
  </si>
  <si>
    <t>D46</t>
  </si>
  <si>
    <t>Ovládače</t>
  </si>
  <si>
    <t>Pol78</t>
  </si>
  <si>
    <t>XALK174F Ovládač nouzového zastavení ve skříni, standard, 2 V - rudé</t>
  </si>
  <si>
    <t>D49</t>
  </si>
  <si>
    <t>A SPOJOVACÍHO MAT.</t>
  </si>
  <si>
    <t>Pol79</t>
  </si>
  <si>
    <t>62/50 žlab</t>
  </si>
  <si>
    <t>D51</t>
  </si>
  <si>
    <t>DÉLKA   2,5 M</t>
  </si>
  <si>
    <t>Pol80</t>
  </si>
  <si>
    <t>50/50 drátěný žlab</t>
  </si>
  <si>
    <t>Pol81</t>
  </si>
  <si>
    <t>150/50 drátěný žlab</t>
  </si>
  <si>
    <t>Pol82</t>
  </si>
  <si>
    <t>200/50 drátěný žlab</t>
  </si>
  <si>
    <t>Pol83</t>
  </si>
  <si>
    <t>300/50 drátěný žlab</t>
  </si>
  <si>
    <t>D52</t>
  </si>
  <si>
    <t>KABEL SILOVÝ,IZOLACE PVC</t>
  </si>
  <si>
    <t>Pol172</t>
  </si>
  <si>
    <t>CYKY-J 3x1.5 , pevně</t>
  </si>
  <si>
    <t>Pol173</t>
  </si>
  <si>
    <t>CYKY-J 3x 6 , pevně</t>
  </si>
  <si>
    <t>Pol84</t>
  </si>
  <si>
    <t>Pol85</t>
  </si>
  <si>
    <t>CYKY-J 3x2.5 , pevně</t>
  </si>
  <si>
    <t>Pol86</t>
  </si>
  <si>
    <t>Pol87</t>
  </si>
  <si>
    <t>CYKY-J 4x1.5 , pevně</t>
  </si>
  <si>
    <t>Pol88</t>
  </si>
  <si>
    <t>CYKY-J 5x1.5 , pevně</t>
  </si>
  <si>
    <t>Pol89</t>
  </si>
  <si>
    <t>CYKY-J 5x2.5 , pevně</t>
  </si>
  <si>
    <t>Pol90</t>
  </si>
  <si>
    <t>CYKY-J 5x4 , pevně</t>
  </si>
  <si>
    <t>Pol91</t>
  </si>
  <si>
    <t>CYKY-J 5x10 , pevně</t>
  </si>
  <si>
    <t>Pol92</t>
  </si>
  <si>
    <t>CYKY-J 12x1.5 , pevně</t>
  </si>
  <si>
    <t>D53</t>
  </si>
  <si>
    <t>Pol93</t>
  </si>
  <si>
    <t>CYKY-J 5x25 , pevně</t>
  </si>
  <si>
    <t>Pol94</t>
  </si>
  <si>
    <t>CYKY-J 3x95+50 , pevně</t>
  </si>
  <si>
    <t>Pol96</t>
  </si>
  <si>
    <t>CYKY-O 3x1.5 , pevně</t>
  </si>
  <si>
    <t>Pol97</t>
  </si>
  <si>
    <t>CYKY-O 3x2.5 , pevně</t>
  </si>
  <si>
    <t>Pol98</t>
  </si>
  <si>
    <t>CYKY-O 4x1.5 , pevně</t>
  </si>
  <si>
    <t>D54</t>
  </si>
  <si>
    <t>KABEL SE SNÍŽENOU HOŘLAVOSTÍ, S FUNKČ. SCHOPNOSTÍ PŘI POŽÁRU</t>
  </si>
  <si>
    <t>Pol95</t>
  </si>
  <si>
    <t>1-CHKE-V-J 4x1.5 , pevně</t>
  </si>
  <si>
    <t>D55</t>
  </si>
  <si>
    <t>KABEL STÍNĚNÝ</t>
  </si>
  <si>
    <t>Pol99</t>
  </si>
  <si>
    <t>JYTY 3x1 mm , pevně</t>
  </si>
  <si>
    <t>D56</t>
  </si>
  <si>
    <t>ELEKTROINSTALAČNÍ KRABICE - POD OMÍTKU - KOPOS</t>
  </si>
  <si>
    <t>Pol100</t>
  </si>
  <si>
    <t>KU 68/1 přístrojová 73/30</t>
  </si>
  <si>
    <t>Pol101</t>
  </si>
  <si>
    <t>KU 68-1903 rozvodka se svorkovnicí S-66 73/42</t>
  </si>
  <si>
    <t>Pol149</t>
  </si>
  <si>
    <t>KO 125 E odbočná s víčkem 150/150/77</t>
  </si>
  <si>
    <t>D57</t>
  </si>
  <si>
    <t>TRUBKA OCELOVÁ ZÁVITOVÁ ŽÁR. POZINKOVANÁ - KOPOS</t>
  </si>
  <si>
    <t>Pol102</t>
  </si>
  <si>
    <t>6029 ZN D 29 mm, pevně</t>
  </si>
  <si>
    <t>D58</t>
  </si>
  <si>
    <t>PLASTOVÁ ODBOČNÁ NÁSTĚNNÁ KRABICE DK90 IP54/65 - HENSEL</t>
  </si>
  <si>
    <t>Pol103</t>
  </si>
  <si>
    <t>D 9025/Z 2,5 mm2, 5 pol. svork.</t>
  </si>
  <si>
    <t>D59</t>
  </si>
  <si>
    <t>ČASOVÝ SPÍNAČ (MULTIVAC)</t>
  </si>
  <si>
    <t>Pol104</t>
  </si>
  <si>
    <t>KEP04-12 ovládání tlačítkem 3s - 12min</t>
  </si>
  <si>
    <t>D60</t>
  </si>
  <si>
    <t>VÝKONOVÉ VYPÍNAČE V PLASTOVÉ SKŘÍNI (KATKO)</t>
  </si>
  <si>
    <t>Pol105</t>
  </si>
  <si>
    <t>KEM316U 3x16A, IP66, černo/šedý</t>
  </si>
  <si>
    <t>D61</t>
  </si>
  <si>
    <t>SIGNALIZAČNÍ PANEL NÁSTĚNNÝ (ASEKO)</t>
  </si>
  <si>
    <t>Pol106</t>
  </si>
  <si>
    <t>ASK27030 signalizační panel 500x220x100, dvouřádkový, 2 x 15 znaků</t>
  </si>
  <si>
    <t>D62</t>
  </si>
  <si>
    <t>OVLADAČ HARMONY SKLÁDÁNÝ V PLASTOVÉ SKŘÍŇCE (SCHNEIDER)</t>
  </si>
  <si>
    <t>Pol107</t>
  </si>
  <si>
    <t>1Z/1V - dvojtlačítko zelená/rudá se signálkou</t>
  </si>
  <si>
    <t>D63</t>
  </si>
  <si>
    <t>OVLÁDACÍ PŘÍSTROJE PRO SIGNALIZACI PŘI POŽÁRU (GEWISS)</t>
  </si>
  <si>
    <t>Pol108</t>
  </si>
  <si>
    <t>GW42-201 Ovládací tlačítko TOTALSTOP/CENTRALSTOP, 230V/10A, 1/1, IP55</t>
  </si>
  <si>
    <t>D64</t>
  </si>
  <si>
    <t>AKUSTICKÁ SIGNALIZACE</t>
  </si>
  <si>
    <t>Pol109</t>
  </si>
  <si>
    <t>HV100 Houkačka akustická 230V</t>
  </si>
  <si>
    <t>D65</t>
  </si>
  <si>
    <t>ZÁSUVKOVÁ SKŘÍŇ IP44 (NGELEKTRO)</t>
  </si>
  <si>
    <t>Pol110</t>
  </si>
  <si>
    <t>SC531947.01 s pr. chráničem 1x32A/400V, 1x 16A/400V, 2x16A/230V</t>
  </si>
  <si>
    <t>Pol111</t>
  </si>
  <si>
    <t>SC533108.01 s pr. chráničem 1x32A/400V, 1x 16A/400V, 1x16A/230V, 1x10A/24V</t>
  </si>
  <si>
    <t>D66</t>
  </si>
  <si>
    <t>VÝLOŽNÍK PRO STOŽÁRY S, K , KL, KLA, KLB (KOOPERATIVA UJ)</t>
  </si>
  <si>
    <t>Pol112</t>
  </si>
  <si>
    <t>SK1-300Z  - výložníky lomené</t>
  </si>
  <si>
    <t>D67</t>
  </si>
  <si>
    <t>PIKTOGRAMY PRO NOUZOVÁ SVÍTIDLA</t>
  </si>
  <si>
    <t>Pol113</t>
  </si>
  <si>
    <t>02 šipka vlevo</t>
  </si>
  <si>
    <t>Pol114</t>
  </si>
  <si>
    <t>04 nápis EXIT</t>
  </si>
  <si>
    <t>Pol115</t>
  </si>
  <si>
    <t>09 únik dolů</t>
  </si>
  <si>
    <t>D68</t>
  </si>
  <si>
    <t>SVÍTIDLO LED PRO BYTOVÉ A KANCELÁŘSKÉ PROSTORY</t>
  </si>
  <si>
    <t>Pol116</t>
  </si>
  <si>
    <t>SBL4S přisazené, 18W/1500lm, 605x42x45, s vlastním vypínačem, IP20</t>
  </si>
  <si>
    <t>Pol117</t>
  </si>
  <si>
    <t>BELTR 1.4ft 2600/840 přisazené, 21W/2600lm, 1170x91x58mm, IP20</t>
  </si>
  <si>
    <t>Pol118</t>
  </si>
  <si>
    <t>BELTR 1.3ft 2400/840 přisazené, 18W/2400lm, 890x91x58mm, IP20</t>
  </si>
  <si>
    <t>Pol119</t>
  </si>
  <si>
    <t>BELTR 2.2ft 2600/840 přisazené, 21W/2600lm, 610x146x58mm, IP20</t>
  </si>
  <si>
    <t>Pol120</t>
  </si>
  <si>
    <t>BELTR 2.2ft 2600/840 přisazené, 21W/2600lm, 610x146x58mm, nouzový zdroj 1h, IP20</t>
  </si>
  <si>
    <t>D69</t>
  </si>
  <si>
    <t>SVÍTIDLO LED PRO PRŮMYSLOVÉ PROSTORY</t>
  </si>
  <si>
    <t>Pol121</t>
  </si>
  <si>
    <t>FUTURA 2.2 ft přisazené, 21W/2460lm, 612x145x100mm</t>
  </si>
  <si>
    <t>Pol122</t>
  </si>
  <si>
    <t>PRIMA TUBE 110 přisazené, 10W/1050lm, 612x95x100mm</t>
  </si>
  <si>
    <t>Pol123</t>
  </si>
  <si>
    <t>PRIMA TUBE 110 M1h přisazené, 10W/1050lm, 612x95x100mm,  s nouzovým zdrojem 1h</t>
  </si>
  <si>
    <t>Pol124</t>
  </si>
  <si>
    <t>RDLG-60/C nástěnné, 20W/1800lm</t>
  </si>
  <si>
    <t>Pol125</t>
  </si>
  <si>
    <t>PRIMA TUBE 120 přisazené, 20W/2100lm, 1272x95x100mm</t>
  </si>
  <si>
    <t>Pol126</t>
  </si>
  <si>
    <t>PRIMA TUBE 120 M1h přisazené, 20W/2100lm, 1272x95x100mm, nouzový zdroj 1h</t>
  </si>
  <si>
    <t>Pol127</t>
  </si>
  <si>
    <t>PRIMA TUBE 225 přisazené, 2x25W/7400lm, 1572x145x100</t>
  </si>
  <si>
    <t>Pol128</t>
  </si>
  <si>
    <t>PRIMA TUBE 225 M1h přisazené, 2x25W/7400lm, 1572x145x100, nouzový zdroj 1h</t>
  </si>
  <si>
    <t>Pol129</t>
  </si>
  <si>
    <t>TITAN LED 5.4ft TR SF 22000/840 pro vysoké haly, 162W/22000lm, čiré tvrzené bezpečnostní sklo, ochranná folie</t>
  </si>
  <si>
    <t>Pol130</t>
  </si>
  <si>
    <t>HELIOS LED IP65 M1hAT přisazené, 1W/70lm, 356x136x79, autotest, nouzový zdroj 1h</t>
  </si>
  <si>
    <t>Pol131</t>
  </si>
  <si>
    <t>PRIMA LED 1.5ft VP 5500/840 přisazené, 35W/5500lm, 1572x145x100, venkovní provedení</t>
  </si>
  <si>
    <t>D70</t>
  </si>
  <si>
    <t>SVÍTIDLO LED PRO KOMUNIKACE STL (MODUS)</t>
  </si>
  <si>
    <t>Pol132</t>
  </si>
  <si>
    <t>STL8000/ND 1x61W, 7900lm, AL korpus, LED Citizen COB, skleněná optika pro komunikace</t>
  </si>
  <si>
    <t>Pol175</t>
  </si>
  <si>
    <t>STL4000/ND 1x28W, 3700lm, AL korpus, LED Citizen COB, skleněná optika pro komunikace</t>
  </si>
  <si>
    <t>D71</t>
  </si>
  <si>
    <t>DETEKTOR PLYNU (ASEKO)</t>
  </si>
  <si>
    <t>Pol133</t>
  </si>
  <si>
    <t>GTS-Ex H2 0,4/0,8% vodík</t>
  </si>
  <si>
    <t>288</t>
  </si>
  <si>
    <t>D72</t>
  </si>
  <si>
    <t>MONTÁŽ ROZVODNIC</t>
  </si>
  <si>
    <t>145</t>
  </si>
  <si>
    <t>Pol134</t>
  </si>
  <si>
    <t>Do 20 kg</t>
  </si>
  <si>
    <t>290</t>
  </si>
  <si>
    <t>D73</t>
  </si>
  <si>
    <t>Pol135</t>
  </si>
  <si>
    <t>Do 300 kg</t>
  </si>
  <si>
    <t>292</t>
  </si>
  <si>
    <t>D74</t>
  </si>
  <si>
    <t>UKONČENÍ KABELŮ SMRŠŤOVACÍ ZÁKLOPKOU DO</t>
  </si>
  <si>
    <t>147</t>
  </si>
  <si>
    <t>Pol136</t>
  </si>
  <si>
    <t>4x4 mm2</t>
  </si>
  <si>
    <t>294</t>
  </si>
  <si>
    <t>Pol137</t>
  </si>
  <si>
    <t>4x6 mm2</t>
  </si>
  <si>
    <t>296</t>
  </si>
  <si>
    <t>149</t>
  </si>
  <si>
    <t>Pol138</t>
  </si>
  <si>
    <t>4x95 mm2</t>
  </si>
  <si>
    <t>298</t>
  </si>
  <si>
    <t>Pol139</t>
  </si>
  <si>
    <t>5x4 mm2</t>
  </si>
  <si>
    <t>300</t>
  </si>
  <si>
    <t>151</t>
  </si>
  <si>
    <t>Pol140</t>
  </si>
  <si>
    <t>5x6 mm2</t>
  </si>
  <si>
    <t>302</t>
  </si>
  <si>
    <t>Pol141</t>
  </si>
  <si>
    <t>5x10 mm2</t>
  </si>
  <si>
    <t>304</t>
  </si>
  <si>
    <t>153</t>
  </si>
  <si>
    <t>Pol142</t>
  </si>
  <si>
    <t>12x4  mm2</t>
  </si>
  <si>
    <t>306</t>
  </si>
  <si>
    <t>D76</t>
  </si>
  <si>
    <t>Uzemnění - EL03</t>
  </si>
  <si>
    <t>D77</t>
  </si>
  <si>
    <t>SVORKA HROMOSVODNÍ,UZEMŇOVACÍ</t>
  </si>
  <si>
    <t>Pol143</t>
  </si>
  <si>
    <t>SP připojovací</t>
  </si>
  <si>
    <t>308</t>
  </si>
  <si>
    <t>D78</t>
  </si>
  <si>
    <t>VODIČE PRO POSPOJENÍ</t>
  </si>
  <si>
    <t>155</t>
  </si>
  <si>
    <t>Pol144</t>
  </si>
  <si>
    <t>H07V-K4 4 mm2, zelenožlutý, pevně</t>
  </si>
  <si>
    <t>310</t>
  </si>
  <si>
    <t>Pol145</t>
  </si>
  <si>
    <t>H07V-K50 50 mm2, zelenožlutý, pevně</t>
  </si>
  <si>
    <t>312</t>
  </si>
  <si>
    <t>D79</t>
  </si>
  <si>
    <t>ZEMNÍCÍ SVORKA ELEKTRO BEČOV</t>
  </si>
  <si>
    <t>157</t>
  </si>
  <si>
    <t>Pol146</t>
  </si>
  <si>
    <t>ZS4 zemnicí svorka na baterie</t>
  </si>
  <si>
    <t>314</t>
  </si>
  <si>
    <t>D81</t>
  </si>
  <si>
    <t>Bleskosvod a základový zemnič - EL04</t>
  </si>
  <si>
    <t>Pol147</t>
  </si>
  <si>
    <t>563 030 Ekvipotenciální přípojnice R15  C</t>
  </si>
  <si>
    <t>316</t>
  </si>
  <si>
    <t>159</t>
  </si>
  <si>
    <t>Pol148</t>
  </si>
  <si>
    <t>KT 250 SKŘÍŇ ROZVODNÁ</t>
  </si>
  <si>
    <t>318</t>
  </si>
  <si>
    <t>D82</t>
  </si>
  <si>
    <t>Pol150</t>
  </si>
  <si>
    <t>FeZn-D10 (0,62kg/m), pevně</t>
  </si>
  <si>
    <t>320</t>
  </si>
  <si>
    <t>161</t>
  </si>
  <si>
    <t>Pol151</t>
  </si>
  <si>
    <t>322</t>
  </si>
  <si>
    <t>Pol176</t>
  </si>
  <si>
    <t>324</t>
  </si>
  <si>
    <t>D83</t>
  </si>
  <si>
    <t>JÍMACÍ TYČ</t>
  </si>
  <si>
    <t>163</t>
  </si>
  <si>
    <t>Pol152</t>
  </si>
  <si>
    <t>JR1,0 s rovným koncem, 1m</t>
  </si>
  <si>
    <t>326</t>
  </si>
  <si>
    <t>D84</t>
  </si>
  <si>
    <t>DRŽÁK JÍMACÍ TYČE</t>
  </si>
  <si>
    <t>Pol153</t>
  </si>
  <si>
    <t>Podl. PB9 podložka gumová</t>
  </si>
  <si>
    <t>328</t>
  </si>
  <si>
    <t>165</t>
  </si>
  <si>
    <t>Pol154</t>
  </si>
  <si>
    <t>PB9 podstavec betonový 9kg</t>
  </si>
  <si>
    <t>330</t>
  </si>
  <si>
    <t>D85</t>
  </si>
  <si>
    <t>OCHRANNÁ STŘÍŠKA</t>
  </si>
  <si>
    <t>Pol155</t>
  </si>
  <si>
    <t>OSH D20mm,horní</t>
  </si>
  <si>
    <t>332</t>
  </si>
  <si>
    <t>167</t>
  </si>
  <si>
    <t>Pol156</t>
  </si>
  <si>
    <t>OSD D20mm,dolní</t>
  </si>
  <si>
    <t>334</t>
  </si>
  <si>
    <t>D86</t>
  </si>
  <si>
    <t>PODPĚRA VEDENÍ</t>
  </si>
  <si>
    <t>Pol157</t>
  </si>
  <si>
    <t>PV1a-15 150mm,do dřeva nebo zdiva</t>
  </si>
  <si>
    <t>336</t>
  </si>
  <si>
    <t>D87</t>
  </si>
  <si>
    <t>PODPĚRA VEDENÍ (ČSN 357621)</t>
  </si>
  <si>
    <t>169</t>
  </si>
  <si>
    <t>Pol158</t>
  </si>
  <si>
    <t>PV23 na plechovou střechu</t>
  </si>
  <si>
    <t>338</t>
  </si>
  <si>
    <t>D88</t>
  </si>
  <si>
    <t>OCHRANNÝ ÚHELNÍK A DRŽÁK</t>
  </si>
  <si>
    <t>Pol159</t>
  </si>
  <si>
    <t>OU1,7 ochranný úhelník 1700mm</t>
  </si>
  <si>
    <t>340</t>
  </si>
  <si>
    <t>171</t>
  </si>
  <si>
    <t>Pol160</t>
  </si>
  <si>
    <t>DUZ držák úhel.do zdi</t>
  </si>
  <si>
    <t>342</t>
  </si>
  <si>
    <t>D89</t>
  </si>
  <si>
    <t>NEREZOVÝ VODIČ</t>
  </si>
  <si>
    <t>Pol170</t>
  </si>
  <si>
    <t>AlMgSi T/4 D8 drát o 8mm AlMgSi T/4 (0,135kg/m) měkký, pevně</t>
  </si>
  <si>
    <t>344</t>
  </si>
  <si>
    <t>173</t>
  </si>
  <si>
    <t>Pol161</t>
  </si>
  <si>
    <t>SSp spojovací s příložkou</t>
  </si>
  <si>
    <t>346</t>
  </si>
  <si>
    <t>Pol162</t>
  </si>
  <si>
    <t>SZa zkušební</t>
  </si>
  <si>
    <t>348</t>
  </si>
  <si>
    <t>175</t>
  </si>
  <si>
    <t>Pol163</t>
  </si>
  <si>
    <t>SZb zkušební</t>
  </si>
  <si>
    <t>350</t>
  </si>
  <si>
    <t>Pol164</t>
  </si>
  <si>
    <t>352</t>
  </si>
  <si>
    <t>177</t>
  </si>
  <si>
    <t>Pol165</t>
  </si>
  <si>
    <t>SK křížová</t>
  </si>
  <si>
    <t>354</t>
  </si>
  <si>
    <t>Pol166</t>
  </si>
  <si>
    <t>SJ1 k jímací tyči,D=20</t>
  </si>
  <si>
    <t>356</t>
  </si>
  <si>
    <t>179</t>
  </si>
  <si>
    <t>Pol167</t>
  </si>
  <si>
    <t>SOa okapová</t>
  </si>
  <si>
    <t>358</t>
  </si>
  <si>
    <t>Pol168</t>
  </si>
  <si>
    <t>SR3a spoj pásek-drát</t>
  </si>
  <si>
    <t>360</t>
  </si>
  <si>
    <t>181</t>
  </si>
  <si>
    <t>Pol178</t>
  </si>
  <si>
    <t>362</t>
  </si>
  <si>
    <t>364</t>
  </si>
  <si>
    <t>183</t>
  </si>
  <si>
    <t>366</t>
  </si>
  <si>
    <t>D91</t>
  </si>
  <si>
    <t>Venkovní osvětlení - EL05</t>
  </si>
  <si>
    <t>D92</t>
  </si>
  <si>
    <t>STOŽÁROVÁ VÝZBROJ</t>
  </si>
  <si>
    <t>Pol171</t>
  </si>
  <si>
    <t>SV SV 6.6.5</t>
  </si>
  <si>
    <t>368</t>
  </si>
  <si>
    <t>185</t>
  </si>
  <si>
    <t>370</t>
  </si>
  <si>
    <t>372</t>
  </si>
  <si>
    <t>D93</t>
  </si>
  <si>
    <t>SADOVÝ OSVĚTLOVACÍ STOŽÁR BEZPATICOVÝ LBH (AMAKO)</t>
  </si>
  <si>
    <t>187</t>
  </si>
  <si>
    <t>Pol174</t>
  </si>
  <si>
    <t>LBH6B třístupňový, záv. výška 6,0m, 114/76/60mm, zákl. 0,8m, žárově zinkovaný</t>
  </si>
  <si>
    <t>374</t>
  </si>
  <si>
    <t>376</t>
  </si>
  <si>
    <t>189</t>
  </si>
  <si>
    <t>378</t>
  </si>
  <si>
    <t>380</t>
  </si>
  <si>
    <t>D96</t>
  </si>
  <si>
    <t>191</t>
  </si>
  <si>
    <t>Pol179</t>
  </si>
  <si>
    <t>Příprava ke komplexní zkoušce</t>
  </si>
  <si>
    <t>382</t>
  </si>
  <si>
    <t>Pol180</t>
  </si>
  <si>
    <t>384</t>
  </si>
  <si>
    <t>193</t>
  </si>
  <si>
    <t>Pol181</t>
  </si>
  <si>
    <t>Zaučení obsluhy</t>
  </si>
  <si>
    <t>386</t>
  </si>
  <si>
    <t>D99</t>
  </si>
  <si>
    <t>PROVEDENI REVIZNICH ZKOUSEK DLE CSN 331500</t>
  </si>
  <si>
    <t>Pol182</t>
  </si>
  <si>
    <t>Revizni technik</t>
  </si>
  <si>
    <t>388</t>
  </si>
  <si>
    <t>195</t>
  </si>
  <si>
    <t>Pol183</t>
  </si>
  <si>
    <t>Spoluprace s reviz.technikem</t>
  </si>
  <si>
    <t>390</t>
  </si>
  <si>
    <t>D102</t>
  </si>
  <si>
    <t>D103</t>
  </si>
  <si>
    <t>392</t>
  </si>
  <si>
    <t>D104</t>
  </si>
  <si>
    <t>197</t>
  </si>
  <si>
    <t>394</t>
  </si>
  <si>
    <t>D105</t>
  </si>
  <si>
    <t>JÁMA PRO STOŽÁRY VEŘ. OSVĚTLENÍ O OBJEMU DO 2 m3</t>
  </si>
  <si>
    <t>Pol186</t>
  </si>
  <si>
    <t>Zemina třídy 3,ručně</t>
  </si>
  <si>
    <t>396</t>
  </si>
  <si>
    <t>D106</t>
  </si>
  <si>
    <t>ZÁKLAD Z PROSTÉHO BETONU</t>
  </si>
  <si>
    <t>199</t>
  </si>
  <si>
    <t>Pol187</t>
  </si>
  <si>
    <t>Do rostlé zeminy bez bednění</t>
  </si>
  <si>
    <t>398</t>
  </si>
  <si>
    <t>D107</t>
  </si>
  <si>
    <t>ZÁHOZ JÁMY, UPĚCHOVÁNÍ, ÚPRAVA POVRCHU</t>
  </si>
  <si>
    <t>Pol188</t>
  </si>
  <si>
    <t>V zemině třídy 3-4</t>
  </si>
  <si>
    <t>400</t>
  </si>
  <si>
    <t>D108</t>
  </si>
  <si>
    <t>201</t>
  </si>
  <si>
    <t>Pol189</t>
  </si>
  <si>
    <t>Zemina třídy 3, šíře 350mm,hloubka 800mm (ručně)</t>
  </si>
  <si>
    <t>402</t>
  </si>
  <si>
    <t>Pol190</t>
  </si>
  <si>
    <t>Zemina třídy 5, Šíře 500mm,hloubka 1200mm (ručně)</t>
  </si>
  <si>
    <t>404</t>
  </si>
  <si>
    <t>D109</t>
  </si>
  <si>
    <t>203</t>
  </si>
  <si>
    <t>406</t>
  </si>
  <si>
    <t>408</t>
  </si>
  <si>
    <t>D110</t>
  </si>
  <si>
    <t>205</t>
  </si>
  <si>
    <t>410</t>
  </si>
  <si>
    <t>D111</t>
  </si>
  <si>
    <t>PRUŽNÉ CHRÁNIČKY KOPOFLEX</t>
  </si>
  <si>
    <t>Pol194</t>
  </si>
  <si>
    <t>KF 09120 průměr 120/100</t>
  </si>
  <si>
    <t>412</t>
  </si>
  <si>
    <t>D112</t>
  </si>
  <si>
    <t>207</t>
  </si>
  <si>
    <t>Pol195</t>
  </si>
  <si>
    <t>Zemina třídy 3, šíře 300mm,hloubka 800mm</t>
  </si>
  <si>
    <t>414</t>
  </si>
  <si>
    <t>Pol196</t>
  </si>
  <si>
    <t>Zemina třídy 5, šíře 500mm,hloubka 1200mm</t>
  </si>
  <si>
    <t>416</t>
  </si>
  <si>
    <t>D113</t>
  </si>
  <si>
    <t>209</t>
  </si>
  <si>
    <t>418</t>
  </si>
  <si>
    <t>D114</t>
  </si>
  <si>
    <t>420</t>
  </si>
  <si>
    <t>211</t>
  </si>
  <si>
    <t>422</t>
  </si>
  <si>
    <t>E.2.4.3 - Vytápění</t>
  </si>
  <si>
    <t xml:space="preserve">Grafická část dokumentace viz. E.2.4.3 </t>
  </si>
  <si>
    <t>D1 - E2.4.3_UT: Vytápění</t>
  </si>
  <si>
    <t xml:space="preserve">    D2 - 009: Ostatní konstrukce a práce</t>
  </si>
  <si>
    <t xml:space="preserve">    D3 - 713: Izolace tepelné</t>
  </si>
  <si>
    <t xml:space="preserve">    D4 - 730: Ústřední vytápění</t>
  </si>
  <si>
    <t xml:space="preserve">    D5 - 731: Ústřední vytápění - kotelny</t>
  </si>
  <si>
    <t xml:space="preserve">    D6 - 733: Ústřední vytápění - rozvodné potrubí</t>
  </si>
  <si>
    <t xml:space="preserve">    D7 - 734: Ústřední vytápění - armatury</t>
  </si>
  <si>
    <t xml:space="preserve">    D8 - 735: Ústřední vytápění - otopná tělesa</t>
  </si>
  <si>
    <t>E2.4.3_UT: Vytápění</t>
  </si>
  <si>
    <t>009: Ostatní konstrukce a práce</t>
  </si>
  <si>
    <t>X201</t>
  </si>
  <si>
    <t>Stavební pří-pomoci 8%, (prostupy, drážky, stavební průzkumy atd.)</t>
  </si>
  <si>
    <t xml:space="preserve">Poznámka k položce:
</t>
  </si>
  <si>
    <t>X6</t>
  </si>
  <si>
    <t>Rezerva UT 10%</t>
  </si>
  <si>
    <t>Poznámka k položce:
"viz výkres PD přílohy E.2.4.3.0 - E.2.4.3.01"</t>
  </si>
  <si>
    <t>713: Izolace tepelné</t>
  </si>
  <si>
    <t>713463212</t>
  </si>
  <si>
    <t>Montáž izolace tepelné potrubí potrubními pouzdry s Al fólií staženými Al páskou 1x D do 100 mm</t>
  </si>
  <si>
    <t>35+40+10</t>
  </si>
  <si>
    <t>28377097</t>
  </si>
  <si>
    <t>Tepelně technická izolace potrubí, pěnová PE pouzdra, podélný nářez; d15, tl.20 mm</t>
  </si>
  <si>
    <t>5+1+1+3+5+5+15</t>
  </si>
  <si>
    <t>28377107</t>
  </si>
  <si>
    <t>Tepelně technická izolace potrubí, pěnová PE pouzdra, podélný nářez; d18, tl.20 mm - AL povrchová úprava</t>
  </si>
  <si>
    <t>5+5+5+2+2+1+5+5+5+2+2+1</t>
  </si>
  <si>
    <t>28377045</t>
  </si>
  <si>
    <t>Tepelně technická izolace potrubí, pěnová PE pouzdra, podélný nářez; d22, tl.25 mm - AL povrchová úprava</t>
  </si>
  <si>
    <t>2+4+2+1+1</t>
  </si>
  <si>
    <t>24750100</t>
  </si>
  <si>
    <t>Lepidlo pro montážní potřeby tepelně izolačních trubic z PE, 500 ml/385 g,</t>
  </si>
  <si>
    <t>(2*5)*2</t>
  </si>
  <si>
    <t>730: Ústřední vytápění</t>
  </si>
  <si>
    <t>730xxxxxx</t>
  </si>
  <si>
    <t>Topná zkouška dle ČSN 060310</t>
  </si>
  <si>
    <t>731: Ústřední vytápění - kotelny</t>
  </si>
  <si>
    <t>731241262</t>
  </si>
  <si>
    <t>Montáž kotle ocelového nástěnného na plynná paliva,  turbo do 28 kW se zásobníkem TUV, - včetně příslušenství, Ekvitermní čidlo, prostorový termostat</t>
  </si>
  <si>
    <t xml:space="preserve">Poznámka k položce:
"viz výkres PD přílohy E.2.4.3.0 - E.2.4.3.01"¨
</t>
  </si>
  <si>
    <t>731241262a</t>
  </si>
  <si>
    <t>Montáž teplovzdušné SAHARY, včetně odkouření a příslušenství, - prostorový termostat apod.</t>
  </si>
  <si>
    <t>3.025458</t>
  </si>
  <si>
    <t>Plynový kondenzační kotel; Modulovaný výkon 3-26kW; Spotřeba zemního plynu 0,34-2,85m3/h,</t>
  </si>
  <si>
    <t>3.014083</t>
  </si>
  <si>
    <t>Sonda externí pro ekvitermní regulaci</t>
  </si>
  <si>
    <t>PP60/100</t>
  </si>
  <si>
    <t>Koaxiální odkouření plynových kondenzačních kotlů, D100/D60; těsnění, příruba, redukce, - prodlužovací kus, vertikální zachytávač kondenzátu, prodlužovací kus s revizním otvorem, krycí / manžeta, komín včetně komínové hlavice</t>
  </si>
  <si>
    <t>SALUS093</t>
  </si>
  <si>
    <t>Řízení teplovodního kotle, Prostorový termostat, týdenní, programovatelný</t>
  </si>
  <si>
    <t>IM0002</t>
  </si>
  <si>
    <t>Řízení teplovzdušných SAHAR, Prostorový termostat, týdenní, programovatelný,</t>
  </si>
  <si>
    <t>HR10</t>
  </si>
  <si>
    <t>Kondenzační teplovzdušná SAHARA, výkon 4,2-12,5kW, množství vzduchu 2000m3/hod, teplotní rozdíl - 29°C, dosah vzduchu proudu 15m, deklarovaná účinnost při 30% proudění vzduchu - 106%, hlučnost / 45dB, konzole pro teplovzdušnou SAHARU</t>
  </si>
  <si>
    <t>PP80/125_a</t>
  </si>
  <si>
    <t>Vertikální, koaxiální odkouření teplovzdušné SAHARY , D125/D80, těsnění, příruba, redukce, koleno, - prodlužovací trubka</t>
  </si>
  <si>
    <t>998731201</t>
  </si>
  <si>
    <t>Přesun hmot pro kotelny v objektech v do 6 m</t>
  </si>
  <si>
    <t xml:space="preserve"> 2158,08 </t>
  </si>
  <si>
    <t>733: Ústřední vytápění - rozvodné potrubí</t>
  </si>
  <si>
    <t>733222102</t>
  </si>
  <si>
    <t>Potrubí měděné polotvrdé spojované měkkým pájením D 15x1</t>
  </si>
  <si>
    <t>Poznámka k položce:
""viz výkres PD přílohy E.2.4.3.0 - E.2.4.3.01"</t>
  </si>
  <si>
    <t>733222103</t>
  </si>
  <si>
    <t>Potrubí měděné polotvrdé spojované měkkým pájením D 18x1</t>
  </si>
  <si>
    <t>733222104</t>
  </si>
  <si>
    <t>Potrubí měděné polotvrdé spojované měkkým pájením D 22x1</t>
  </si>
  <si>
    <t>733291101</t>
  </si>
  <si>
    <t>Zkouška těsnosti potrubí měděné do D 35x1,5</t>
  </si>
  <si>
    <t>998733201</t>
  </si>
  <si>
    <t>Přesun hmot pro rozvody potrubí v objektech v do 6 m</t>
  </si>
  <si>
    <t xml:space="preserve"> 246,95 </t>
  </si>
  <si>
    <t>734: Ústřední vytápění - armatury</t>
  </si>
  <si>
    <t>734292715</t>
  </si>
  <si>
    <t>Kohout kulový přímý G 1 PN 42 do 185°C vnitřní závit - s připojovacím protišroubením</t>
  </si>
  <si>
    <t>734221682</t>
  </si>
  <si>
    <t>Termostatická hlavice kapalinová PN 10 do 110°C otopných těles VK - s pojistkou proti zcizení</t>
  </si>
  <si>
    <t>1+1+1+1+1+1+1+1+1</t>
  </si>
  <si>
    <t>734261402</t>
  </si>
  <si>
    <t>Armatura připojovací rohová G 1/2x18 PN 10 do 110°C radiátorů typu VK</t>
  </si>
  <si>
    <t>734209113</t>
  </si>
  <si>
    <t>Montáž armatury závitové s dvěma závity G 1/2</t>
  </si>
  <si>
    <t>734209115</t>
  </si>
  <si>
    <t>Montáž armatury závitové s dvěma závity G 1</t>
  </si>
  <si>
    <t>998734201</t>
  </si>
  <si>
    <t>Přesun hmot pro armatury v objektech v do 6 m</t>
  </si>
  <si>
    <t xml:space="preserve"> 95,278</t>
  </si>
  <si>
    <t>735: Ústřední vytápění - otopná tělesa</t>
  </si>
  <si>
    <t>Z-U3000_54</t>
  </si>
  <si>
    <t>Konzole stěnová, jednoduchá, uhlová, D=54mm</t>
  </si>
  <si>
    <t>(1+1+1+1+1+1+1+1+1)*2 + 2</t>
  </si>
  <si>
    <t>735xxx203</t>
  </si>
  <si>
    <t>Montáž těles</t>
  </si>
  <si>
    <t>735152171</t>
  </si>
  <si>
    <t>Otopné těleso panelové Korado Radik Ventil Kompakt typ 10 VK výška/délka 600/400 mm</t>
  </si>
  <si>
    <t>735152175</t>
  </si>
  <si>
    <t>Otopné těleso panelové Korado Radik Ventil Kompakt typ 10 VK výška/délka 600/800 mm</t>
  </si>
  <si>
    <t>735152471</t>
  </si>
  <si>
    <t>Otopné těleso panelové Korado Radik Ventil Kompakt typ 21 VK výška/délka 600/400 mm</t>
  </si>
  <si>
    <t>735152475</t>
  </si>
  <si>
    <t>Otopné těleso panelové Korado Radik Ventil Kompakt typ 21 VK výška/délka 600/800 mm</t>
  </si>
  <si>
    <t>735152481</t>
  </si>
  <si>
    <t>Otopné těleso panelové Korado Radik Ventil Kompakt typ 21 VK výška/délka 600/1600 mm</t>
  </si>
  <si>
    <t>735152575</t>
  </si>
  <si>
    <t>Otopné těleso panelové Korado Radik Ventil Kompakt typ 22 VK výška/délka 600/800 mm</t>
  </si>
  <si>
    <t>735152579</t>
  </si>
  <si>
    <t>Otopné těleso panelové Korado Radik Ventil Kompakt typ 22 VK výška/délka 600/1200 mm</t>
  </si>
  <si>
    <t>735152581</t>
  </si>
  <si>
    <t>Otopné těleso panelové Korado Radik Ventil Kompakt typ 22 VK výška/délka 600/1600 mm</t>
  </si>
  <si>
    <t>735000912</t>
  </si>
  <si>
    <t>Vyregulování ventilu nebo kohoutu dvojregulačního s termostatickým ovládáním</t>
  </si>
  <si>
    <t>998735202</t>
  </si>
  <si>
    <t>Přesun hmot pro otopná tělesa v objektech v do 12 m</t>
  </si>
  <si>
    <t>593,037</t>
  </si>
  <si>
    <t>E.2.4.4 - Vzduchotechnika</t>
  </si>
  <si>
    <t>Grafická část dokumentace viz. E.2.4.4</t>
  </si>
  <si>
    <t>D1 - E2.4.4_VZT: Větrání</t>
  </si>
  <si>
    <t xml:space="preserve">    D3 - 12: Vzduchotechnika</t>
  </si>
  <si>
    <t>E2.4.4_VZT: Větrání</t>
  </si>
  <si>
    <t>12xSprip</t>
  </si>
  <si>
    <t>Stavební přípomoci pro montáž VZT - prostupy, těsnění prostupů apod. - jedná se o přípomoce, které nejsou zahrnuty ve stavebním rozpočtu</t>
  </si>
  <si>
    <t>Poznámka k položce:
"viz výkres PD přílohy E.2.4.4.0 - E.2.4.4.02"</t>
  </si>
  <si>
    <t>12xa001</t>
  </si>
  <si>
    <t>Rezerva VZT 10%</t>
  </si>
  <si>
    <t>12xmon</t>
  </si>
  <si>
    <t>Montáž zařízení vzduchotechniky - potrubí, tvarovky, koncové prvky, ventilátory</t>
  </si>
  <si>
    <t>12: Vzduchotechnika</t>
  </si>
  <si>
    <t>12xDEC100CRZ</t>
  </si>
  <si>
    <t>Malý axiální ventilátor - Qmax=95m3/h, 230V, 13W, připojení d=100mm / doběh 1-30minut, vestavěná zpětná klapka</t>
  </si>
  <si>
    <t>12xDEC200CRZ</t>
  </si>
  <si>
    <t>Malý axiální ventilátor - Qmax=185m3/h, 230V, 20W, připojení d=125mm / doběh 1-30minut, vestavěná zpětná klapka</t>
  </si>
  <si>
    <t>1+1+1</t>
  </si>
  <si>
    <t>RK160</t>
  </si>
  <si>
    <t>Diagonání ventilátor, plastový, do kruhového potrubí, TD800/200 Ex Otáčky 2450min-1; výkon 130W; 230V; 0,54A; - průtok=1020m3/h, průměr potrubí 200mm; 5,0Kg; doplněno o regulátor otáček. Ventilátor je  provedenení Ex, nevýbušný ventilátor</t>
  </si>
  <si>
    <t>HXM250</t>
  </si>
  <si>
    <t>Stěnový axiální ventilátor, odtahový, Qn=2320m3/h, 400V; IP55; příkon 150W; hmotnost 6,5Kg; - doplněno o doběhový spínač 2-20min. Ventilátor je  provedenení Ex, nevýbušný ventilátor</t>
  </si>
  <si>
    <t>12xxx028</t>
  </si>
  <si>
    <t>PVC lepící páska 50mmx33xx, balení 20m</t>
  </si>
  <si>
    <t>2*5</t>
  </si>
  <si>
    <t>12xxx018</t>
  </si>
  <si>
    <t>Dveřní mřížka PT 480x90mm</t>
  </si>
  <si>
    <t>1+1+1+1+1+1+1</t>
  </si>
  <si>
    <t>12xxxS100</t>
  </si>
  <si>
    <t>Kruhové potrubí z pozinkovaného plechu - SPIRO, DN100, včetně tvarovek</t>
  </si>
  <si>
    <t>1,5</t>
  </si>
  <si>
    <t>12xxxS125</t>
  </si>
  <si>
    <t>Kruhové potrubí z pozinkovaného plechu - SPIRO, DN125, včetně tvarovek</t>
  </si>
  <si>
    <t>2,5</t>
  </si>
  <si>
    <t>12xxxS160</t>
  </si>
  <si>
    <t>Kruhové potrubí z pozinkovaného plechu - SPIRO, DN200, včetně tvarovek</t>
  </si>
  <si>
    <t>2+3+5+2+3</t>
  </si>
  <si>
    <t>12xVM_DN100</t>
  </si>
  <si>
    <t>Plastová větrací mřížka pro potrubí DN100, plastová bílá, včetně síťky proti hmyzu</t>
  </si>
  <si>
    <t>12xVM_DN125</t>
  </si>
  <si>
    <t>Plastová větrací mřížka pro potrubí DN125, plastová bílá, včetně síťky proti hmyzu</t>
  </si>
  <si>
    <t>12xVM_DN200</t>
  </si>
  <si>
    <t>Plastová větrací mřížka pro potrubí DN200, plastová bílá, včetně síťky proti hmyzu</t>
  </si>
  <si>
    <t>721173403</t>
  </si>
  <si>
    <t>Potrubí kanalizační z PVC hrdlové ležaté vnitřní DN 160 systém KG</t>
  </si>
  <si>
    <t>10+5+5+5+5</t>
  </si>
  <si>
    <t>PMS_200/100</t>
  </si>
  <si>
    <t>Průmyslová mřížka, jednořadá, z ocelového plechu. Regulační klapka R1, rozměr 200x100mm</t>
  </si>
  <si>
    <t>PER400W</t>
  </si>
  <si>
    <t>Žaluziová klapka, plastová, šedá barva, 459x459mm, d420mm</t>
  </si>
  <si>
    <t>TUd305</t>
  </si>
  <si>
    <t>Samotažná ventilační turbína, pozinkovaný plech, bez regulační klapky, d305, výška turbíny 445mm</t>
  </si>
  <si>
    <t>E.2.4.5 - Zdravotechnika (voda,kanalizace,plyn)</t>
  </si>
  <si>
    <t>Grafická část dokumentace viz. E.2.4.5</t>
  </si>
  <si>
    <t>D1 - E2.4.5_ZTI: Zdravotechnika</t>
  </si>
  <si>
    <t xml:space="preserve">    D4 - 721: Vnitřní kanalizace</t>
  </si>
  <si>
    <t xml:space="preserve">    D5 - 722: Vnitřní vodovod</t>
  </si>
  <si>
    <t xml:space="preserve">    D6 - 723: Vnitřní plynovod</t>
  </si>
  <si>
    <t xml:space="preserve">    D7 - 725: Zařizovací předměty</t>
  </si>
  <si>
    <t xml:space="preserve">    D8 - 726: Instalační prefabrikáty</t>
  </si>
  <si>
    <t xml:space="preserve">    D9 - 783: Nátěry</t>
  </si>
  <si>
    <t>E2.4.5_ZTI: Zdravotechnika</t>
  </si>
  <si>
    <t>Stavební pří-pomoci 8%, (prostupy, drážky, stavební průzkumy atd.) - přípomoce, které nejsou obsaženy ve Stavební části rozpočtu</t>
  </si>
  <si>
    <t>Poznámka k položce:
"viz výkres PD přílohy E.2.4.5.00 - E.2.4.5.08"</t>
  </si>
  <si>
    <t>720x02</t>
  </si>
  <si>
    <t>Rezerva ZTI - 10%</t>
  </si>
  <si>
    <t>20+40+40+60+5</t>
  </si>
  <si>
    <t>713463132</t>
  </si>
  <si>
    <t>Montáž izolace tepelné potrubí potrubními pouzdry bez úpravy slepenými 1x tl izolace do 50 mm</t>
  </si>
  <si>
    <t>28377103</t>
  </si>
  <si>
    <t>Tepelně technická izolace potrubí, pěnová PE pouzdra, podélný nářez; d20, tl.9 mm</t>
  </si>
  <si>
    <t>3+2+1+1+1+1+1+5+5</t>
  </si>
  <si>
    <t>28377111</t>
  </si>
  <si>
    <t>Tepelně technická izolace potrubí, pěnová PE pouzdra, podélný nářez; d25, tl.9 mm</t>
  </si>
  <si>
    <t>3+2+1+1+1+1+1+5+5+3+2+1+1+1+1+1+5+5</t>
  </si>
  <si>
    <t>28377049</t>
  </si>
  <si>
    <t>Tepelně technická izolace potrubí, pěnová PE pouzdra, podélný nářez; d28, tl.25 mm - AL povrchová úprava</t>
  </si>
  <si>
    <t>(5+5+5+5)*2</t>
  </si>
  <si>
    <t>28377054</t>
  </si>
  <si>
    <t>Tepelně technická izolace potrubí, pěnová PE pouzdra, podélný nářez; d32, tl.25 mm - AL povrchová úprava</t>
  </si>
  <si>
    <t>10+15+5+5+5+20</t>
  </si>
  <si>
    <t>28377063</t>
  </si>
  <si>
    <t>Tepelně technická izolace potrubí, pěnová PE pouzdra, podélný nářez; d42, tl.25 mm - AL povrchová úprava</t>
  </si>
  <si>
    <t>2+3+5+2+3+5+3+2</t>
  </si>
  <si>
    <t>721: Vnitřní kanalizace</t>
  </si>
  <si>
    <t>721173401</t>
  </si>
  <si>
    <t>Potrubí kanalizační z PVC hrdlové ležaté vnitřní DN 100 systém KG</t>
  </si>
  <si>
    <t>10+5+15+10+5+15</t>
  </si>
  <si>
    <t>721173402</t>
  </si>
  <si>
    <t>Potrubí kanalizační z PVC hrdlové ležaté vnitřní DN 125 systém KG</t>
  </si>
  <si>
    <t>15+15+10+5+5+20</t>
  </si>
  <si>
    <t>15+15+10+10</t>
  </si>
  <si>
    <t>721174043</t>
  </si>
  <si>
    <t>Potrubí kanalizační z PP připojovací DN 50</t>
  </si>
  <si>
    <t>5+2+3+1+1+1+1+1+1+1+1+1+1</t>
  </si>
  <si>
    <t>721174044</t>
  </si>
  <si>
    <t>Potrubí kanalizační z PP připojovací DN 70</t>
  </si>
  <si>
    <t>1+1+1+2</t>
  </si>
  <si>
    <t>721174024</t>
  </si>
  <si>
    <t>Potrubí kanalizační z PP odpadní DN 70</t>
  </si>
  <si>
    <t>3+3+1+2+3+2+3+5</t>
  </si>
  <si>
    <t>721174025</t>
  </si>
  <si>
    <t>Potrubí kanalizační z PP odpadní DN 100</t>
  </si>
  <si>
    <t>721194104</t>
  </si>
  <si>
    <t>Vyvedení a upevnění odpadních výpustek DN 40</t>
  </si>
  <si>
    <t>721194109</t>
  </si>
  <si>
    <t>Vyvedení a upevnění odpadních výpustek DN 100</t>
  </si>
  <si>
    <t>721273152</t>
  </si>
  <si>
    <t>Hlavice ventilační polypropylen PP DN 75, HL807</t>
  </si>
  <si>
    <t>721273153</t>
  </si>
  <si>
    <t>Hlavice ventilační polypropylen PP DN 110, HL810</t>
  </si>
  <si>
    <t>721290112</t>
  </si>
  <si>
    <t>Zkouška těsnosti potrubí kanalizace vodou do DN 200</t>
  </si>
  <si>
    <t>60+70+50+20+5+25+10</t>
  </si>
  <si>
    <t>721300912</t>
  </si>
  <si>
    <t>Pročištění odpadů svislých v jednom podlaží do DN 200</t>
  </si>
  <si>
    <t>1+1+1+1+1+1</t>
  </si>
  <si>
    <t>721300922</t>
  </si>
  <si>
    <t>Pročištění svodů ležatých do DN 300</t>
  </si>
  <si>
    <t>60+70+50</t>
  </si>
  <si>
    <t>721300961</t>
  </si>
  <si>
    <t>Pročištění zápachových uzávěrek jednoduchých umyvadlo,nebo dřez, sprcha</t>
  </si>
  <si>
    <t>HL400</t>
  </si>
  <si>
    <t>Podomítková vodní zápachová uzávěra DN40/50 pro pračky nebo myčky, nerezový kryt 160x110mm</t>
  </si>
  <si>
    <t>HL132/40</t>
  </si>
  <si>
    <t>Umyvadlová zápachová uzávěra DN40x5/4" s krycí ružicí odtoku</t>
  </si>
  <si>
    <t>1+1+1+1</t>
  </si>
  <si>
    <t>HL100G/50</t>
  </si>
  <si>
    <t>Dřezová zápachová uzávěra DN50x6/4"</t>
  </si>
  <si>
    <t>Š_01</t>
  </si>
  <si>
    <t>Kanalizační Šachtové dno, přímé/sběrné, pro KG 125/160, včetně těsnění, koncová víčka - dešťová / splašková kanalizace</t>
  </si>
  <si>
    <t>Š_02</t>
  </si>
  <si>
    <t>Kanalizační šachta, šachtová korugovaná roura PP, DN400 x 1500mm, bez hrdla - dešťová / splašková kanalizace</t>
  </si>
  <si>
    <t>Š_03</t>
  </si>
  <si>
    <t>Kanalizační Litinový poklop DN400, plný, nosnost 1,5t s betonovým vyrovnávacím prstencem - dešťová / splašková kanalizace</t>
  </si>
  <si>
    <t>HL80.1-3000</t>
  </si>
  <si>
    <t>Podlahová vpusť DN50/75 s kloubem na odtoku a pevnou izolační přírubou, ZU - standard,123x123mm/115x115mm</t>
  </si>
  <si>
    <t>HL514</t>
  </si>
  <si>
    <t>Zápachová uzávěra DN50 ke srchovým mísám (s otvorem 90mm) se svislým odtokem, s krytkou z - ušlechtilé oceli d112mm</t>
  </si>
  <si>
    <t>HL902T/40</t>
  </si>
  <si>
    <t>Přivzdušňovací ventil 1" s T-Tvarovkou DN40x6/4"</t>
  </si>
  <si>
    <t>R200_S_110</t>
  </si>
  <si>
    <t>Samostná vpusť; DN100; s rámečkem pro rošt; svislý odtok; koš svislý, sifon; protiskluzová mřížka - 23x23mm 30/2mm; těsnící kroužek na sifon; výplň hran tmelem</t>
  </si>
  <si>
    <t>R200_V_150</t>
  </si>
  <si>
    <t>Samostná vpusť; DN150; s rámečkem pro rošt; svislý odtok; koš svislý, sifon; protiskluzová mřížka - 23x23mm 30/2mm; těsnící kroužek na sifon; výplň hran tmelem</t>
  </si>
  <si>
    <t>R200_S_150</t>
  </si>
  <si>
    <t>Samostná vpusť; DN150; s rámečkem pro rošt; svislý odtok, koš svislý; páskový rošt 300x300mm na - vpusť pásek 30/8 mm, pro těžkou zátěž; výplň hran tmelem</t>
  </si>
  <si>
    <t>998721201</t>
  </si>
  <si>
    <t>Přesun hmot pro vnitřní kanalizace v objektech v do 6 m</t>
  </si>
  <si>
    <t>722: Vnitřní vodovod</t>
  </si>
  <si>
    <t>722174002</t>
  </si>
  <si>
    <t>Potrubí vodovodní plastové PPR svar polyfuze PN 16 D 20 x 2,8 mm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</si>
  <si>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</si>
  <si>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</si>
  <si>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</si>
  <si>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</si>
  <si>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722174005</t>
  </si>
  <si>
    <t>Potrubí vodovodní plastové PPR svar polyfuze PN 16 D 40 x 5,5 mm</t>
  </si>
  <si>
    <t>5*5</t>
  </si>
  <si>
    <t>722290226</t>
  </si>
  <si>
    <t>Zkouška těsnosti vodovodního potrubí závitového do DN 50</t>
  </si>
  <si>
    <t>60+40+60+25</t>
  </si>
  <si>
    <t>722290234</t>
  </si>
  <si>
    <t>Proplach a dezinfekce vodovodního potrubí do DN 80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</si>
  <si>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</si>
  <si>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</si>
  <si>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</si>
  <si>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</si>
  <si>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</si>
  <si>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722221134</t>
  </si>
  <si>
    <t>Ventil výtokový G 1/2 s jedním závitem</t>
  </si>
  <si>
    <t>722232043</t>
  </si>
  <si>
    <t>Kohout kulový přímý G 1/2 PN 42 do 185°C vnitřní závit, včetně protišroubení</t>
  </si>
  <si>
    <t>722232044</t>
  </si>
  <si>
    <t>Kohout kulový přímý G 3/4 PN 42 do 185°C vnitřní závit</t>
  </si>
  <si>
    <t>722232046</t>
  </si>
  <si>
    <t>Kohout kulový přímý G 1 1/4 PN 42 do 185°C vnitřní závit</t>
  </si>
  <si>
    <t>722232064</t>
  </si>
  <si>
    <t>Kohout kulový přímý G 1 1/4 PN 42 do 185°C vnitřní závit s vypouštěním</t>
  </si>
  <si>
    <t>722232066</t>
  </si>
  <si>
    <t>Kohout kulový přímý G 5/4 PN 42 do 185°C vnitřní závit, se zpětnou klapkou</t>
  </si>
  <si>
    <t>722234266</t>
  </si>
  <si>
    <t>Filtr mosazný G 5/4 PN 16 do 120°C s 2x vnitřním závitem</t>
  </si>
  <si>
    <t>OČ_15-40</t>
  </si>
  <si>
    <t>Cirkulační čerpadlo, 15-40, z korozivzdorné oceli, stavební délka 130mm, R1", 1x230V, EEI ? 0,15, - elektronicky regulované čerpadlo, Autoadaptivní funkce př provozu, včetně protišroubení</t>
  </si>
  <si>
    <t>FF06_DN15</t>
  </si>
  <si>
    <t>Vodní filtr mechanických částic před oční sprchou, DN15m Kvs 2,5m3/h</t>
  </si>
  <si>
    <t>HYD_D33</t>
  </si>
  <si>
    <t>Hydrant D33, Pěnotvorný, stále tvará hadice D33/20, hadicový naiják, včetně celoplechové skříně, v - červené provedení, dle ČSN EN 671-1</t>
  </si>
  <si>
    <t>998722201</t>
  </si>
  <si>
    <t>Přesun hmot pro vnitřní vodovod v objektech v do 6 m</t>
  </si>
  <si>
    <t>723: Vnitřní plynovod</t>
  </si>
  <si>
    <t>723150403</t>
  </si>
  <si>
    <t>Potrubí plyn ocelové z ušlechtilé oceli spojované lisováním DN 20</t>
  </si>
  <si>
    <t>5+5+5</t>
  </si>
  <si>
    <t>723150404</t>
  </si>
  <si>
    <t>Potrubí plyn ocelové z ušlechtilé oceli spojované lisováním DN 25</t>
  </si>
  <si>
    <t>723150405</t>
  </si>
  <si>
    <t>Potrubí plyn ocelové z ušlechtilé oceli spojované lisováním DN 32</t>
  </si>
  <si>
    <t>15+5+10+10</t>
  </si>
  <si>
    <t>723160204</t>
  </si>
  <si>
    <t>Přípojka k plynoměru spojované na závit bez ochozu G 1</t>
  </si>
  <si>
    <t>723160334</t>
  </si>
  <si>
    <t>Rozpěrka přípojek plynoměru G 1</t>
  </si>
  <si>
    <t>723231164</t>
  </si>
  <si>
    <t>Kohout kulový přímý G 1 PN 42 do 185°C plnoprůtokový s koulí DADO vnitřní závit těžká řada</t>
  </si>
  <si>
    <t>1+1+1+1+1</t>
  </si>
  <si>
    <t>723190909</t>
  </si>
  <si>
    <t>Zkouška těsnosti potrubí plynovodního</t>
  </si>
  <si>
    <t>15+15+40</t>
  </si>
  <si>
    <t>723261912</t>
  </si>
  <si>
    <t>Montáž plynoměrů PS-2, PS-6</t>
  </si>
  <si>
    <t>998723201</t>
  </si>
  <si>
    <t>Přesun hmot pro vnitřní plynovod v objektech v do 6 m</t>
  </si>
  <si>
    <t>725: Zařizovací předměty</t>
  </si>
  <si>
    <t>SLSN20_82200</t>
  </si>
  <si>
    <t>Nerezová, bezpečnostní, oční sprcha se dvěma hlavicemi, vaničkou a spouštěcí pákou, proud svisle - vzhůru, potaženo chemicky červeným odolným lakem, průtok 26 l/min, inegrovaný regulátor průtoku, / včetně sifonu</t>
  </si>
  <si>
    <t>725112021</t>
  </si>
  <si>
    <t>Klozet keramický závěsný s hlubokým splachováním odpad vodorovný</t>
  </si>
  <si>
    <t>725211602</t>
  </si>
  <si>
    <t>Umyvadlo keramické připevněné na stěnu šrouby v bílé barvě bez krytu na sifon 550 mm</t>
  </si>
  <si>
    <t>725331111</t>
  </si>
  <si>
    <t>Výlevka bez výtokových armatur keramická se sklopnou plastovou mřížkou 425 mm</t>
  </si>
  <si>
    <t>725241113</t>
  </si>
  <si>
    <t>Vanička sprchová akrylátová čtvercová 1000x1000 mm</t>
  </si>
  <si>
    <t>725311121</t>
  </si>
  <si>
    <t>Dřez jednoduchý nerezový se zápachovou uzávěrkou s odkapávací miskou a plochou 560x480 mm</t>
  </si>
  <si>
    <t>725245114</t>
  </si>
  <si>
    <t>Zástěna sprchová jednokřídlá boční do výšky 2000 mm a šířky 1000 mm</t>
  </si>
  <si>
    <t>725813111</t>
  </si>
  <si>
    <t>Ventil rohový bez připojovací trubičky G 1/2</t>
  </si>
  <si>
    <t>2*5+1</t>
  </si>
  <si>
    <t>725821331</t>
  </si>
  <si>
    <t>Baterie dřezové stojánkové klasické s otáčivým kulatým ústím a délkou ramínka 200 mm</t>
  </si>
  <si>
    <t>725822631</t>
  </si>
  <si>
    <t>Baterie umyvadlové stojánkové klasické s otáčivým kulatým ústím a délkou ramínka 150 mm</t>
  </si>
  <si>
    <t>725841311</t>
  </si>
  <si>
    <t>Baterie sprchové nástěnné pákové prosté</t>
  </si>
  <si>
    <t>725821312</t>
  </si>
  <si>
    <t>Baterie nástěnné pákové s otáčivým kulatým ústím a délkou ramínka 300 mm, pro výlevku</t>
  </si>
  <si>
    <t>725980123</t>
  </si>
  <si>
    <t>Dvířka 30/30</t>
  </si>
  <si>
    <t>998725201</t>
  </si>
  <si>
    <t>Přesun hmot pro zařizovací předměty v objektech v do 6 m</t>
  </si>
  <si>
    <t>726: Instalační prefabrikáty</t>
  </si>
  <si>
    <t>55281706</t>
  </si>
  <si>
    <t>Montážní prvek pro závěsné WC / výlevka ovládání zepředu, výška 112 cm</t>
  </si>
  <si>
    <t>55281810</t>
  </si>
  <si>
    <t>Souprava stavební pro předstěnovou montáž prvků, kotvení 13 - 20 cm</t>
  </si>
  <si>
    <t>726191001</t>
  </si>
  <si>
    <t>Zvukoizolační souprava pro klozet a bidet</t>
  </si>
  <si>
    <t>998726112</t>
  </si>
  <si>
    <t>Přesun hmot pro instalační prefabrikáty v objektech v do 12 m</t>
  </si>
  <si>
    <t>783: Nátěry</t>
  </si>
  <si>
    <t>783425411</t>
  </si>
  <si>
    <t>Nátěry syntetické potrubí do DN 50 barva dražší lesklý povrch 1x antikorozní, 1x základní, 1x email - nátěr plynovodního potrubí, žlutý nátěr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</si>
  <si>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</si>
  <si>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</si>
  <si>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</si>
  <si>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</si>
  <si>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</si>
  <si>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</si>
  <si>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VRN1</t>
  </si>
  <si>
    <t>Průzkumné, geodetické a projektové práce</t>
  </si>
  <si>
    <t>011403000</t>
  </si>
  <si>
    <t>Průzkumné, geodetické a projektové práce průzkumné práce průzkum výskytu nebezpečných látek bez rozlišení</t>
  </si>
  <si>
    <t>1024</t>
  </si>
  <si>
    <t>1227203205</t>
  </si>
  <si>
    <t>Poznámka k položce:
"viz  PD přílohy F"</t>
  </si>
  <si>
    <t>"odběr vzorků a laboratorní rozbor štěrk. lože"1</t>
  </si>
  <si>
    <t>013254000</t>
  </si>
  <si>
    <t>Průzkumné, geodetické a projektové práce projektové práce dokumentace stavby (výkresová a textová) skutečného provedení stavby</t>
  </si>
  <si>
    <t>Kč</t>
  </si>
  <si>
    <t>-536127343</t>
  </si>
  <si>
    <t>"DSPS + Náklady na kolaudaci" 1</t>
  </si>
  <si>
    <t>VRN3</t>
  </si>
  <si>
    <t>Zařízení staveniště</t>
  </si>
  <si>
    <t>032103000</t>
  </si>
  <si>
    <t>Náklady na stavební buňky</t>
  </si>
  <si>
    <t>032903000</t>
  </si>
  <si>
    <t>Náklady na provoz a údržbu vybavení staveniště</t>
  </si>
  <si>
    <t>039103000</t>
  </si>
  <si>
    <t>Rozebrání, bourání a odvoz zařízení staveniště</t>
  </si>
  <si>
    <t>VRN4</t>
  </si>
  <si>
    <t>Inženýrská činnost</t>
  </si>
  <si>
    <t>040001000</t>
  </si>
  <si>
    <t>Základní rozdělení průvodních činností a nákladů inženýrská činnost</t>
  </si>
  <si>
    <t>255338587</t>
  </si>
  <si>
    <t>"vytyčení stávajících sítí v místě pro stavbu nové koleje" 1</t>
  </si>
  <si>
    <t>045303000</t>
  </si>
  <si>
    <t>Koordinační činnost</t>
  </si>
  <si>
    <t>VRN5</t>
  </si>
  <si>
    <t>Finanční náklady</t>
  </si>
  <si>
    <t>051103000</t>
  </si>
  <si>
    <t>Pojištění proti vlivu vyšší moci</t>
  </si>
  <si>
    <t>VRN7</t>
  </si>
  <si>
    <t>Provozní vlivy</t>
  </si>
  <si>
    <t>071103000</t>
  </si>
  <si>
    <t>Provoz investora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</si>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</sst>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color rgb="FF800080"/>
      <name val="Trebuchet MS"/>
      <family val="2"/>
      <charset val="238"/>
    </font>
    <font>
      <i/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0">
    <xf numFmtId="0" fontId="0" fillId="0" borderId="0" xfId="0"/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38" fillId="5" borderId="28" xfId="0" applyNumberFormat="1" applyFont="1" applyFill="1" applyBorder="1" applyAlignment="1" applyProtection="1">
      <alignment vertical="center"/>
      <protection locked="0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46" fillId="3" borderId="0" xfId="1" applyFill="1" applyProtection="1"/>
    <xf numFmtId="0" fontId="0" fillId="3" borderId="0" xfId="0" applyFill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1" fillId="0" borderId="0" xfId="0" applyFont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3" fillId="6" borderId="10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11" xfId="0" applyFont="1" applyFill="1" applyBorder="1" applyAlignment="1" applyProtection="1">
      <alignment vertical="center"/>
    </xf>
    <xf numFmtId="0" fontId="0" fillId="6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/>
    </xf>
    <xf numFmtId="0" fontId="24" fillId="0" borderId="16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left" vertical="center"/>
    </xf>
    <xf numFmtId="0" fontId="0" fillId="7" borderId="10" xfId="0" applyFont="1" applyFill="1" applyBorder="1" applyAlignment="1" applyProtection="1">
      <alignment vertical="center"/>
    </xf>
    <xf numFmtId="0" fontId="2" fillId="7" borderId="10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right" vertical="center"/>
    </xf>
    <xf numFmtId="0" fontId="2" fillId="7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horizontal="right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7" fillId="0" borderId="0" xfId="1" applyFont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32" fillId="3" borderId="0" xfId="1" applyFont="1" applyFill="1" applyAlignment="1" applyProtection="1">
      <alignment vertical="center"/>
    </xf>
    <xf numFmtId="0" fontId="32" fillId="3" borderId="0" xfId="1" applyFont="1" applyFill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26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0" fillId="7" borderId="0" xfId="0" applyFont="1" applyFill="1" applyBorder="1" applyAlignment="1" applyProtection="1">
      <alignment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right" vertical="center"/>
    </xf>
    <xf numFmtId="0" fontId="3" fillId="7" borderId="10" xfId="0" applyFont="1" applyFill="1" applyBorder="1" applyAlignment="1" applyProtection="1">
      <alignment horizontal="center" vertical="center"/>
    </xf>
    <xf numFmtId="4" fontId="3" fillId="7" borderId="10" xfId="0" applyNumberFormat="1" applyFont="1" applyFill="1" applyBorder="1" applyAlignment="1" applyProtection="1">
      <alignment vertical="center"/>
    </xf>
    <xf numFmtId="0" fontId="0" fillId="7" borderId="27" xfId="0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right" vertical="center"/>
    </xf>
    <xf numFmtId="0" fontId="0" fillId="7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 wrapText="1"/>
    </xf>
    <xf numFmtId="0" fontId="2" fillId="7" borderId="20" xfId="0" applyFont="1" applyFill="1" applyBorder="1" applyAlignment="1" applyProtection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4" fontId="25" fillId="0" borderId="0" xfId="0" applyNumberFormat="1" applyFont="1" applyAlignment="1" applyProtection="1"/>
    <xf numFmtId="4" fontId="34" fillId="0" borderId="16" xfId="0" applyNumberFormat="1" applyFont="1" applyBorder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 applyProtection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1" fillId="5" borderId="28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0" fontId="38" fillId="0" borderId="28" xfId="0" applyFont="1" applyBorder="1" applyAlignment="1" applyProtection="1">
      <alignment vertical="center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 applyProtection="1">
      <alignment vertical="center"/>
    </xf>
    <xf numFmtId="0" fontId="38" fillId="5" borderId="28" xfId="0" applyFont="1" applyFill="1" applyBorder="1" applyAlignment="1" applyProtection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3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0" fontId="37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167" fontId="8" fillId="0" borderId="0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/>
    <xf numFmtId="0" fontId="25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/>
    <xf numFmtId="0" fontId="12" fillId="0" borderId="5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4" fontId="12" fillId="0" borderId="0" xfId="0" applyNumberFormat="1" applyFont="1" applyAlignment="1" applyProtection="1"/>
    <xf numFmtId="0" fontId="12" fillId="0" borderId="18" xfId="0" applyFont="1" applyBorder="1" applyAlignment="1" applyProtection="1"/>
    <xf numFmtId="0" fontId="12" fillId="0" borderId="0" xfId="0" applyFont="1" applyBorder="1" applyAlignment="1" applyProtection="1"/>
    <xf numFmtId="4" fontId="12" fillId="0" borderId="0" xfId="0" applyNumberFormat="1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9" xfId="0" applyNumberFormat="1" applyFont="1" applyBorder="1" applyAlignment="1" applyProtection="1"/>
    <xf numFmtId="0" fontId="12" fillId="0" borderId="0" xfId="0" applyFont="1" applyAlignment="1" applyProtection="1">
      <alignment horizontal="center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</xf>
    <xf numFmtId="0" fontId="39" fillId="0" borderId="29" xfId="0" applyFont="1" applyBorder="1" applyAlignment="1" applyProtection="1">
      <alignment vertical="center" wrapText="1"/>
    </xf>
    <xf numFmtId="0" fontId="39" fillId="0" borderId="30" xfId="0" applyFont="1" applyBorder="1" applyAlignment="1" applyProtection="1">
      <alignment vertical="center" wrapText="1"/>
    </xf>
    <xf numFmtId="0" fontId="39" fillId="0" borderId="31" xfId="0" applyFont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39" fillId="0" borderId="32" xfId="0" applyFont="1" applyBorder="1" applyAlignment="1" applyProtection="1">
      <alignment horizontal="center" vertical="center" wrapText="1"/>
    </xf>
    <xf numFmtId="0" fontId="40" fillId="0" borderId="1" xfId="0" applyFont="1" applyBorder="1" applyAlignment="1" applyProtection="1">
      <alignment horizontal="center" vertical="center" wrapText="1"/>
    </xf>
    <xf numFmtId="0" fontId="39" fillId="0" borderId="33" xfId="0" applyFont="1" applyBorder="1" applyAlignment="1" applyProtection="1">
      <alignment horizontal="center" vertical="center" wrapText="1"/>
    </xf>
    <xf numFmtId="0" fontId="39" fillId="0" borderId="32" xfId="0" applyFont="1" applyBorder="1" applyAlignment="1" applyProtection="1">
      <alignment vertical="center" wrapText="1"/>
    </xf>
    <xf numFmtId="0" fontId="41" fillId="0" borderId="34" xfId="0" applyFont="1" applyBorder="1" applyAlignment="1" applyProtection="1">
      <alignment horizontal="left" wrapText="1"/>
    </xf>
    <xf numFmtId="0" fontId="39" fillId="0" borderId="33" xfId="0" applyFont="1" applyBorder="1" applyAlignment="1" applyProtection="1">
      <alignment vertical="center" wrapText="1"/>
    </xf>
    <xf numFmtId="0" fontId="41" fillId="0" borderId="1" xfId="0" applyFont="1" applyBorder="1" applyAlignment="1" applyProtection="1">
      <alignment horizontal="left" vertical="center" wrapText="1"/>
    </xf>
    <xf numFmtId="0" fontId="42" fillId="0" borderId="1" xfId="0" applyFont="1" applyBorder="1" applyAlignment="1" applyProtection="1">
      <alignment horizontal="left" vertical="center" wrapText="1"/>
    </xf>
    <xf numFmtId="0" fontId="42" fillId="0" borderId="32" xfId="0" applyFont="1" applyBorder="1" applyAlignment="1" applyProtection="1">
      <alignment vertical="center" wrapText="1"/>
    </xf>
    <xf numFmtId="0" fontId="42" fillId="0" borderId="1" xfId="0" applyFont="1" applyBorder="1" applyAlignment="1" applyProtection="1">
      <alignment horizontal="left" vertical="center" wrapText="1"/>
    </xf>
    <xf numFmtId="0" fontId="42" fillId="0" borderId="1" xfId="0" applyFont="1" applyBorder="1" applyAlignment="1" applyProtection="1">
      <alignment vertical="center" wrapText="1"/>
    </xf>
    <xf numFmtId="0" fontId="42" fillId="0" borderId="1" xfId="0" applyFont="1" applyBorder="1" applyAlignment="1" applyProtection="1">
      <alignment vertical="center"/>
    </xf>
    <xf numFmtId="0" fontId="42" fillId="0" borderId="1" xfId="0" applyFont="1" applyBorder="1" applyAlignment="1" applyProtection="1">
      <alignment horizontal="left" vertical="center"/>
    </xf>
    <xf numFmtId="49" fontId="42" fillId="0" borderId="1" xfId="0" applyNumberFormat="1" applyFont="1" applyBorder="1" applyAlignment="1" applyProtection="1">
      <alignment horizontal="left" vertical="center" wrapText="1"/>
    </xf>
    <xf numFmtId="49" fontId="42" fillId="0" borderId="1" xfId="0" applyNumberFormat="1" applyFont="1" applyBorder="1" applyAlignment="1" applyProtection="1">
      <alignment vertical="center" wrapText="1"/>
    </xf>
    <xf numFmtId="0" fontId="39" fillId="0" borderId="35" xfId="0" applyFont="1" applyBorder="1" applyAlignment="1" applyProtection="1">
      <alignment vertical="center" wrapText="1"/>
    </xf>
    <xf numFmtId="0" fontId="43" fillId="0" borderId="34" xfId="0" applyFont="1" applyBorder="1" applyAlignment="1" applyProtection="1">
      <alignment vertical="center" wrapText="1"/>
    </xf>
    <xf numFmtId="0" fontId="39" fillId="0" borderId="36" xfId="0" applyFont="1" applyBorder="1" applyAlignment="1" applyProtection="1">
      <alignment vertical="center" wrapText="1"/>
    </xf>
    <xf numFmtId="0" fontId="39" fillId="0" borderId="1" xfId="0" applyFont="1" applyBorder="1" applyAlignment="1" applyProtection="1">
      <alignment vertical="top"/>
    </xf>
    <xf numFmtId="0" fontId="39" fillId="0" borderId="0" xfId="0" applyFont="1" applyAlignment="1" applyProtection="1">
      <alignment vertical="top"/>
    </xf>
    <xf numFmtId="0" fontId="39" fillId="0" borderId="29" xfId="0" applyFont="1" applyBorder="1" applyAlignment="1" applyProtection="1">
      <alignment horizontal="left" vertical="center"/>
    </xf>
    <xf numFmtId="0" fontId="39" fillId="0" borderId="30" xfId="0" applyFont="1" applyBorder="1" applyAlignment="1" applyProtection="1">
      <alignment horizontal="left" vertical="center"/>
    </xf>
    <xf numFmtId="0" fontId="39" fillId="0" borderId="31" xfId="0" applyFont="1" applyBorder="1" applyAlignment="1" applyProtection="1">
      <alignment horizontal="left" vertical="center"/>
    </xf>
    <xf numFmtId="0" fontId="39" fillId="0" borderId="32" xfId="0" applyFont="1" applyBorder="1" applyAlignment="1" applyProtection="1">
      <alignment horizontal="left" vertical="center"/>
    </xf>
    <xf numFmtId="0" fontId="40" fillId="0" borderId="1" xfId="0" applyFont="1" applyBorder="1" applyAlignment="1" applyProtection="1">
      <alignment horizontal="center" vertical="center"/>
    </xf>
    <xf numFmtId="0" fontId="39" fillId="0" borderId="33" xfId="0" applyFont="1" applyBorder="1" applyAlignment="1" applyProtection="1">
      <alignment horizontal="left" vertical="center"/>
    </xf>
    <xf numFmtId="0" fontId="41" fillId="0" borderId="1" xfId="0" applyFont="1" applyBorder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/>
    </xf>
    <xf numFmtId="0" fontId="41" fillId="0" borderId="34" xfId="0" applyFont="1" applyBorder="1" applyAlignment="1" applyProtection="1">
      <alignment horizontal="left" vertical="center"/>
    </xf>
    <xf numFmtId="0" fontId="41" fillId="0" borderId="34" xfId="0" applyFont="1" applyBorder="1" applyAlignment="1" applyProtection="1">
      <alignment horizontal="center" vertical="center"/>
    </xf>
    <xf numFmtId="0" fontId="44" fillId="0" borderId="34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42" fillId="0" borderId="1" xfId="0" applyFont="1" applyBorder="1" applyAlignment="1" applyProtection="1">
      <alignment horizontal="center" vertical="center"/>
    </xf>
    <xf numFmtId="0" fontId="42" fillId="0" borderId="32" xfId="0" applyFont="1" applyBorder="1" applyAlignment="1" applyProtection="1">
      <alignment horizontal="left" vertical="center"/>
    </xf>
    <xf numFmtId="0" fontId="42" fillId="2" borderId="1" xfId="0" applyFont="1" applyFill="1" applyBorder="1" applyAlignment="1" applyProtection="1">
      <alignment horizontal="left" vertical="center"/>
    </xf>
    <xf numFmtId="0" fontId="42" fillId="2" borderId="1" xfId="0" applyFont="1" applyFill="1" applyBorder="1" applyAlignment="1" applyProtection="1">
      <alignment horizontal="center" vertical="center"/>
    </xf>
    <xf numFmtId="0" fontId="39" fillId="0" borderId="35" xfId="0" applyFont="1" applyBorder="1" applyAlignment="1" applyProtection="1">
      <alignment horizontal="left" vertical="center"/>
    </xf>
    <xf numFmtId="0" fontId="43" fillId="0" borderId="34" xfId="0" applyFont="1" applyBorder="1" applyAlignment="1" applyProtection="1">
      <alignment horizontal="left" vertical="center"/>
    </xf>
    <xf numFmtId="0" fontId="39" fillId="0" borderId="36" xfId="0" applyFont="1" applyBorder="1" applyAlignment="1" applyProtection="1">
      <alignment horizontal="left" vertical="center"/>
    </xf>
    <xf numFmtId="0" fontId="39" fillId="0" borderId="1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horizontal="left" vertical="center"/>
    </xf>
    <xf numFmtId="0" fontId="42" fillId="0" borderId="34" xfId="0" applyFont="1" applyBorder="1" applyAlignment="1" applyProtection="1">
      <alignment horizontal="left" vertical="center"/>
    </xf>
    <xf numFmtId="0" fontId="39" fillId="0" borderId="1" xfId="0" applyFont="1" applyBorder="1" applyAlignment="1" applyProtection="1">
      <alignment horizontal="left" vertical="center" wrapText="1"/>
    </xf>
    <xf numFmtId="0" fontId="42" fillId="0" borderId="1" xfId="0" applyFont="1" applyBorder="1" applyAlignment="1" applyProtection="1">
      <alignment horizontal="center" vertical="center" wrapText="1"/>
    </xf>
    <xf numFmtId="0" fontId="39" fillId="0" borderId="29" xfId="0" applyFont="1" applyBorder="1" applyAlignment="1" applyProtection="1">
      <alignment horizontal="left" vertical="center" wrapText="1"/>
    </xf>
    <xf numFmtId="0" fontId="39" fillId="0" borderId="30" xfId="0" applyFont="1" applyBorder="1" applyAlignment="1" applyProtection="1">
      <alignment horizontal="left" vertical="center" wrapText="1"/>
    </xf>
    <xf numFmtId="0" fontId="39" fillId="0" borderId="31" xfId="0" applyFont="1" applyBorder="1" applyAlignment="1" applyProtection="1">
      <alignment horizontal="left" vertical="center" wrapText="1"/>
    </xf>
    <xf numFmtId="0" fontId="39" fillId="0" borderId="32" xfId="0" applyFont="1" applyBorder="1" applyAlignment="1" applyProtection="1">
      <alignment horizontal="left" vertical="center" wrapText="1"/>
    </xf>
    <xf numFmtId="0" fontId="39" fillId="0" borderId="33" xfId="0" applyFont="1" applyBorder="1" applyAlignment="1" applyProtection="1">
      <alignment horizontal="left" vertical="center" wrapText="1"/>
    </xf>
    <xf numFmtId="0" fontId="44" fillId="0" borderId="32" xfId="0" applyFont="1" applyBorder="1" applyAlignment="1" applyProtection="1">
      <alignment horizontal="left" vertical="center" wrapText="1"/>
    </xf>
    <xf numFmtId="0" fontId="44" fillId="0" borderId="33" xfId="0" applyFont="1" applyBorder="1" applyAlignment="1" applyProtection="1">
      <alignment horizontal="left" vertical="center" wrapText="1"/>
    </xf>
    <xf numFmtId="0" fontId="42" fillId="0" borderId="32" xfId="0" applyFont="1" applyBorder="1" applyAlignment="1" applyProtection="1">
      <alignment horizontal="left" vertical="center" wrapText="1"/>
    </xf>
    <xf numFmtId="0" fontId="42" fillId="0" borderId="33" xfId="0" applyFont="1" applyBorder="1" applyAlignment="1" applyProtection="1">
      <alignment horizontal="left" vertical="center" wrapText="1"/>
    </xf>
    <xf numFmtId="0" fontId="42" fillId="0" borderId="33" xfId="0" applyFont="1" applyBorder="1" applyAlignment="1" applyProtection="1">
      <alignment horizontal="left" vertical="center"/>
    </xf>
    <xf numFmtId="0" fontId="42" fillId="0" borderId="35" xfId="0" applyFont="1" applyBorder="1" applyAlignment="1" applyProtection="1">
      <alignment horizontal="left" vertical="center" wrapText="1"/>
    </xf>
    <xf numFmtId="0" fontId="42" fillId="0" borderId="34" xfId="0" applyFont="1" applyBorder="1" applyAlignment="1" applyProtection="1">
      <alignment horizontal="left" vertical="center" wrapText="1"/>
    </xf>
    <xf numFmtId="0" fontId="42" fillId="0" borderId="36" xfId="0" applyFont="1" applyBorder="1" applyAlignment="1" applyProtection="1">
      <alignment horizontal="left" vertical="center" wrapText="1"/>
    </xf>
    <xf numFmtId="0" fontId="42" fillId="0" borderId="1" xfId="0" applyFont="1" applyBorder="1" applyAlignment="1" applyProtection="1">
      <alignment horizontal="left" vertical="top"/>
    </xf>
    <xf numFmtId="0" fontId="42" fillId="0" borderId="1" xfId="0" applyFont="1" applyBorder="1" applyAlignment="1" applyProtection="1">
      <alignment horizontal="center" vertical="top"/>
    </xf>
    <xf numFmtId="0" fontId="42" fillId="0" borderId="35" xfId="0" applyFont="1" applyBorder="1" applyAlignment="1" applyProtection="1">
      <alignment horizontal="left" vertical="center"/>
    </xf>
    <xf numFmtId="0" fontId="42" fillId="0" borderId="36" xfId="0" applyFont="1" applyBorder="1" applyAlignment="1" applyProtection="1">
      <alignment horizontal="left" vertical="center"/>
    </xf>
    <xf numFmtId="0" fontId="44" fillId="0" borderId="0" xfId="0" applyFont="1" applyAlignment="1" applyProtection="1">
      <alignment vertical="center"/>
    </xf>
    <xf numFmtId="0" fontId="41" fillId="0" borderId="1" xfId="0" applyFont="1" applyBorder="1" applyAlignment="1" applyProtection="1">
      <alignment vertical="center"/>
    </xf>
    <xf numFmtId="0" fontId="44" fillId="0" borderId="34" xfId="0" applyFont="1" applyBorder="1" applyAlignment="1" applyProtection="1">
      <alignment vertical="center"/>
    </xf>
    <xf numFmtId="0" fontId="41" fillId="0" borderId="34" xfId="0" applyFont="1" applyBorder="1" applyAlignment="1" applyProtection="1">
      <alignment vertical="center"/>
    </xf>
    <xf numFmtId="0" fontId="0" fillId="0" borderId="1" xfId="0" applyBorder="1" applyAlignment="1" applyProtection="1">
      <alignment vertical="top"/>
    </xf>
    <xf numFmtId="49" fontId="42" fillId="0" borderId="1" xfId="0" applyNumberFormat="1" applyFont="1" applyBorder="1" applyAlignment="1" applyProtection="1">
      <alignment horizontal="left" vertical="center"/>
    </xf>
    <xf numFmtId="0" fontId="0" fillId="0" borderId="34" xfId="0" applyBorder="1" applyAlignment="1" applyProtection="1">
      <alignment vertical="top"/>
    </xf>
    <xf numFmtId="0" fontId="41" fillId="0" borderId="34" xfId="0" applyFont="1" applyBorder="1" applyAlignment="1" applyProtection="1">
      <alignment horizontal="left"/>
    </xf>
    <xf numFmtId="0" fontId="44" fillId="0" borderId="34" xfId="0" applyFont="1" applyBorder="1" applyAlignment="1" applyProtection="1"/>
    <xf numFmtId="0" fontId="41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 vertical="center"/>
    </xf>
    <xf numFmtId="0" fontId="39" fillId="0" borderId="32" xfId="0" applyFont="1" applyBorder="1" applyAlignment="1" applyProtection="1">
      <alignment vertical="top"/>
    </xf>
    <xf numFmtId="0" fontId="42" fillId="0" borderId="1" xfId="0" applyFont="1" applyBorder="1" applyAlignment="1" applyProtection="1">
      <alignment horizontal="left" vertical="top"/>
    </xf>
    <xf numFmtId="0" fontId="39" fillId="0" borderId="33" xfId="0" applyFont="1" applyBorder="1" applyAlignment="1" applyProtection="1">
      <alignment vertical="top"/>
    </xf>
    <xf numFmtId="0" fontId="39" fillId="0" borderId="1" xfId="0" applyFont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left" vertical="top"/>
    </xf>
    <xf numFmtId="0" fontId="39" fillId="0" borderId="35" xfId="0" applyFont="1" applyBorder="1" applyAlignment="1" applyProtection="1">
      <alignment vertical="top"/>
    </xf>
    <xf numFmtId="0" fontId="39" fillId="0" borderId="34" xfId="0" applyFont="1" applyBorder="1" applyAlignment="1" applyProtection="1">
      <alignment vertical="top"/>
    </xf>
    <xf numFmtId="0" fontId="39" fillId="0" borderId="36" xfId="0" applyFont="1" applyBorder="1" applyAlignment="1" applyProtection="1">
      <alignment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tabSelected="1" workbookViewId="0">
      <pane ySplit="1" topLeftCell="A2" activePane="bottomLeft" state="frozen"/>
      <selection pane="bottomLeft" activeCell="AI13" sqref="AI13"/>
    </sheetView>
  </sheetViews>
  <sheetFormatPr defaultRowHeight="15" x14ac:dyDescent="0.3"/>
  <cols>
    <col min="1" max="1" width="8.33203125" style="13" customWidth="1"/>
    <col min="2" max="2" width="1.6640625" style="13" customWidth="1"/>
    <col min="3" max="3" width="4.1640625" style="13" customWidth="1"/>
    <col min="4" max="33" width="2.6640625" style="13" customWidth="1"/>
    <col min="34" max="34" width="3.33203125" style="13" customWidth="1"/>
    <col min="35" max="35" width="31.6640625" style="13" customWidth="1"/>
    <col min="36" max="37" width="2.5" style="13" customWidth="1"/>
    <col min="38" max="38" width="8.33203125" style="13" customWidth="1"/>
    <col min="39" max="39" width="3.33203125" style="13" customWidth="1"/>
    <col min="40" max="40" width="13.33203125" style="13" customWidth="1"/>
    <col min="41" max="41" width="7.5" style="13" customWidth="1"/>
    <col min="42" max="42" width="4.1640625" style="13" customWidth="1"/>
    <col min="43" max="43" width="15.6640625" style="13" customWidth="1"/>
    <col min="44" max="44" width="13.6640625" style="13" customWidth="1"/>
    <col min="45" max="49" width="25.83203125" style="13" hidden="1" customWidth="1"/>
    <col min="50" max="54" width="21.6640625" style="13" hidden="1" customWidth="1"/>
    <col min="55" max="55" width="19.1640625" style="13" hidden="1" customWidth="1"/>
    <col min="56" max="56" width="25" style="13" hidden="1" customWidth="1"/>
    <col min="57" max="58" width="19.1640625" style="13" hidden="1" customWidth="1"/>
    <col min="59" max="59" width="66.5" style="13" customWidth="1"/>
    <col min="60" max="70" width="9.33203125" style="13"/>
    <col min="71" max="91" width="9.33203125" style="13" hidden="1"/>
    <col min="92" max="16384" width="9.33203125" style="13"/>
  </cols>
  <sheetData>
    <row r="1" spans="1:74" ht="21.4" customHeight="1" x14ac:dyDescent="0.3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11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" t="s">
        <v>4</v>
      </c>
      <c r="BB1" s="1" t="s">
        <v>5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T1" s="14" t="s">
        <v>6</v>
      </c>
      <c r="BU1" s="14" t="s">
        <v>7</v>
      </c>
      <c r="BV1" s="14" t="s">
        <v>8</v>
      </c>
    </row>
    <row r="2" spans="1:74" ht="36.950000000000003" customHeight="1" x14ac:dyDescent="0.3">
      <c r="AR2" s="15" t="s">
        <v>9</v>
      </c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S2" s="17" t="s">
        <v>10</v>
      </c>
      <c r="BT2" s="17" t="s">
        <v>11</v>
      </c>
    </row>
    <row r="3" spans="1:74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10</v>
      </c>
      <c r="BT3" s="17" t="s">
        <v>12</v>
      </c>
    </row>
    <row r="4" spans="1:74" ht="36.950000000000003" customHeight="1" x14ac:dyDescent="0.3">
      <c r="B4" s="21"/>
      <c r="C4" s="22"/>
      <c r="D4" s="23" t="s">
        <v>13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14</v>
      </c>
      <c r="BG4" s="26" t="s">
        <v>15</v>
      </c>
      <c r="BS4" s="17" t="s">
        <v>16</v>
      </c>
    </row>
    <row r="5" spans="1:74" ht="14.45" customHeight="1" x14ac:dyDescent="0.3">
      <c r="B5" s="21"/>
      <c r="C5" s="22"/>
      <c r="D5" s="27" t="s">
        <v>17</v>
      </c>
      <c r="E5" s="22"/>
      <c r="F5" s="22"/>
      <c r="G5" s="22"/>
      <c r="H5" s="22"/>
      <c r="I5" s="22"/>
      <c r="J5" s="22"/>
      <c r="K5" s="28" t="s">
        <v>18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2"/>
      <c r="AQ5" s="24"/>
      <c r="BG5" s="30" t="s">
        <v>19</v>
      </c>
      <c r="BS5" s="17" t="s">
        <v>10</v>
      </c>
    </row>
    <row r="6" spans="1:74" ht="36.950000000000003" customHeight="1" x14ac:dyDescent="0.3">
      <c r="B6" s="21"/>
      <c r="C6" s="22"/>
      <c r="D6" s="31" t="s">
        <v>20</v>
      </c>
      <c r="E6" s="22"/>
      <c r="F6" s="22"/>
      <c r="G6" s="22"/>
      <c r="H6" s="22"/>
      <c r="I6" s="22"/>
      <c r="J6" s="22"/>
      <c r="K6" s="32" t="s">
        <v>21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2"/>
      <c r="AQ6" s="24"/>
      <c r="BG6" s="33"/>
      <c r="BS6" s="17" t="s">
        <v>10</v>
      </c>
    </row>
    <row r="7" spans="1:74" ht="14.45" customHeight="1" x14ac:dyDescent="0.3">
      <c r="B7" s="21"/>
      <c r="C7" s="22"/>
      <c r="D7" s="34" t="s">
        <v>22</v>
      </c>
      <c r="E7" s="22"/>
      <c r="F7" s="22"/>
      <c r="G7" s="22"/>
      <c r="H7" s="22"/>
      <c r="I7" s="22"/>
      <c r="J7" s="22"/>
      <c r="K7" s="35" t="s">
        <v>5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4" t="s">
        <v>23</v>
      </c>
      <c r="AL7" s="22"/>
      <c r="AM7" s="22"/>
      <c r="AN7" s="35" t="s">
        <v>5</v>
      </c>
      <c r="AO7" s="22"/>
      <c r="AP7" s="22"/>
      <c r="AQ7" s="24"/>
      <c r="BG7" s="33"/>
      <c r="BS7" s="17" t="s">
        <v>10</v>
      </c>
    </row>
    <row r="8" spans="1:74" ht="14.45" customHeight="1" x14ac:dyDescent="0.3">
      <c r="B8" s="21"/>
      <c r="C8" s="22"/>
      <c r="D8" s="34" t="s">
        <v>24</v>
      </c>
      <c r="E8" s="22"/>
      <c r="F8" s="22"/>
      <c r="G8" s="22"/>
      <c r="H8" s="22"/>
      <c r="I8" s="22"/>
      <c r="J8" s="22"/>
      <c r="K8" s="35" t="s">
        <v>25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4" t="s">
        <v>26</v>
      </c>
      <c r="AL8" s="22"/>
      <c r="AM8" s="22"/>
      <c r="AN8" s="5" t="s">
        <v>27</v>
      </c>
      <c r="AO8" s="22"/>
      <c r="AP8" s="22"/>
      <c r="AQ8" s="24"/>
      <c r="BG8" s="33"/>
      <c r="BS8" s="17" t="s">
        <v>10</v>
      </c>
    </row>
    <row r="9" spans="1:74" ht="14.45" customHeight="1" x14ac:dyDescent="0.3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G9" s="33"/>
      <c r="BS9" s="17" t="s">
        <v>10</v>
      </c>
    </row>
    <row r="10" spans="1:74" ht="14.45" customHeight="1" x14ac:dyDescent="0.3">
      <c r="B10" s="21"/>
      <c r="C10" s="22"/>
      <c r="D10" s="34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4" t="s">
        <v>29</v>
      </c>
      <c r="AL10" s="22"/>
      <c r="AM10" s="22"/>
      <c r="AN10" s="35" t="s">
        <v>5</v>
      </c>
      <c r="AO10" s="22"/>
      <c r="AP10" s="22"/>
      <c r="AQ10" s="24"/>
      <c r="BG10" s="33"/>
      <c r="BS10" s="17" t="s">
        <v>10</v>
      </c>
    </row>
    <row r="11" spans="1:74" ht="18.399999999999999" customHeight="1" x14ac:dyDescent="0.3">
      <c r="B11" s="21"/>
      <c r="C11" s="22"/>
      <c r="D11" s="22"/>
      <c r="E11" s="35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4" t="s">
        <v>31</v>
      </c>
      <c r="AL11" s="22"/>
      <c r="AM11" s="22"/>
      <c r="AN11" s="35" t="s">
        <v>5</v>
      </c>
      <c r="AO11" s="22"/>
      <c r="AP11" s="22"/>
      <c r="AQ11" s="24"/>
      <c r="BG11" s="33"/>
      <c r="BS11" s="17" t="s">
        <v>10</v>
      </c>
    </row>
    <row r="12" spans="1:74" ht="6.95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G12" s="33"/>
      <c r="BS12" s="17" t="s">
        <v>10</v>
      </c>
    </row>
    <row r="13" spans="1:74" ht="14.45" customHeight="1" x14ac:dyDescent="0.3">
      <c r="B13" s="21"/>
      <c r="C13" s="22"/>
      <c r="D13" s="34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4" t="s">
        <v>29</v>
      </c>
      <c r="AL13" s="22"/>
      <c r="AM13" s="22"/>
      <c r="AN13" s="6" t="s">
        <v>33</v>
      </c>
      <c r="AO13" s="22"/>
      <c r="AP13" s="22"/>
      <c r="AQ13" s="24"/>
      <c r="BG13" s="33"/>
      <c r="BS13" s="17" t="s">
        <v>10</v>
      </c>
    </row>
    <row r="14" spans="1:74" x14ac:dyDescent="0.3">
      <c r="B14" s="21"/>
      <c r="C14" s="22"/>
      <c r="D14" s="22"/>
      <c r="E14" s="10" t="s">
        <v>33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34" t="s">
        <v>31</v>
      </c>
      <c r="AL14" s="22"/>
      <c r="AM14" s="22"/>
      <c r="AN14" s="6" t="s">
        <v>33</v>
      </c>
      <c r="AO14" s="22"/>
      <c r="AP14" s="22"/>
      <c r="AQ14" s="24"/>
      <c r="BG14" s="33"/>
      <c r="BS14" s="17" t="s">
        <v>10</v>
      </c>
    </row>
    <row r="15" spans="1:74" ht="6.95" customHeight="1" x14ac:dyDescent="0.3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G15" s="33"/>
      <c r="BS15" s="17" t="s">
        <v>6</v>
      </c>
    </row>
    <row r="16" spans="1:74" ht="14.45" customHeight="1" x14ac:dyDescent="0.3">
      <c r="B16" s="21"/>
      <c r="C16" s="22"/>
      <c r="D16" s="34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4" t="s">
        <v>29</v>
      </c>
      <c r="AL16" s="22"/>
      <c r="AM16" s="22"/>
      <c r="AN16" s="35" t="s">
        <v>5</v>
      </c>
      <c r="AO16" s="22"/>
      <c r="AP16" s="22"/>
      <c r="AQ16" s="24"/>
      <c r="BG16" s="33"/>
      <c r="BS16" s="17" t="s">
        <v>6</v>
      </c>
    </row>
    <row r="17" spans="2:71" ht="18.399999999999999" customHeight="1" x14ac:dyDescent="0.3">
      <c r="B17" s="21"/>
      <c r="C17" s="22"/>
      <c r="D17" s="22"/>
      <c r="E17" s="35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4" t="s">
        <v>31</v>
      </c>
      <c r="AL17" s="22"/>
      <c r="AM17" s="22"/>
      <c r="AN17" s="35" t="s">
        <v>5</v>
      </c>
      <c r="AO17" s="22"/>
      <c r="AP17" s="22"/>
      <c r="AQ17" s="24"/>
      <c r="BG17" s="33"/>
      <c r="BS17" s="17" t="s">
        <v>7</v>
      </c>
    </row>
    <row r="18" spans="2:71" ht="6.95" customHeigh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G18" s="33"/>
      <c r="BS18" s="17" t="s">
        <v>10</v>
      </c>
    </row>
    <row r="19" spans="2:71" ht="14.45" customHeight="1" x14ac:dyDescent="0.3">
      <c r="B19" s="21"/>
      <c r="C19" s="22"/>
      <c r="D19" s="34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G19" s="33"/>
      <c r="BS19" s="17" t="s">
        <v>10</v>
      </c>
    </row>
    <row r="20" spans="2:71" ht="16.5" customHeight="1" x14ac:dyDescent="0.3">
      <c r="B20" s="21"/>
      <c r="C20" s="22"/>
      <c r="D20" s="22"/>
      <c r="E20" s="36" t="s">
        <v>5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22"/>
      <c r="AP20" s="22"/>
      <c r="AQ20" s="24"/>
      <c r="BG20" s="33"/>
      <c r="BS20" s="17" t="s">
        <v>6</v>
      </c>
    </row>
    <row r="21" spans="2:71" ht="6.95" customHeigh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G21" s="33"/>
    </row>
    <row r="22" spans="2:71" ht="6.95" customHeight="1" x14ac:dyDescent="0.3">
      <c r="B22" s="21"/>
      <c r="C22" s="22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2"/>
      <c r="AQ22" s="24"/>
      <c r="BG22" s="33"/>
    </row>
    <row r="23" spans="2:71" s="45" customFormat="1" ht="25.9" customHeight="1" x14ac:dyDescent="0.3">
      <c r="B23" s="38"/>
      <c r="C23" s="39"/>
      <c r="D23" s="40" t="s">
        <v>37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2">
        <f>ROUND(AG51,2)</f>
        <v>0</v>
      </c>
      <c r="AL23" s="43"/>
      <c r="AM23" s="43"/>
      <c r="AN23" s="43"/>
      <c r="AO23" s="43"/>
      <c r="AP23" s="39"/>
      <c r="AQ23" s="44"/>
      <c r="BG23" s="33"/>
    </row>
    <row r="24" spans="2:71" s="45" customFormat="1" ht="6.95" customHeight="1" x14ac:dyDescent="0.3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4"/>
      <c r="BG24" s="33"/>
    </row>
    <row r="25" spans="2:71" s="45" customFormat="1" ht="13.5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6" t="s">
        <v>38</v>
      </c>
      <c r="M25" s="46"/>
      <c r="N25" s="46"/>
      <c r="O25" s="46"/>
      <c r="P25" s="39"/>
      <c r="Q25" s="39"/>
      <c r="R25" s="39"/>
      <c r="S25" s="39"/>
      <c r="T25" s="39"/>
      <c r="U25" s="39"/>
      <c r="V25" s="39"/>
      <c r="W25" s="46" t="s">
        <v>39</v>
      </c>
      <c r="X25" s="46"/>
      <c r="Y25" s="46"/>
      <c r="Z25" s="46"/>
      <c r="AA25" s="46"/>
      <c r="AB25" s="46"/>
      <c r="AC25" s="46"/>
      <c r="AD25" s="46"/>
      <c r="AE25" s="46"/>
      <c r="AF25" s="39"/>
      <c r="AG25" s="39"/>
      <c r="AH25" s="39"/>
      <c r="AI25" s="39"/>
      <c r="AJ25" s="39"/>
      <c r="AK25" s="46" t="s">
        <v>40</v>
      </c>
      <c r="AL25" s="46"/>
      <c r="AM25" s="46"/>
      <c r="AN25" s="46"/>
      <c r="AO25" s="46"/>
      <c r="AP25" s="39"/>
      <c r="AQ25" s="44"/>
      <c r="BG25" s="33"/>
    </row>
    <row r="26" spans="2:71" s="54" customFormat="1" ht="14.45" customHeight="1" x14ac:dyDescent="0.3">
      <c r="B26" s="47"/>
      <c r="C26" s="48"/>
      <c r="D26" s="49" t="s">
        <v>41</v>
      </c>
      <c r="E26" s="48"/>
      <c r="F26" s="49" t="s">
        <v>42</v>
      </c>
      <c r="G26" s="48"/>
      <c r="H26" s="48"/>
      <c r="I26" s="48"/>
      <c r="J26" s="48"/>
      <c r="K26" s="48"/>
      <c r="L26" s="50">
        <v>0.21</v>
      </c>
      <c r="M26" s="51"/>
      <c r="N26" s="51"/>
      <c r="O26" s="51"/>
      <c r="P26" s="48"/>
      <c r="Q26" s="48"/>
      <c r="R26" s="48"/>
      <c r="S26" s="48"/>
      <c r="T26" s="48"/>
      <c r="U26" s="48"/>
      <c r="V26" s="48"/>
      <c r="W26" s="52">
        <f>ROUND(BB51,2)</f>
        <v>0</v>
      </c>
      <c r="X26" s="51"/>
      <c r="Y26" s="51"/>
      <c r="Z26" s="51"/>
      <c r="AA26" s="51"/>
      <c r="AB26" s="51"/>
      <c r="AC26" s="51"/>
      <c r="AD26" s="51"/>
      <c r="AE26" s="51"/>
      <c r="AF26" s="48"/>
      <c r="AG26" s="48"/>
      <c r="AH26" s="48"/>
      <c r="AI26" s="48"/>
      <c r="AJ26" s="48"/>
      <c r="AK26" s="52">
        <f>ROUND(AX51,2)</f>
        <v>0</v>
      </c>
      <c r="AL26" s="51"/>
      <c r="AM26" s="51"/>
      <c r="AN26" s="51"/>
      <c r="AO26" s="51"/>
      <c r="AP26" s="48"/>
      <c r="AQ26" s="53"/>
      <c r="BG26" s="33"/>
    </row>
    <row r="27" spans="2:71" s="54" customFormat="1" ht="14.45" customHeight="1" x14ac:dyDescent="0.3">
      <c r="B27" s="47"/>
      <c r="C27" s="48"/>
      <c r="D27" s="48"/>
      <c r="E27" s="48"/>
      <c r="F27" s="49" t="s">
        <v>43</v>
      </c>
      <c r="G27" s="48"/>
      <c r="H27" s="48"/>
      <c r="I27" s="48"/>
      <c r="J27" s="48"/>
      <c r="K27" s="48"/>
      <c r="L27" s="50">
        <v>0.15</v>
      </c>
      <c r="M27" s="51"/>
      <c r="N27" s="51"/>
      <c r="O27" s="51"/>
      <c r="P27" s="48"/>
      <c r="Q27" s="48"/>
      <c r="R27" s="48"/>
      <c r="S27" s="48"/>
      <c r="T27" s="48"/>
      <c r="U27" s="48"/>
      <c r="V27" s="48"/>
      <c r="W27" s="52">
        <f>ROUND(BC51,2)</f>
        <v>0</v>
      </c>
      <c r="X27" s="51"/>
      <c r="Y27" s="51"/>
      <c r="Z27" s="51"/>
      <c r="AA27" s="51"/>
      <c r="AB27" s="51"/>
      <c r="AC27" s="51"/>
      <c r="AD27" s="51"/>
      <c r="AE27" s="51"/>
      <c r="AF27" s="48"/>
      <c r="AG27" s="48"/>
      <c r="AH27" s="48"/>
      <c r="AI27" s="48"/>
      <c r="AJ27" s="48"/>
      <c r="AK27" s="52">
        <f>ROUND(AY51,2)</f>
        <v>0</v>
      </c>
      <c r="AL27" s="51"/>
      <c r="AM27" s="51"/>
      <c r="AN27" s="51"/>
      <c r="AO27" s="51"/>
      <c r="AP27" s="48"/>
      <c r="AQ27" s="53"/>
      <c r="BG27" s="33"/>
    </row>
    <row r="28" spans="2:71" s="54" customFormat="1" ht="14.45" hidden="1" customHeight="1" x14ac:dyDescent="0.3">
      <c r="B28" s="47"/>
      <c r="C28" s="48"/>
      <c r="D28" s="48"/>
      <c r="E28" s="48"/>
      <c r="F28" s="49" t="s">
        <v>44</v>
      </c>
      <c r="G28" s="48"/>
      <c r="H28" s="48"/>
      <c r="I28" s="48"/>
      <c r="J28" s="48"/>
      <c r="K28" s="48"/>
      <c r="L28" s="50">
        <v>0.21</v>
      </c>
      <c r="M28" s="51"/>
      <c r="N28" s="51"/>
      <c r="O28" s="51"/>
      <c r="P28" s="48"/>
      <c r="Q28" s="48"/>
      <c r="R28" s="48"/>
      <c r="S28" s="48"/>
      <c r="T28" s="48"/>
      <c r="U28" s="48"/>
      <c r="V28" s="48"/>
      <c r="W28" s="52">
        <f>ROUND(BD51,2)</f>
        <v>0</v>
      </c>
      <c r="X28" s="51"/>
      <c r="Y28" s="51"/>
      <c r="Z28" s="51"/>
      <c r="AA28" s="51"/>
      <c r="AB28" s="51"/>
      <c r="AC28" s="51"/>
      <c r="AD28" s="51"/>
      <c r="AE28" s="51"/>
      <c r="AF28" s="48"/>
      <c r="AG28" s="48"/>
      <c r="AH28" s="48"/>
      <c r="AI28" s="48"/>
      <c r="AJ28" s="48"/>
      <c r="AK28" s="52">
        <v>0</v>
      </c>
      <c r="AL28" s="51"/>
      <c r="AM28" s="51"/>
      <c r="AN28" s="51"/>
      <c r="AO28" s="51"/>
      <c r="AP28" s="48"/>
      <c r="AQ28" s="53"/>
      <c r="BG28" s="33"/>
    </row>
    <row r="29" spans="2:71" s="54" customFormat="1" ht="14.45" hidden="1" customHeight="1" x14ac:dyDescent="0.3">
      <c r="B29" s="47"/>
      <c r="C29" s="48"/>
      <c r="D29" s="48"/>
      <c r="E29" s="48"/>
      <c r="F29" s="49" t="s">
        <v>45</v>
      </c>
      <c r="G29" s="48"/>
      <c r="H29" s="48"/>
      <c r="I29" s="48"/>
      <c r="J29" s="48"/>
      <c r="K29" s="48"/>
      <c r="L29" s="50">
        <v>0.15</v>
      </c>
      <c r="M29" s="51"/>
      <c r="N29" s="51"/>
      <c r="O29" s="51"/>
      <c r="P29" s="48"/>
      <c r="Q29" s="48"/>
      <c r="R29" s="48"/>
      <c r="S29" s="48"/>
      <c r="T29" s="48"/>
      <c r="U29" s="48"/>
      <c r="V29" s="48"/>
      <c r="W29" s="52">
        <f>ROUND(BE51,2)</f>
        <v>0</v>
      </c>
      <c r="X29" s="51"/>
      <c r="Y29" s="51"/>
      <c r="Z29" s="51"/>
      <c r="AA29" s="51"/>
      <c r="AB29" s="51"/>
      <c r="AC29" s="51"/>
      <c r="AD29" s="51"/>
      <c r="AE29" s="51"/>
      <c r="AF29" s="48"/>
      <c r="AG29" s="48"/>
      <c r="AH29" s="48"/>
      <c r="AI29" s="48"/>
      <c r="AJ29" s="48"/>
      <c r="AK29" s="52">
        <v>0</v>
      </c>
      <c r="AL29" s="51"/>
      <c r="AM29" s="51"/>
      <c r="AN29" s="51"/>
      <c r="AO29" s="51"/>
      <c r="AP29" s="48"/>
      <c r="AQ29" s="53"/>
      <c r="BG29" s="33"/>
    </row>
    <row r="30" spans="2:71" s="54" customFormat="1" ht="14.45" hidden="1" customHeight="1" x14ac:dyDescent="0.3">
      <c r="B30" s="47"/>
      <c r="C30" s="48"/>
      <c r="D30" s="48"/>
      <c r="E30" s="48"/>
      <c r="F30" s="49" t="s">
        <v>46</v>
      </c>
      <c r="G30" s="48"/>
      <c r="H30" s="48"/>
      <c r="I30" s="48"/>
      <c r="J30" s="48"/>
      <c r="K30" s="48"/>
      <c r="L30" s="50">
        <v>0</v>
      </c>
      <c r="M30" s="51"/>
      <c r="N30" s="51"/>
      <c r="O30" s="51"/>
      <c r="P30" s="48"/>
      <c r="Q30" s="48"/>
      <c r="R30" s="48"/>
      <c r="S30" s="48"/>
      <c r="T30" s="48"/>
      <c r="U30" s="48"/>
      <c r="V30" s="48"/>
      <c r="W30" s="52">
        <f>ROUND(BF51,2)</f>
        <v>0</v>
      </c>
      <c r="X30" s="51"/>
      <c r="Y30" s="51"/>
      <c r="Z30" s="51"/>
      <c r="AA30" s="51"/>
      <c r="AB30" s="51"/>
      <c r="AC30" s="51"/>
      <c r="AD30" s="51"/>
      <c r="AE30" s="51"/>
      <c r="AF30" s="48"/>
      <c r="AG30" s="48"/>
      <c r="AH30" s="48"/>
      <c r="AI30" s="48"/>
      <c r="AJ30" s="48"/>
      <c r="AK30" s="52">
        <v>0</v>
      </c>
      <c r="AL30" s="51"/>
      <c r="AM30" s="51"/>
      <c r="AN30" s="51"/>
      <c r="AO30" s="51"/>
      <c r="AP30" s="48"/>
      <c r="AQ30" s="53"/>
      <c r="BG30" s="33"/>
    </row>
    <row r="31" spans="2:71" s="45" customFormat="1" ht="6.95" customHeight="1" x14ac:dyDescent="0.3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4"/>
      <c r="BG31" s="33"/>
    </row>
    <row r="32" spans="2:71" s="45" customFormat="1" ht="25.9" customHeight="1" x14ac:dyDescent="0.3">
      <c r="B32" s="38"/>
      <c r="C32" s="55"/>
      <c r="D32" s="56" t="s">
        <v>47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48</v>
      </c>
      <c r="U32" s="57"/>
      <c r="V32" s="57"/>
      <c r="W32" s="57"/>
      <c r="X32" s="59" t="s">
        <v>49</v>
      </c>
      <c r="Y32" s="60"/>
      <c r="Z32" s="60"/>
      <c r="AA32" s="60"/>
      <c r="AB32" s="60"/>
      <c r="AC32" s="57"/>
      <c r="AD32" s="57"/>
      <c r="AE32" s="57"/>
      <c r="AF32" s="57"/>
      <c r="AG32" s="57"/>
      <c r="AH32" s="57"/>
      <c r="AI32" s="57"/>
      <c r="AJ32" s="57"/>
      <c r="AK32" s="61">
        <f>SUM(AK23:AK30)</f>
        <v>0</v>
      </c>
      <c r="AL32" s="60"/>
      <c r="AM32" s="60"/>
      <c r="AN32" s="60"/>
      <c r="AO32" s="62"/>
      <c r="AP32" s="55"/>
      <c r="AQ32" s="63"/>
      <c r="BG32" s="33"/>
    </row>
    <row r="33" spans="2:58" s="45" customFormat="1" ht="6.95" customHeight="1" x14ac:dyDescent="0.3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4"/>
    </row>
    <row r="34" spans="2:58" s="45" customFormat="1" ht="6.95" customHeight="1" x14ac:dyDescent="0.3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pans="2:58" s="45" customFormat="1" ht="6.95" customHeight="1" x14ac:dyDescent="0.3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38"/>
    </row>
    <row r="39" spans="2:58" s="45" customFormat="1" ht="36.950000000000003" customHeight="1" x14ac:dyDescent="0.3">
      <c r="B39" s="38"/>
      <c r="C39" s="69" t="s">
        <v>50</v>
      </c>
      <c r="AR39" s="38"/>
    </row>
    <row r="40" spans="2:58" s="45" customFormat="1" ht="6.95" customHeight="1" x14ac:dyDescent="0.3">
      <c r="B40" s="38"/>
      <c r="AR40" s="38"/>
    </row>
    <row r="41" spans="2:58" s="72" customFormat="1" ht="14.45" customHeight="1" x14ac:dyDescent="0.3">
      <c r="B41" s="70"/>
      <c r="C41" s="71" t="s">
        <v>17</v>
      </c>
      <c r="L41" s="72" t="str">
        <f>K5</f>
        <v>05/2016</v>
      </c>
      <c r="AR41" s="70"/>
    </row>
    <row r="42" spans="2:58" s="75" customFormat="1" ht="36.950000000000003" customHeight="1" x14ac:dyDescent="0.3">
      <c r="B42" s="73"/>
      <c r="C42" s="74" t="s">
        <v>20</v>
      </c>
      <c r="L42" s="76" t="str">
        <f>K6</f>
        <v>Vojenská vlečka č.10 - Čáslav - Remíza pro hnací drážní vozidlo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R42" s="73"/>
    </row>
    <row r="43" spans="2:58" s="45" customFormat="1" ht="6.95" customHeight="1" x14ac:dyDescent="0.3">
      <c r="B43" s="38"/>
      <c r="AR43" s="38"/>
    </row>
    <row r="44" spans="2:58" s="45" customFormat="1" x14ac:dyDescent="0.3">
      <c r="B44" s="38"/>
      <c r="C44" s="71" t="s">
        <v>24</v>
      </c>
      <c r="L44" s="78" t="str">
        <f>IF(K8="","",K8)</f>
        <v>Chotusice</v>
      </c>
      <c r="AI44" s="71" t="s">
        <v>26</v>
      </c>
      <c r="AM44" s="79" t="str">
        <f>IF(AN8= "","",AN8)</f>
        <v>10. 2. 2017</v>
      </c>
      <c r="AN44" s="79"/>
      <c r="AR44" s="38"/>
    </row>
    <row r="45" spans="2:58" s="45" customFormat="1" ht="6.95" customHeight="1" x14ac:dyDescent="0.3">
      <c r="B45" s="38"/>
      <c r="AR45" s="38"/>
    </row>
    <row r="46" spans="2:58" s="45" customFormat="1" x14ac:dyDescent="0.3">
      <c r="B46" s="38"/>
      <c r="C46" s="71" t="s">
        <v>28</v>
      </c>
      <c r="L46" s="72" t="str">
        <f>IF(E11= "","",E11)</f>
        <v>ARMÁDNÍ SERVISNÍ, příspěvková organizace</v>
      </c>
      <c r="AI46" s="71" t="s">
        <v>34</v>
      </c>
      <c r="AM46" s="80" t="str">
        <f>IF(E17="","",E17)</f>
        <v xml:space="preserve"> </v>
      </c>
      <c r="AN46" s="80"/>
      <c r="AO46" s="80"/>
      <c r="AP46" s="80"/>
      <c r="AR46" s="38"/>
      <c r="AS46" s="81" t="s">
        <v>51</v>
      </c>
      <c r="AT46" s="82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4"/>
    </row>
    <row r="47" spans="2:58" s="45" customFormat="1" x14ac:dyDescent="0.3">
      <c r="B47" s="38"/>
      <c r="C47" s="71" t="s">
        <v>32</v>
      </c>
      <c r="L47" s="72" t="str">
        <f>IF(E14= "Vyplň údaj","",E14)</f>
        <v/>
      </c>
      <c r="AR47" s="38"/>
      <c r="AS47" s="85"/>
      <c r="AT47" s="86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87"/>
    </row>
    <row r="48" spans="2:58" s="45" customFormat="1" ht="10.9" customHeight="1" x14ac:dyDescent="0.3">
      <c r="B48" s="38"/>
      <c r="AR48" s="38"/>
      <c r="AS48" s="85"/>
      <c r="AT48" s="86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87"/>
    </row>
    <row r="49" spans="1:91" s="45" customFormat="1" ht="29.25" customHeight="1" x14ac:dyDescent="0.3">
      <c r="B49" s="38"/>
      <c r="C49" s="88" t="s">
        <v>52</v>
      </c>
      <c r="D49" s="89"/>
      <c r="E49" s="89"/>
      <c r="F49" s="89"/>
      <c r="G49" s="89"/>
      <c r="H49" s="90"/>
      <c r="I49" s="91" t="s">
        <v>53</v>
      </c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92" t="s">
        <v>54</v>
      </c>
      <c r="AH49" s="89"/>
      <c r="AI49" s="89"/>
      <c r="AJ49" s="89"/>
      <c r="AK49" s="89"/>
      <c r="AL49" s="89"/>
      <c r="AM49" s="89"/>
      <c r="AN49" s="91" t="s">
        <v>55</v>
      </c>
      <c r="AO49" s="89"/>
      <c r="AP49" s="89"/>
      <c r="AQ49" s="93" t="s">
        <v>56</v>
      </c>
      <c r="AR49" s="38"/>
      <c r="AS49" s="94" t="s">
        <v>57</v>
      </c>
      <c r="AT49" s="95" t="s">
        <v>58</v>
      </c>
      <c r="AU49" s="95" t="s">
        <v>59</v>
      </c>
      <c r="AV49" s="95" t="s">
        <v>60</v>
      </c>
      <c r="AW49" s="95" t="s">
        <v>61</v>
      </c>
      <c r="AX49" s="95" t="s">
        <v>62</v>
      </c>
      <c r="AY49" s="95" t="s">
        <v>63</v>
      </c>
      <c r="AZ49" s="95" t="s">
        <v>64</v>
      </c>
      <c r="BA49" s="95" t="s">
        <v>65</v>
      </c>
      <c r="BB49" s="95" t="s">
        <v>66</v>
      </c>
      <c r="BC49" s="95" t="s">
        <v>67</v>
      </c>
      <c r="BD49" s="95" t="s">
        <v>68</v>
      </c>
      <c r="BE49" s="95" t="s">
        <v>69</v>
      </c>
      <c r="BF49" s="96" t="s">
        <v>70</v>
      </c>
    </row>
    <row r="50" spans="1:91" s="45" customFormat="1" ht="10.9" customHeight="1" x14ac:dyDescent="0.3">
      <c r="B50" s="38"/>
      <c r="AR50" s="38"/>
      <c r="AS50" s="97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4"/>
    </row>
    <row r="51" spans="1:91" s="75" customFormat="1" ht="32.450000000000003" customHeight="1" x14ac:dyDescent="0.3">
      <c r="B51" s="73"/>
      <c r="C51" s="98" t="s">
        <v>71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100">
        <f>ROUND(SUM(AG52:AG66),2)</f>
        <v>0</v>
      </c>
      <c r="AH51" s="100"/>
      <c r="AI51" s="100"/>
      <c r="AJ51" s="100"/>
      <c r="AK51" s="100"/>
      <c r="AL51" s="100"/>
      <c r="AM51" s="100"/>
      <c r="AN51" s="101">
        <f t="shared" ref="AN51:AN66" si="0">SUM(AG51,AV51)</f>
        <v>0</v>
      </c>
      <c r="AO51" s="101"/>
      <c r="AP51" s="101"/>
      <c r="AQ51" s="102" t="s">
        <v>5</v>
      </c>
      <c r="AR51" s="73"/>
      <c r="AS51" s="103">
        <f>ROUND(SUM(AS52:AS66),2)</f>
        <v>0</v>
      </c>
      <c r="AT51" s="104">
        <f>ROUND(SUM(AT52:AT66),2)</f>
        <v>0</v>
      </c>
      <c r="AU51" s="105">
        <f>ROUND(SUM(AU52:AU66),2)</f>
        <v>0</v>
      </c>
      <c r="AV51" s="105">
        <f t="shared" ref="AV51:AV66" si="1">ROUND(SUM(AX51:AY51),2)</f>
        <v>0</v>
      </c>
      <c r="AW51" s="106">
        <f>ROUND(SUM(AW52:AW66),5)</f>
        <v>0</v>
      </c>
      <c r="AX51" s="105">
        <f>ROUND(BB51*L26,2)</f>
        <v>0</v>
      </c>
      <c r="AY51" s="105">
        <f>ROUND(BC51*L27,2)</f>
        <v>0</v>
      </c>
      <c r="AZ51" s="105">
        <f>ROUND(BD51*L26,2)</f>
        <v>0</v>
      </c>
      <c r="BA51" s="105">
        <f>ROUND(BE51*L27,2)</f>
        <v>0</v>
      </c>
      <c r="BB51" s="105">
        <f>ROUND(SUM(BB52:BB66),2)</f>
        <v>0</v>
      </c>
      <c r="BC51" s="105">
        <f>ROUND(SUM(BC52:BC66),2)</f>
        <v>0</v>
      </c>
      <c r="BD51" s="105">
        <f>ROUND(SUM(BD52:BD66),2)</f>
        <v>0</v>
      </c>
      <c r="BE51" s="105">
        <f>ROUND(SUM(BE52:BE66),2)</f>
        <v>0</v>
      </c>
      <c r="BF51" s="107">
        <f>ROUND(SUM(BF52:BF66),2)</f>
        <v>0</v>
      </c>
      <c r="BS51" s="74" t="s">
        <v>72</v>
      </c>
      <c r="BT51" s="74" t="s">
        <v>73</v>
      </c>
      <c r="BU51" s="108" t="s">
        <v>74</v>
      </c>
      <c r="BV51" s="74" t="s">
        <v>75</v>
      </c>
      <c r="BW51" s="74" t="s">
        <v>8</v>
      </c>
      <c r="BX51" s="74" t="s">
        <v>76</v>
      </c>
      <c r="CL51" s="74" t="s">
        <v>5</v>
      </c>
    </row>
    <row r="52" spans="1:91" s="121" customFormat="1" ht="16.5" customHeight="1" x14ac:dyDescent="0.3">
      <c r="A52" s="109" t="s">
        <v>77</v>
      </c>
      <c r="B52" s="110"/>
      <c r="C52" s="111"/>
      <c r="D52" s="112" t="s">
        <v>78</v>
      </c>
      <c r="E52" s="112"/>
      <c r="F52" s="112"/>
      <c r="G52" s="112"/>
      <c r="H52" s="112"/>
      <c r="I52" s="113"/>
      <c r="J52" s="112" t="s">
        <v>79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4">
        <f>'E.1.1 - SO101 Železniční ...'!K29</f>
        <v>0</v>
      </c>
      <c r="AH52" s="115"/>
      <c r="AI52" s="115"/>
      <c r="AJ52" s="115"/>
      <c r="AK52" s="115"/>
      <c r="AL52" s="115"/>
      <c r="AM52" s="115"/>
      <c r="AN52" s="114">
        <f t="shared" si="0"/>
        <v>0</v>
      </c>
      <c r="AO52" s="115"/>
      <c r="AP52" s="115"/>
      <c r="AQ52" s="116" t="s">
        <v>80</v>
      </c>
      <c r="AR52" s="110"/>
      <c r="AS52" s="117">
        <f>'E.1.1 - SO101 Železniční ...'!K27</f>
        <v>0</v>
      </c>
      <c r="AT52" s="118">
        <f>'E.1.1 - SO101 Železniční ...'!K28</f>
        <v>0</v>
      </c>
      <c r="AU52" s="118">
        <v>0</v>
      </c>
      <c r="AV52" s="118">
        <f t="shared" si="1"/>
        <v>0</v>
      </c>
      <c r="AW52" s="119">
        <f>'E.1.1 - SO101 Železniční ...'!T86</f>
        <v>0</v>
      </c>
      <c r="AX52" s="118">
        <f>'E.1.1 - SO101 Železniční ...'!K32</f>
        <v>0</v>
      </c>
      <c r="AY52" s="118">
        <f>'E.1.1 - SO101 Železniční ...'!K33</f>
        <v>0</v>
      </c>
      <c r="AZ52" s="118">
        <f>'E.1.1 - SO101 Železniční ...'!K34</f>
        <v>0</v>
      </c>
      <c r="BA52" s="118">
        <f>'E.1.1 - SO101 Železniční ...'!K35</f>
        <v>0</v>
      </c>
      <c r="BB52" s="118">
        <f>'E.1.1 - SO101 Železniční ...'!F32</f>
        <v>0</v>
      </c>
      <c r="BC52" s="118">
        <f>'E.1.1 - SO101 Železniční ...'!F33</f>
        <v>0</v>
      </c>
      <c r="BD52" s="118">
        <f>'E.1.1 - SO101 Železniční ...'!F34</f>
        <v>0</v>
      </c>
      <c r="BE52" s="118">
        <f>'E.1.1 - SO101 Železniční ...'!F35</f>
        <v>0</v>
      </c>
      <c r="BF52" s="120">
        <f>'E.1.1 - SO101 Železniční ...'!F36</f>
        <v>0</v>
      </c>
      <c r="BT52" s="122" t="s">
        <v>81</v>
      </c>
      <c r="BV52" s="122" t="s">
        <v>75</v>
      </c>
      <c r="BW52" s="122" t="s">
        <v>82</v>
      </c>
      <c r="BX52" s="122" t="s">
        <v>8</v>
      </c>
      <c r="CL52" s="122" t="s">
        <v>5</v>
      </c>
      <c r="CM52" s="122" t="s">
        <v>83</v>
      </c>
    </row>
    <row r="53" spans="1:91" s="121" customFormat="1" ht="16.5" customHeight="1" x14ac:dyDescent="0.3">
      <c r="A53" s="109" t="s">
        <v>77</v>
      </c>
      <c r="B53" s="110"/>
      <c r="C53" s="111"/>
      <c r="D53" s="112" t="s">
        <v>84</v>
      </c>
      <c r="E53" s="112"/>
      <c r="F53" s="112"/>
      <c r="G53" s="112"/>
      <c r="H53" s="112"/>
      <c r="I53" s="113"/>
      <c r="J53" s="112" t="s">
        <v>85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4">
        <f>'E.1.2 - SO102 Montážní já...'!K29</f>
        <v>0</v>
      </c>
      <c r="AH53" s="115"/>
      <c r="AI53" s="115"/>
      <c r="AJ53" s="115"/>
      <c r="AK53" s="115"/>
      <c r="AL53" s="115"/>
      <c r="AM53" s="115"/>
      <c r="AN53" s="114">
        <f t="shared" si="0"/>
        <v>0</v>
      </c>
      <c r="AO53" s="115"/>
      <c r="AP53" s="115"/>
      <c r="AQ53" s="116" t="s">
        <v>80</v>
      </c>
      <c r="AR53" s="110"/>
      <c r="AS53" s="117">
        <f>'E.1.2 - SO102 Montážní já...'!K27</f>
        <v>0</v>
      </c>
      <c r="AT53" s="118">
        <f>'E.1.2 - SO102 Montážní já...'!K28</f>
        <v>0</v>
      </c>
      <c r="AU53" s="118">
        <v>0</v>
      </c>
      <c r="AV53" s="118">
        <f t="shared" si="1"/>
        <v>0</v>
      </c>
      <c r="AW53" s="119">
        <f>'E.1.2 - SO102 Montážní já...'!T90</f>
        <v>0</v>
      </c>
      <c r="AX53" s="118">
        <f>'E.1.2 - SO102 Montážní já...'!K32</f>
        <v>0</v>
      </c>
      <c r="AY53" s="118">
        <f>'E.1.2 - SO102 Montážní já...'!K33</f>
        <v>0</v>
      </c>
      <c r="AZ53" s="118">
        <f>'E.1.2 - SO102 Montážní já...'!K34</f>
        <v>0</v>
      </c>
      <c r="BA53" s="118">
        <f>'E.1.2 - SO102 Montážní já...'!K35</f>
        <v>0</v>
      </c>
      <c r="BB53" s="118">
        <f>'E.1.2 - SO102 Montážní já...'!F32</f>
        <v>0</v>
      </c>
      <c r="BC53" s="118">
        <f>'E.1.2 - SO102 Montážní já...'!F33</f>
        <v>0</v>
      </c>
      <c r="BD53" s="118">
        <f>'E.1.2 - SO102 Montážní já...'!F34</f>
        <v>0</v>
      </c>
      <c r="BE53" s="118">
        <f>'E.1.2 - SO102 Montážní já...'!F35</f>
        <v>0</v>
      </c>
      <c r="BF53" s="120">
        <f>'E.1.2 - SO102 Montážní já...'!F36</f>
        <v>0</v>
      </c>
      <c r="BT53" s="122" t="s">
        <v>81</v>
      </c>
      <c r="BV53" s="122" t="s">
        <v>75</v>
      </c>
      <c r="BW53" s="122" t="s">
        <v>86</v>
      </c>
      <c r="BX53" s="122" t="s">
        <v>8</v>
      </c>
      <c r="CL53" s="122" t="s">
        <v>5</v>
      </c>
      <c r="CM53" s="122" t="s">
        <v>83</v>
      </c>
    </row>
    <row r="54" spans="1:91" s="121" customFormat="1" ht="31.5" customHeight="1" x14ac:dyDescent="0.3">
      <c r="A54" s="109" t="s">
        <v>77</v>
      </c>
      <c r="B54" s="110"/>
      <c r="C54" s="111"/>
      <c r="D54" s="112" t="s">
        <v>87</v>
      </c>
      <c r="E54" s="112"/>
      <c r="F54" s="112"/>
      <c r="G54" s="112"/>
      <c r="H54" s="112"/>
      <c r="I54" s="113"/>
      <c r="J54" s="112" t="s">
        <v>88</v>
      </c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4">
        <f>'E.1.3 - SO 103 Pozemní ko...'!K29</f>
        <v>0</v>
      </c>
      <c r="AH54" s="115"/>
      <c r="AI54" s="115"/>
      <c r="AJ54" s="115"/>
      <c r="AK54" s="115"/>
      <c r="AL54" s="115"/>
      <c r="AM54" s="115"/>
      <c r="AN54" s="114">
        <f t="shared" si="0"/>
        <v>0</v>
      </c>
      <c r="AO54" s="115"/>
      <c r="AP54" s="115"/>
      <c r="AQ54" s="116" t="s">
        <v>80</v>
      </c>
      <c r="AR54" s="110"/>
      <c r="AS54" s="117">
        <f>'E.1.3 - SO 103 Pozemní ko...'!K27</f>
        <v>0</v>
      </c>
      <c r="AT54" s="118">
        <f>'E.1.3 - SO 103 Pozemní ko...'!K28</f>
        <v>0</v>
      </c>
      <c r="AU54" s="118">
        <v>0</v>
      </c>
      <c r="AV54" s="118">
        <f t="shared" si="1"/>
        <v>0</v>
      </c>
      <c r="AW54" s="119">
        <f>'E.1.3 - SO 103 Pozemní ko...'!T89</f>
        <v>0</v>
      </c>
      <c r="AX54" s="118">
        <f>'E.1.3 - SO 103 Pozemní ko...'!K32</f>
        <v>0</v>
      </c>
      <c r="AY54" s="118">
        <f>'E.1.3 - SO 103 Pozemní ko...'!K33</f>
        <v>0</v>
      </c>
      <c r="AZ54" s="118">
        <f>'E.1.3 - SO 103 Pozemní ko...'!K34</f>
        <v>0</v>
      </c>
      <c r="BA54" s="118">
        <f>'E.1.3 - SO 103 Pozemní ko...'!K35</f>
        <v>0</v>
      </c>
      <c r="BB54" s="118">
        <f>'E.1.3 - SO 103 Pozemní ko...'!F32</f>
        <v>0</v>
      </c>
      <c r="BC54" s="118">
        <f>'E.1.3 - SO 103 Pozemní ko...'!F33</f>
        <v>0</v>
      </c>
      <c r="BD54" s="118">
        <f>'E.1.3 - SO 103 Pozemní ko...'!F34</f>
        <v>0</v>
      </c>
      <c r="BE54" s="118">
        <f>'E.1.3 - SO 103 Pozemní ko...'!F35</f>
        <v>0</v>
      </c>
      <c r="BF54" s="120">
        <f>'E.1.3 - SO 103 Pozemní ko...'!F36</f>
        <v>0</v>
      </c>
      <c r="BT54" s="122" t="s">
        <v>81</v>
      </c>
      <c r="BV54" s="122" t="s">
        <v>75</v>
      </c>
      <c r="BW54" s="122" t="s">
        <v>89</v>
      </c>
      <c r="BX54" s="122" t="s">
        <v>8</v>
      </c>
      <c r="CL54" s="122" t="s">
        <v>5</v>
      </c>
      <c r="CM54" s="122" t="s">
        <v>83</v>
      </c>
    </row>
    <row r="55" spans="1:91" s="121" customFormat="1" ht="16.5" customHeight="1" x14ac:dyDescent="0.3">
      <c r="A55" s="109" t="s">
        <v>77</v>
      </c>
      <c r="B55" s="110"/>
      <c r="C55" s="111"/>
      <c r="D55" s="112" t="s">
        <v>90</v>
      </c>
      <c r="E55" s="112"/>
      <c r="F55" s="112"/>
      <c r="G55" s="112"/>
      <c r="H55" s="112"/>
      <c r="I55" s="113"/>
      <c r="J55" s="112" t="s">
        <v>91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'E.1.4.1 - Vodovodní řad'!K29</f>
        <v>0</v>
      </c>
      <c r="AH55" s="115"/>
      <c r="AI55" s="115"/>
      <c r="AJ55" s="115"/>
      <c r="AK55" s="115"/>
      <c r="AL55" s="115"/>
      <c r="AM55" s="115"/>
      <c r="AN55" s="114">
        <f t="shared" si="0"/>
        <v>0</v>
      </c>
      <c r="AO55" s="115"/>
      <c r="AP55" s="115"/>
      <c r="AQ55" s="116" t="s">
        <v>80</v>
      </c>
      <c r="AR55" s="110"/>
      <c r="AS55" s="117">
        <f>'E.1.4.1 - Vodovodní řad'!K27</f>
        <v>0</v>
      </c>
      <c r="AT55" s="118">
        <f>'E.1.4.1 - Vodovodní řad'!K28</f>
        <v>0</v>
      </c>
      <c r="AU55" s="118">
        <v>0</v>
      </c>
      <c r="AV55" s="118">
        <f t="shared" si="1"/>
        <v>0</v>
      </c>
      <c r="AW55" s="119">
        <f>'E.1.4.1 - Vodovodní řad'!T82</f>
        <v>0</v>
      </c>
      <c r="AX55" s="118">
        <f>'E.1.4.1 - Vodovodní řad'!K32</f>
        <v>0</v>
      </c>
      <c r="AY55" s="118">
        <f>'E.1.4.1 - Vodovodní řad'!K33</f>
        <v>0</v>
      </c>
      <c r="AZ55" s="118">
        <f>'E.1.4.1 - Vodovodní řad'!K34</f>
        <v>0</v>
      </c>
      <c r="BA55" s="118">
        <f>'E.1.4.1 - Vodovodní řad'!K35</f>
        <v>0</v>
      </c>
      <c r="BB55" s="118">
        <f>'E.1.4.1 - Vodovodní řad'!F32</f>
        <v>0</v>
      </c>
      <c r="BC55" s="118">
        <f>'E.1.4.1 - Vodovodní řad'!F33</f>
        <v>0</v>
      </c>
      <c r="BD55" s="118">
        <f>'E.1.4.1 - Vodovodní řad'!F34</f>
        <v>0</v>
      </c>
      <c r="BE55" s="118">
        <f>'E.1.4.1 - Vodovodní řad'!F35</f>
        <v>0</v>
      </c>
      <c r="BF55" s="120">
        <f>'E.1.4.1 - Vodovodní řad'!F36</f>
        <v>0</v>
      </c>
      <c r="BT55" s="122" t="s">
        <v>81</v>
      </c>
      <c r="BV55" s="122" t="s">
        <v>75</v>
      </c>
      <c r="BW55" s="122" t="s">
        <v>92</v>
      </c>
      <c r="BX55" s="122" t="s">
        <v>8</v>
      </c>
      <c r="CL55" s="122" t="s">
        <v>5</v>
      </c>
      <c r="CM55" s="122" t="s">
        <v>83</v>
      </c>
    </row>
    <row r="56" spans="1:91" s="121" customFormat="1" ht="31.5" customHeight="1" x14ac:dyDescent="0.3">
      <c r="A56" s="109" t="s">
        <v>77</v>
      </c>
      <c r="B56" s="110"/>
      <c r="C56" s="111"/>
      <c r="D56" s="112" t="s">
        <v>93</v>
      </c>
      <c r="E56" s="112"/>
      <c r="F56" s="112"/>
      <c r="G56" s="112"/>
      <c r="H56" s="112"/>
      <c r="I56" s="113"/>
      <c r="J56" s="112" t="s">
        <v>94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4">
        <f>' E.1.4.2a - Vodovodní pří...'!K29</f>
        <v>0</v>
      </c>
      <c r="AH56" s="115"/>
      <c r="AI56" s="115"/>
      <c r="AJ56" s="115"/>
      <c r="AK56" s="115"/>
      <c r="AL56" s="115"/>
      <c r="AM56" s="115"/>
      <c r="AN56" s="114">
        <f t="shared" si="0"/>
        <v>0</v>
      </c>
      <c r="AO56" s="115"/>
      <c r="AP56" s="115"/>
      <c r="AQ56" s="116" t="s">
        <v>80</v>
      </c>
      <c r="AR56" s="110"/>
      <c r="AS56" s="117">
        <f>' E.1.4.2a - Vodovodní pří...'!K27</f>
        <v>0</v>
      </c>
      <c r="AT56" s="118">
        <f>' E.1.4.2a - Vodovodní pří...'!K28</f>
        <v>0</v>
      </c>
      <c r="AU56" s="118">
        <v>0</v>
      </c>
      <c r="AV56" s="118">
        <f t="shared" si="1"/>
        <v>0</v>
      </c>
      <c r="AW56" s="119">
        <f>' E.1.4.2a - Vodovodní pří...'!T82</f>
        <v>0</v>
      </c>
      <c r="AX56" s="118">
        <f>' E.1.4.2a - Vodovodní pří...'!K32</f>
        <v>0</v>
      </c>
      <c r="AY56" s="118">
        <f>' E.1.4.2a - Vodovodní pří...'!K33</f>
        <v>0</v>
      </c>
      <c r="AZ56" s="118">
        <f>' E.1.4.2a - Vodovodní pří...'!K34</f>
        <v>0</v>
      </c>
      <c r="BA56" s="118">
        <f>' E.1.4.2a - Vodovodní pří...'!K35</f>
        <v>0</v>
      </c>
      <c r="BB56" s="118">
        <f>' E.1.4.2a - Vodovodní pří...'!F32</f>
        <v>0</v>
      </c>
      <c r="BC56" s="118">
        <f>' E.1.4.2a - Vodovodní pří...'!F33</f>
        <v>0</v>
      </c>
      <c r="BD56" s="118">
        <f>' E.1.4.2a - Vodovodní pří...'!F34</f>
        <v>0</v>
      </c>
      <c r="BE56" s="118">
        <f>' E.1.4.2a - Vodovodní pří...'!F35</f>
        <v>0</v>
      </c>
      <c r="BF56" s="120">
        <f>' E.1.4.2a - Vodovodní pří...'!F36</f>
        <v>0</v>
      </c>
      <c r="BT56" s="122" t="s">
        <v>81</v>
      </c>
      <c r="BV56" s="122" t="s">
        <v>75</v>
      </c>
      <c r="BW56" s="122" t="s">
        <v>95</v>
      </c>
      <c r="BX56" s="122" t="s">
        <v>8</v>
      </c>
      <c r="CL56" s="122" t="s">
        <v>5</v>
      </c>
      <c r="CM56" s="122" t="s">
        <v>83</v>
      </c>
    </row>
    <row r="57" spans="1:91" s="121" customFormat="1" ht="16.5" customHeight="1" x14ac:dyDescent="0.3">
      <c r="A57" s="109" t="s">
        <v>77</v>
      </c>
      <c r="B57" s="110"/>
      <c r="C57" s="111"/>
      <c r="D57" s="112" t="s">
        <v>96</v>
      </c>
      <c r="E57" s="112"/>
      <c r="F57" s="112"/>
      <c r="G57" s="112"/>
      <c r="H57" s="112"/>
      <c r="I57" s="113"/>
      <c r="J57" s="112" t="s">
        <v>97</v>
      </c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4">
        <f>'E.1.4.2b - Kanalizační př...'!K29</f>
        <v>0</v>
      </c>
      <c r="AH57" s="115"/>
      <c r="AI57" s="115"/>
      <c r="AJ57" s="115"/>
      <c r="AK57" s="115"/>
      <c r="AL57" s="115"/>
      <c r="AM57" s="115"/>
      <c r="AN57" s="114">
        <f t="shared" si="0"/>
        <v>0</v>
      </c>
      <c r="AO57" s="115"/>
      <c r="AP57" s="115"/>
      <c r="AQ57" s="116" t="s">
        <v>80</v>
      </c>
      <c r="AR57" s="110"/>
      <c r="AS57" s="117">
        <f>'E.1.4.2b - Kanalizační př...'!K27</f>
        <v>0</v>
      </c>
      <c r="AT57" s="118">
        <f>'E.1.4.2b - Kanalizační př...'!K28</f>
        <v>0</v>
      </c>
      <c r="AU57" s="118">
        <v>0</v>
      </c>
      <c r="AV57" s="118">
        <f t="shared" si="1"/>
        <v>0</v>
      </c>
      <c r="AW57" s="119">
        <f>'E.1.4.2b - Kanalizační př...'!T82</f>
        <v>0</v>
      </c>
      <c r="AX57" s="118">
        <f>'E.1.4.2b - Kanalizační př...'!K32</f>
        <v>0</v>
      </c>
      <c r="AY57" s="118">
        <f>'E.1.4.2b - Kanalizační př...'!K33</f>
        <v>0</v>
      </c>
      <c r="AZ57" s="118">
        <f>'E.1.4.2b - Kanalizační př...'!K34</f>
        <v>0</v>
      </c>
      <c r="BA57" s="118">
        <f>'E.1.4.2b - Kanalizační př...'!K35</f>
        <v>0</v>
      </c>
      <c r="BB57" s="118">
        <f>'E.1.4.2b - Kanalizační př...'!F32</f>
        <v>0</v>
      </c>
      <c r="BC57" s="118">
        <f>'E.1.4.2b - Kanalizační př...'!F33</f>
        <v>0</v>
      </c>
      <c r="BD57" s="118">
        <f>'E.1.4.2b - Kanalizační př...'!F34</f>
        <v>0</v>
      </c>
      <c r="BE57" s="118">
        <f>'E.1.4.2b - Kanalizační př...'!F35</f>
        <v>0</v>
      </c>
      <c r="BF57" s="120">
        <f>'E.1.4.2b - Kanalizační př...'!F36</f>
        <v>0</v>
      </c>
      <c r="BT57" s="122" t="s">
        <v>81</v>
      </c>
      <c r="BV57" s="122" t="s">
        <v>75</v>
      </c>
      <c r="BW57" s="122" t="s">
        <v>98</v>
      </c>
      <c r="BX57" s="122" t="s">
        <v>8</v>
      </c>
      <c r="CL57" s="122" t="s">
        <v>5</v>
      </c>
      <c r="CM57" s="122" t="s">
        <v>83</v>
      </c>
    </row>
    <row r="58" spans="1:91" s="121" customFormat="1" ht="16.5" customHeight="1" x14ac:dyDescent="0.3">
      <c r="A58" s="109" t="s">
        <v>77</v>
      </c>
      <c r="B58" s="110"/>
      <c r="C58" s="111"/>
      <c r="D58" s="112" t="s">
        <v>99</v>
      </c>
      <c r="E58" s="112"/>
      <c r="F58" s="112"/>
      <c r="G58" s="112"/>
      <c r="H58" s="112"/>
      <c r="I58" s="113"/>
      <c r="J58" s="112" t="s">
        <v>100</v>
      </c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4">
        <f>'E.1.4.3 - Plynovodní příp...'!K29</f>
        <v>0</v>
      </c>
      <c r="AH58" s="115"/>
      <c r="AI58" s="115"/>
      <c r="AJ58" s="115"/>
      <c r="AK58" s="115"/>
      <c r="AL58" s="115"/>
      <c r="AM58" s="115"/>
      <c r="AN58" s="114">
        <f t="shared" si="0"/>
        <v>0</v>
      </c>
      <c r="AO58" s="115"/>
      <c r="AP58" s="115"/>
      <c r="AQ58" s="116" t="s">
        <v>80</v>
      </c>
      <c r="AR58" s="110"/>
      <c r="AS58" s="117">
        <f>'E.1.4.3 - Plynovodní příp...'!K27</f>
        <v>0</v>
      </c>
      <c r="AT58" s="118">
        <f>'E.1.4.3 - Plynovodní příp...'!K28</f>
        <v>0</v>
      </c>
      <c r="AU58" s="118">
        <v>0</v>
      </c>
      <c r="AV58" s="118">
        <f t="shared" si="1"/>
        <v>0</v>
      </c>
      <c r="AW58" s="119">
        <f>'E.1.4.3 - Plynovodní příp...'!T82</f>
        <v>0</v>
      </c>
      <c r="AX58" s="118">
        <f>'E.1.4.3 - Plynovodní příp...'!K32</f>
        <v>0</v>
      </c>
      <c r="AY58" s="118">
        <f>'E.1.4.3 - Plynovodní příp...'!K33</f>
        <v>0</v>
      </c>
      <c r="AZ58" s="118">
        <f>'E.1.4.3 - Plynovodní příp...'!K34</f>
        <v>0</v>
      </c>
      <c r="BA58" s="118">
        <f>'E.1.4.3 - Plynovodní příp...'!K35</f>
        <v>0</v>
      </c>
      <c r="BB58" s="118">
        <f>'E.1.4.3 - Plynovodní příp...'!F32</f>
        <v>0</v>
      </c>
      <c r="BC58" s="118">
        <f>'E.1.4.3 - Plynovodní příp...'!F33</f>
        <v>0</v>
      </c>
      <c r="BD58" s="118">
        <f>'E.1.4.3 - Plynovodní příp...'!F34</f>
        <v>0</v>
      </c>
      <c r="BE58" s="118">
        <f>'E.1.4.3 - Plynovodní příp...'!F35</f>
        <v>0</v>
      </c>
      <c r="BF58" s="120">
        <f>'E.1.4.3 - Plynovodní příp...'!F36</f>
        <v>0</v>
      </c>
      <c r="BT58" s="122" t="s">
        <v>81</v>
      </c>
      <c r="BV58" s="122" t="s">
        <v>75</v>
      </c>
      <c r="BW58" s="122" t="s">
        <v>101</v>
      </c>
      <c r="BX58" s="122" t="s">
        <v>8</v>
      </c>
      <c r="CL58" s="122" t="s">
        <v>5</v>
      </c>
      <c r="CM58" s="122" t="s">
        <v>83</v>
      </c>
    </row>
    <row r="59" spans="1:91" s="121" customFormat="1" ht="16.5" customHeight="1" x14ac:dyDescent="0.3">
      <c r="A59" s="109" t="s">
        <v>77</v>
      </c>
      <c r="B59" s="110"/>
      <c r="C59" s="111"/>
      <c r="D59" s="112" t="s">
        <v>102</v>
      </c>
      <c r="E59" s="112"/>
      <c r="F59" s="112"/>
      <c r="G59" s="112"/>
      <c r="H59" s="112"/>
      <c r="I59" s="113"/>
      <c r="J59" s="112" t="s">
        <v>103</v>
      </c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4">
        <f>'E.1.4.4a - Přípojka a pře...'!K29</f>
        <v>0</v>
      </c>
      <c r="AH59" s="115"/>
      <c r="AI59" s="115"/>
      <c r="AJ59" s="115"/>
      <c r="AK59" s="115"/>
      <c r="AL59" s="115"/>
      <c r="AM59" s="115"/>
      <c r="AN59" s="114">
        <f t="shared" si="0"/>
        <v>0</v>
      </c>
      <c r="AO59" s="115"/>
      <c r="AP59" s="115"/>
      <c r="AQ59" s="116" t="s">
        <v>80</v>
      </c>
      <c r="AR59" s="110"/>
      <c r="AS59" s="117">
        <f>'E.1.4.4a - Přípojka a pře...'!K27</f>
        <v>0</v>
      </c>
      <c r="AT59" s="118">
        <f>'E.1.4.4a - Přípojka a pře...'!K28</f>
        <v>0</v>
      </c>
      <c r="AU59" s="118">
        <v>0</v>
      </c>
      <c r="AV59" s="118">
        <f t="shared" si="1"/>
        <v>0</v>
      </c>
      <c r="AW59" s="119">
        <f>'E.1.4.4a - Přípojka a pře...'!T111</f>
        <v>0</v>
      </c>
      <c r="AX59" s="118">
        <f>'E.1.4.4a - Přípojka a pře...'!K32</f>
        <v>0</v>
      </c>
      <c r="AY59" s="118">
        <f>'E.1.4.4a - Přípojka a pře...'!K33</f>
        <v>0</v>
      </c>
      <c r="AZ59" s="118">
        <f>'E.1.4.4a - Přípojka a pře...'!K34</f>
        <v>0</v>
      </c>
      <c r="BA59" s="118">
        <f>'E.1.4.4a - Přípojka a pře...'!K35</f>
        <v>0</v>
      </c>
      <c r="BB59" s="118">
        <f>'E.1.4.4a - Přípojka a pře...'!F32</f>
        <v>0</v>
      </c>
      <c r="BC59" s="118">
        <f>'E.1.4.4a - Přípojka a pře...'!F33</f>
        <v>0</v>
      </c>
      <c r="BD59" s="118">
        <f>'E.1.4.4a - Přípojka a pře...'!F34</f>
        <v>0</v>
      </c>
      <c r="BE59" s="118">
        <f>'E.1.4.4a - Přípojka a pře...'!F35</f>
        <v>0</v>
      </c>
      <c r="BF59" s="120">
        <f>'E.1.4.4a - Přípojka a pře...'!F36</f>
        <v>0</v>
      </c>
      <c r="BT59" s="122" t="s">
        <v>81</v>
      </c>
      <c r="BV59" s="122" t="s">
        <v>75</v>
      </c>
      <c r="BW59" s="122" t="s">
        <v>104</v>
      </c>
      <c r="BX59" s="122" t="s">
        <v>8</v>
      </c>
      <c r="CL59" s="122" t="s">
        <v>5</v>
      </c>
      <c r="CM59" s="122" t="s">
        <v>83</v>
      </c>
    </row>
    <row r="60" spans="1:91" s="121" customFormat="1" ht="16.5" customHeight="1" x14ac:dyDescent="0.3">
      <c r="A60" s="109" t="s">
        <v>77</v>
      </c>
      <c r="B60" s="110"/>
      <c r="C60" s="111"/>
      <c r="D60" s="112" t="s">
        <v>105</v>
      </c>
      <c r="E60" s="112"/>
      <c r="F60" s="112"/>
      <c r="G60" s="112"/>
      <c r="H60" s="112"/>
      <c r="I60" s="113"/>
      <c r="J60" s="112" t="s">
        <v>103</v>
      </c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4">
        <f>'E.1.4.4b - Přípojka a pře...'!K29</f>
        <v>0</v>
      </c>
      <c r="AH60" s="115"/>
      <c r="AI60" s="115"/>
      <c r="AJ60" s="115"/>
      <c r="AK60" s="115"/>
      <c r="AL60" s="115"/>
      <c r="AM60" s="115"/>
      <c r="AN60" s="114">
        <f t="shared" si="0"/>
        <v>0</v>
      </c>
      <c r="AO60" s="115"/>
      <c r="AP60" s="115"/>
      <c r="AQ60" s="116" t="s">
        <v>80</v>
      </c>
      <c r="AR60" s="110"/>
      <c r="AS60" s="117">
        <f>'E.1.4.4b - Přípojka a pře...'!K27</f>
        <v>0</v>
      </c>
      <c r="AT60" s="118">
        <f>'E.1.4.4b - Přípojka a pře...'!K28</f>
        <v>0</v>
      </c>
      <c r="AU60" s="118">
        <v>0</v>
      </c>
      <c r="AV60" s="118">
        <f t="shared" si="1"/>
        <v>0</v>
      </c>
      <c r="AW60" s="119">
        <f>'E.1.4.4b - Přípojka a pře...'!T101</f>
        <v>0</v>
      </c>
      <c r="AX60" s="118">
        <f>'E.1.4.4b - Přípojka a pře...'!K32</f>
        <v>0</v>
      </c>
      <c r="AY60" s="118">
        <f>'E.1.4.4b - Přípojka a pře...'!K33</f>
        <v>0</v>
      </c>
      <c r="AZ60" s="118">
        <f>'E.1.4.4b - Přípojka a pře...'!K34</f>
        <v>0</v>
      </c>
      <c r="BA60" s="118">
        <f>'E.1.4.4b - Přípojka a pře...'!K35</f>
        <v>0</v>
      </c>
      <c r="BB60" s="118">
        <f>'E.1.4.4b - Přípojka a pře...'!F32</f>
        <v>0</v>
      </c>
      <c r="BC60" s="118">
        <f>'E.1.4.4b - Přípojka a pře...'!F33</f>
        <v>0</v>
      </c>
      <c r="BD60" s="118">
        <f>'E.1.4.4b - Přípojka a pře...'!F34</f>
        <v>0</v>
      </c>
      <c r="BE60" s="118">
        <f>'E.1.4.4b - Přípojka a pře...'!F35</f>
        <v>0</v>
      </c>
      <c r="BF60" s="120">
        <f>'E.1.4.4b - Přípojka a pře...'!F36</f>
        <v>0</v>
      </c>
      <c r="BT60" s="122" t="s">
        <v>81</v>
      </c>
      <c r="BV60" s="122" t="s">
        <v>75</v>
      </c>
      <c r="BW60" s="122" t="s">
        <v>106</v>
      </c>
      <c r="BX60" s="122" t="s">
        <v>8</v>
      </c>
      <c r="CL60" s="122" t="s">
        <v>5</v>
      </c>
      <c r="CM60" s="122" t="s">
        <v>83</v>
      </c>
    </row>
    <row r="61" spans="1:91" s="121" customFormat="1" ht="16.5" customHeight="1" x14ac:dyDescent="0.3">
      <c r="A61" s="109" t="s">
        <v>77</v>
      </c>
      <c r="B61" s="110"/>
      <c r="C61" s="111"/>
      <c r="D61" s="112" t="s">
        <v>107</v>
      </c>
      <c r="E61" s="112"/>
      <c r="F61" s="112"/>
      <c r="G61" s="112"/>
      <c r="H61" s="112"/>
      <c r="I61" s="113"/>
      <c r="J61" s="112" t="s">
        <v>108</v>
      </c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4">
        <f>'E.2.1 - Archtektonicko-st...'!K29</f>
        <v>0</v>
      </c>
      <c r="AH61" s="115"/>
      <c r="AI61" s="115"/>
      <c r="AJ61" s="115"/>
      <c r="AK61" s="115"/>
      <c r="AL61" s="115"/>
      <c r="AM61" s="115"/>
      <c r="AN61" s="114">
        <f t="shared" si="0"/>
        <v>0</v>
      </c>
      <c r="AO61" s="115"/>
      <c r="AP61" s="115"/>
      <c r="AQ61" s="116" t="s">
        <v>80</v>
      </c>
      <c r="AR61" s="110"/>
      <c r="AS61" s="117">
        <f>'E.2.1 - Archtektonicko-st...'!K27</f>
        <v>0</v>
      </c>
      <c r="AT61" s="118">
        <f>'E.2.1 - Archtektonicko-st...'!K28</f>
        <v>0</v>
      </c>
      <c r="AU61" s="118">
        <v>0</v>
      </c>
      <c r="AV61" s="118">
        <f t="shared" si="1"/>
        <v>0</v>
      </c>
      <c r="AW61" s="119">
        <f>'E.2.1 - Archtektonicko-st...'!T96</f>
        <v>0</v>
      </c>
      <c r="AX61" s="118">
        <f>'E.2.1 - Archtektonicko-st...'!K32</f>
        <v>0</v>
      </c>
      <c r="AY61" s="118">
        <f>'E.2.1 - Archtektonicko-st...'!K33</f>
        <v>0</v>
      </c>
      <c r="AZ61" s="118">
        <f>'E.2.1 - Archtektonicko-st...'!K34</f>
        <v>0</v>
      </c>
      <c r="BA61" s="118">
        <f>'E.2.1 - Archtektonicko-st...'!K35</f>
        <v>0</v>
      </c>
      <c r="BB61" s="118">
        <f>'E.2.1 - Archtektonicko-st...'!F32</f>
        <v>0</v>
      </c>
      <c r="BC61" s="118">
        <f>'E.2.1 - Archtektonicko-st...'!F33</f>
        <v>0</v>
      </c>
      <c r="BD61" s="118">
        <f>'E.2.1 - Archtektonicko-st...'!F34</f>
        <v>0</v>
      </c>
      <c r="BE61" s="118">
        <f>'E.2.1 - Archtektonicko-st...'!F35</f>
        <v>0</v>
      </c>
      <c r="BF61" s="120">
        <f>'E.2.1 - Archtektonicko-st...'!F36</f>
        <v>0</v>
      </c>
      <c r="BT61" s="122" t="s">
        <v>81</v>
      </c>
      <c r="BV61" s="122" t="s">
        <v>75</v>
      </c>
      <c r="BW61" s="122" t="s">
        <v>109</v>
      </c>
      <c r="BX61" s="122" t="s">
        <v>8</v>
      </c>
      <c r="CL61" s="122" t="s">
        <v>5</v>
      </c>
      <c r="CM61" s="122" t="s">
        <v>83</v>
      </c>
    </row>
    <row r="62" spans="1:91" s="121" customFormat="1" ht="31.5" customHeight="1" x14ac:dyDescent="0.3">
      <c r="A62" s="109" t="s">
        <v>77</v>
      </c>
      <c r="B62" s="110"/>
      <c r="C62" s="111"/>
      <c r="D62" s="112" t="s">
        <v>110</v>
      </c>
      <c r="E62" s="112"/>
      <c r="F62" s="112"/>
      <c r="G62" s="112"/>
      <c r="H62" s="112"/>
      <c r="I62" s="113"/>
      <c r="J62" s="112" t="s">
        <v>111</v>
      </c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4">
        <f>'E.2.4.1 - Zařízení silnop...'!K29</f>
        <v>0</v>
      </c>
      <c r="AH62" s="115"/>
      <c r="AI62" s="115"/>
      <c r="AJ62" s="115"/>
      <c r="AK62" s="115"/>
      <c r="AL62" s="115"/>
      <c r="AM62" s="115"/>
      <c r="AN62" s="114">
        <f t="shared" si="0"/>
        <v>0</v>
      </c>
      <c r="AO62" s="115"/>
      <c r="AP62" s="115"/>
      <c r="AQ62" s="116" t="s">
        <v>80</v>
      </c>
      <c r="AR62" s="110"/>
      <c r="AS62" s="117">
        <f>'E.2.4.1 - Zařízení silnop...'!K27</f>
        <v>0</v>
      </c>
      <c r="AT62" s="118">
        <f>'E.2.4.1 - Zařízení silnop...'!K28</f>
        <v>0</v>
      </c>
      <c r="AU62" s="118">
        <v>0</v>
      </c>
      <c r="AV62" s="118">
        <f t="shared" si="1"/>
        <v>0</v>
      </c>
      <c r="AW62" s="119">
        <f>'E.2.4.1 - Zařízení silnop...'!T186</f>
        <v>0</v>
      </c>
      <c r="AX62" s="118">
        <f>'E.2.4.1 - Zařízení silnop...'!K32</f>
        <v>0</v>
      </c>
      <c r="AY62" s="118">
        <f>'E.2.4.1 - Zařízení silnop...'!K33</f>
        <v>0</v>
      </c>
      <c r="AZ62" s="118">
        <f>'E.2.4.1 - Zařízení silnop...'!K34</f>
        <v>0</v>
      </c>
      <c r="BA62" s="118">
        <f>'E.2.4.1 - Zařízení silnop...'!K35</f>
        <v>0</v>
      </c>
      <c r="BB62" s="118">
        <f>'E.2.4.1 - Zařízení silnop...'!F32</f>
        <v>0</v>
      </c>
      <c r="BC62" s="118">
        <f>'E.2.4.1 - Zařízení silnop...'!F33</f>
        <v>0</v>
      </c>
      <c r="BD62" s="118">
        <f>'E.2.4.1 - Zařízení silnop...'!F34</f>
        <v>0</v>
      </c>
      <c r="BE62" s="118">
        <f>'E.2.4.1 - Zařízení silnop...'!F35</f>
        <v>0</v>
      </c>
      <c r="BF62" s="120">
        <f>'E.2.4.1 - Zařízení silnop...'!F36</f>
        <v>0</v>
      </c>
      <c r="BT62" s="122" t="s">
        <v>81</v>
      </c>
      <c r="BV62" s="122" t="s">
        <v>75</v>
      </c>
      <c r="BW62" s="122" t="s">
        <v>112</v>
      </c>
      <c r="BX62" s="122" t="s">
        <v>8</v>
      </c>
      <c r="CL62" s="122" t="s">
        <v>5</v>
      </c>
      <c r="CM62" s="122" t="s">
        <v>83</v>
      </c>
    </row>
    <row r="63" spans="1:91" s="121" customFormat="1" ht="16.5" customHeight="1" x14ac:dyDescent="0.3">
      <c r="A63" s="109" t="s">
        <v>77</v>
      </c>
      <c r="B63" s="110"/>
      <c r="C63" s="111"/>
      <c r="D63" s="112" t="s">
        <v>113</v>
      </c>
      <c r="E63" s="112"/>
      <c r="F63" s="112"/>
      <c r="G63" s="112"/>
      <c r="H63" s="112"/>
      <c r="I63" s="113"/>
      <c r="J63" s="112" t="s">
        <v>114</v>
      </c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4">
        <f>'E.2.4.3 - Vytápění'!K29</f>
        <v>0</v>
      </c>
      <c r="AH63" s="115"/>
      <c r="AI63" s="115"/>
      <c r="AJ63" s="115"/>
      <c r="AK63" s="115"/>
      <c r="AL63" s="115"/>
      <c r="AM63" s="115"/>
      <c r="AN63" s="114">
        <f t="shared" si="0"/>
        <v>0</v>
      </c>
      <c r="AO63" s="115"/>
      <c r="AP63" s="115"/>
      <c r="AQ63" s="116" t="s">
        <v>80</v>
      </c>
      <c r="AR63" s="110"/>
      <c r="AS63" s="117">
        <f>'E.2.4.3 - Vytápění'!K27</f>
        <v>0</v>
      </c>
      <c r="AT63" s="118">
        <f>'E.2.4.3 - Vytápění'!K28</f>
        <v>0</v>
      </c>
      <c r="AU63" s="118">
        <v>0</v>
      </c>
      <c r="AV63" s="118">
        <f t="shared" si="1"/>
        <v>0</v>
      </c>
      <c r="AW63" s="119">
        <f>'E.2.4.3 - Vytápění'!T86</f>
        <v>0</v>
      </c>
      <c r="AX63" s="118">
        <f>'E.2.4.3 - Vytápění'!K32</f>
        <v>0</v>
      </c>
      <c r="AY63" s="118">
        <f>'E.2.4.3 - Vytápění'!K33</f>
        <v>0</v>
      </c>
      <c r="AZ63" s="118">
        <f>'E.2.4.3 - Vytápění'!K34</f>
        <v>0</v>
      </c>
      <c r="BA63" s="118">
        <f>'E.2.4.3 - Vytápění'!K35</f>
        <v>0</v>
      </c>
      <c r="BB63" s="118">
        <f>'E.2.4.3 - Vytápění'!F32</f>
        <v>0</v>
      </c>
      <c r="BC63" s="118">
        <f>'E.2.4.3 - Vytápění'!F33</f>
        <v>0</v>
      </c>
      <c r="BD63" s="118">
        <f>'E.2.4.3 - Vytápění'!F34</f>
        <v>0</v>
      </c>
      <c r="BE63" s="118">
        <f>'E.2.4.3 - Vytápění'!F35</f>
        <v>0</v>
      </c>
      <c r="BF63" s="120">
        <f>'E.2.4.3 - Vytápění'!F36</f>
        <v>0</v>
      </c>
      <c r="BT63" s="122" t="s">
        <v>81</v>
      </c>
      <c r="BV63" s="122" t="s">
        <v>75</v>
      </c>
      <c r="BW63" s="122" t="s">
        <v>115</v>
      </c>
      <c r="BX63" s="122" t="s">
        <v>8</v>
      </c>
      <c r="CL63" s="122" t="s">
        <v>5</v>
      </c>
      <c r="CM63" s="122" t="s">
        <v>83</v>
      </c>
    </row>
    <row r="64" spans="1:91" s="121" customFormat="1" ht="16.5" customHeight="1" x14ac:dyDescent="0.3">
      <c r="A64" s="109" t="s">
        <v>77</v>
      </c>
      <c r="B64" s="110"/>
      <c r="C64" s="111"/>
      <c r="D64" s="112" t="s">
        <v>116</v>
      </c>
      <c r="E64" s="112"/>
      <c r="F64" s="112"/>
      <c r="G64" s="112"/>
      <c r="H64" s="112"/>
      <c r="I64" s="113"/>
      <c r="J64" s="112" t="s">
        <v>117</v>
      </c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4">
        <f>'E.2.4.4 - Vzduchotechnika'!K29</f>
        <v>0</v>
      </c>
      <c r="AH64" s="115"/>
      <c r="AI64" s="115"/>
      <c r="AJ64" s="115"/>
      <c r="AK64" s="115"/>
      <c r="AL64" s="115"/>
      <c r="AM64" s="115"/>
      <c r="AN64" s="114">
        <f t="shared" si="0"/>
        <v>0</v>
      </c>
      <c r="AO64" s="115"/>
      <c r="AP64" s="115"/>
      <c r="AQ64" s="116" t="s">
        <v>80</v>
      </c>
      <c r="AR64" s="110"/>
      <c r="AS64" s="117">
        <f>'E.2.4.4 - Vzduchotechnika'!K27</f>
        <v>0</v>
      </c>
      <c r="AT64" s="118">
        <f>'E.2.4.4 - Vzduchotechnika'!K28</f>
        <v>0</v>
      </c>
      <c r="AU64" s="118">
        <v>0</v>
      </c>
      <c r="AV64" s="118">
        <f t="shared" si="1"/>
        <v>0</v>
      </c>
      <c r="AW64" s="119">
        <f>'E.2.4.4 - Vzduchotechnika'!T81</f>
        <v>0</v>
      </c>
      <c r="AX64" s="118">
        <f>'E.2.4.4 - Vzduchotechnika'!K32</f>
        <v>0</v>
      </c>
      <c r="AY64" s="118">
        <f>'E.2.4.4 - Vzduchotechnika'!K33</f>
        <v>0</v>
      </c>
      <c r="AZ64" s="118">
        <f>'E.2.4.4 - Vzduchotechnika'!K34</f>
        <v>0</v>
      </c>
      <c r="BA64" s="118">
        <f>'E.2.4.4 - Vzduchotechnika'!K35</f>
        <v>0</v>
      </c>
      <c r="BB64" s="118">
        <f>'E.2.4.4 - Vzduchotechnika'!F32</f>
        <v>0</v>
      </c>
      <c r="BC64" s="118">
        <f>'E.2.4.4 - Vzduchotechnika'!F33</f>
        <v>0</v>
      </c>
      <c r="BD64" s="118">
        <f>'E.2.4.4 - Vzduchotechnika'!F34</f>
        <v>0</v>
      </c>
      <c r="BE64" s="118">
        <f>'E.2.4.4 - Vzduchotechnika'!F35</f>
        <v>0</v>
      </c>
      <c r="BF64" s="120">
        <f>'E.2.4.4 - Vzduchotechnika'!F36</f>
        <v>0</v>
      </c>
      <c r="BT64" s="122" t="s">
        <v>81</v>
      </c>
      <c r="BV64" s="122" t="s">
        <v>75</v>
      </c>
      <c r="BW64" s="122" t="s">
        <v>118</v>
      </c>
      <c r="BX64" s="122" t="s">
        <v>8</v>
      </c>
      <c r="CL64" s="122" t="s">
        <v>5</v>
      </c>
      <c r="CM64" s="122" t="s">
        <v>83</v>
      </c>
    </row>
    <row r="65" spans="1:91" s="121" customFormat="1" ht="16.5" customHeight="1" x14ac:dyDescent="0.3">
      <c r="A65" s="109" t="s">
        <v>77</v>
      </c>
      <c r="B65" s="110"/>
      <c r="C65" s="111"/>
      <c r="D65" s="112" t="s">
        <v>119</v>
      </c>
      <c r="E65" s="112"/>
      <c r="F65" s="112"/>
      <c r="G65" s="112"/>
      <c r="H65" s="112"/>
      <c r="I65" s="113"/>
      <c r="J65" s="112" t="s">
        <v>120</v>
      </c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4">
        <f>'E.2.4.5 - Zdravotechnika ...'!K29</f>
        <v>0</v>
      </c>
      <c r="AH65" s="115"/>
      <c r="AI65" s="115"/>
      <c r="AJ65" s="115"/>
      <c r="AK65" s="115"/>
      <c r="AL65" s="115"/>
      <c r="AM65" s="115"/>
      <c r="AN65" s="114">
        <f t="shared" si="0"/>
        <v>0</v>
      </c>
      <c r="AO65" s="115"/>
      <c r="AP65" s="115"/>
      <c r="AQ65" s="116" t="s">
        <v>80</v>
      </c>
      <c r="AR65" s="110"/>
      <c r="AS65" s="117">
        <f>'E.2.4.5 - Zdravotechnika ...'!K27</f>
        <v>0</v>
      </c>
      <c r="AT65" s="118">
        <f>'E.2.4.5 - Zdravotechnika ...'!K28</f>
        <v>0</v>
      </c>
      <c r="AU65" s="118">
        <v>0</v>
      </c>
      <c r="AV65" s="118">
        <f t="shared" si="1"/>
        <v>0</v>
      </c>
      <c r="AW65" s="119">
        <f>'E.2.4.5 - Zdravotechnika ...'!T87</f>
        <v>0</v>
      </c>
      <c r="AX65" s="118">
        <f>'E.2.4.5 - Zdravotechnika ...'!K32</f>
        <v>0</v>
      </c>
      <c r="AY65" s="118">
        <f>'E.2.4.5 - Zdravotechnika ...'!K33</f>
        <v>0</v>
      </c>
      <c r="AZ65" s="118">
        <f>'E.2.4.5 - Zdravotechnika ...'!K34</f>
        <v>0</v>
      </c>
      <c r="BA65" s="118">
        <f>'E.2.4.5 - Zdravotechnika ...'!K35</f>
        <v>0</v>
      </c>
      <c r="BB65" s="118">
        <f>'E.2.4.5 - Zdravotechnika ...'!F32</f>
        <v>0</v>
      </c>
      <c r="BC65" s="118">
        <f>'E.2.4.5 - Zdravotechnika ...'!F33</f>
        <v>0</v>
      </c>
      <c r="BD65" s="118">
        <f>'E.2.4.5 - Zdravotechnika ...'!F34</f>
        <v>0</v>
      </c>
      <c r="BE65" s="118">
        <f>'E.2.4.5 - Zdravotechnika ...'!F35</f>
        <v>0</v>
      </c>
      <c r="BF65" s="120">
        <f>'E.2.4.5 - Zdravotechnika ...'!F36</f>
        <v>0</v>
      </c>
      <c r="BT65" s="122" t="s">
        <v>81</v>
      </c>
      <c r="BV65" s="122" t="s">
        <v>75</v>
      </c>
      <c r="BW65" s="122" t="s">
        <v>121</v>
      </c>
      <c r="BX65" s="122" t="s">
        <v>8</v>
      </c>
      <c r="CL65" s="122" t="s">
        <v>5</v>
      </c>
      <c r="CM65" s="122" t="s">
        <v>83</v>
      </c>
    </row>
    <row r="66" spans="1:91" s="121" customFormat="1" ht="16.5" customHeight="1" x14ac:dyDescent="0.3">
      <c r="A66" s="109" t="s">
        <v>77</v>
      </c>
      <c r="B66" s="110"/>
      <c r="C66" s="111"/>
      <c r="D66" s="112" t="s">
        <v>122</v>
      </c>
      <c r="E66" s="112"/>
      <c r="F66" s="112"/>
      <c r="G66" s="112"/>
      <c r="H66" s="112"/>
      <c r="I66" s="113"/>
      <c r="J66" s="112" t="s">
        <v>123</v>
      </c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4">
        <f>'VRN - Vedlejší rozpočtové...'!K29</f>
        <v>0</v>
      </c>
      <c r="AH66" s="115"/>
      <c r="AI66" s="115"/>
      <c r="AJ66" s="115"/>
      <c r="AK66" s="115"/>
      <c r="AL66" s="115"/>
      <c r="AM66" s="115"/>
      <c r="AN66" s="114">
        <f t="shared" si="0"/>
        <v>0</v>
      </c>
      <c r="AO66" s="115"/>
      <c r="AP66" s="115"/>
      <c r="AQ66" s="116" t="s">
        <v>80</v>
      </c>
      <c r="AR66" s="110"/>
      <c r="AS66" s="123">
        <f>'VRN - Vedlejší rozpočtové...'!K27</f>
        <v>0</v>
      </c>
      <c r="AT66" s="124">
        <f>'VRN - Vedlejší rozpočtové...'!K28</f>
        <v>0</v>
      </c>
      <c r="AU66" s="124">
        <v>0</v>
      </c>
      <c r="AV66" s="124">
        <f t="shared" si="1"/>
        <v>0</v>
      </c>
      <c r="AW66" s="125">
        <f>'VRN - Vedlejší rozpočtové...'!T84</f>
        <v>0</v>
      </c>
      <c r="AX66" s="124">
        <f>'VRN - Vedlejší rozpočtové...'!K32</f>
        <v>0</v>
      </c>
      <c r="AY66" s="124">
        <f>'VRN - Vedlejší rozpočtové...'!K33</f>
        <v>0</v>
      </c>
      <c r="AZ66" s="124">
        <f>'VRN - Vedlejší rozpočtové...'!K34</f>
        <v>0</v>
      </c>
      <c r="BA66" s="124">
        <f>'VRN - Vedlejší rozpočtové...'!K35</f>
        <v>0</v>
      </c>
      <c r="BB66" s="124">
        <f>'VRN - Vedlejší rozpočtové...'!F32</f>
        <v>0</v>
      </c>
      <c r="BC66" s="124">
        <f>'VRN - Vedlejší rozpočtové...'!F33</f>
        <v>0</v>
      </c>
      <c r="BD66" s="124">
        <f>'VRN - Vedlejší rozpočtové...'!F34</f>
        <v>0</v>
      </c>
      <c r="BE66" s="124">
        <f>'VRN - Vedlejší rozpočtové...'!F35</f>
        <v>0</v>
      </c>
      <c r="BF66" s="126">
        <f>'VRN - Vedlejší rozpočtové...'!F36</f>
        <v>0</v>
      </c>
      <c r="BT66" s="122" t="s">
        <v>81</v>
      </c>
      <c r="BV66" s="122" t="s">
        <v>75</v>
      </c>
      <c r="BW66" s="122" t="s">
        <v>124</v>
      </c>
      <c r="BX66" s="122" t="s">
        <v>8</v>
      </c>
      <c r="CL66" s="122" t="s">
        <v>5</v>
      </c>
      <c r="CM66" s="122" t="s">
        <v>83</v>
      </c>
    </row>
    <row r="67" spans="1:91" s="45" customFormat="1" ht="30" customHeight="1" x14ac:dyDescent="0.3">
      <c r="B67" s="38"/>
      <c r="AR67" s="38"/>
    </row>
    <row r="68" spans="1:91" s="45" customFormat="1" ht="6.95" customHeight="1" x14ac:dyDescent="0.3"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38"/>
    </row>
  </sheetData>
  <sheetProtection algorithmName="SHA-512" hashValue="SndSM3CZalqOLdlw0kn8rKBu9nmEshhfFY+uwjms9ybsjvdk4gFbn707m2u8UiueVPuJ6ka5gQ+2TLq9jxqWoQ==" saltValue="yrC1/z1hBZ7659Fln36IOg==" spinCount="100000" sheet="1" objects="1" scenarios="1"/>
  <mergeCells count="97">
    <mergeCell ref="AR2:BG2"/>
    <mergeCell ref="AN66:AP66"/>
    <mergeCell ref="AG66:AM66"/>
    <mergeCell ref="D66:H66"/>
    <mergeCell ref="J66:AF66"/>
    <mergeCell ref="AG51:AM51"/>
    <mergeCell ref="AN51:AP51"/>
    <mergeCell ref="AN64:AP64"/>
    <mergeCell ref="AG64:AM64"/>
    <mergeCell ref="D64:H64"/>
    <mergeCell ref="J64:AF64"/>
    <mergeCell ref="AN65:AP65"/>
    <mergeCell ref="AG65:AM65"/>
    <mergeCell ref="D65:H65"/>
    <mergeCell ref="J65:AF65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G5:BG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E.1.1 - SO101 Železniční ...'!C2" display="/"/>
    <hyperlink ref="A53" location="'E.1.2 - SO102 Montážní já...'!C2" display="/"/>
    <hyperlink ref="A54" location="'E.1.3 - SO 103 Pozemní ko...'!C2" display="/"/>
    <hyperlink ref="A55" location="'E.1.4.1 - Vodovodní řad'!C2" display="/"/>
    <hyperlink ref="A56" location="' E.1.4.2a - Vodovodní pří...'!C2" display="/"/>
    <hyperlink ref="A57" location="'E.1.4.2b - Kanalizační př...'!C2" display="/"/>
    <hyperlink ref="A58" location="'E.1.4.3 - Plynovodní příp...'!C2" display="/"/>
    <hyperlink ref="A59" location="'E.1.4.4a - Přípojka a pře...'!C2" display="/"/>
    <hyperlink ref="A60" location="'E.1.4.4b - Přípojka a pře...'!C2" display="/"/>
    <hyperlink ref="A61" location="'E.2.1 - Archtektonicko-st...'!C2" display="/"/>
    <hyperlink ref="A62" location="'E.2.4.1 - Zařízení silnop...'!C2" display="/"/>
    <hyperlink ref="A63" location="'E.2.4.3 - Vytápění'!C2" display="/"/>
    <hyperlink ref="A64" location="'E.2.4.4 - Vzduchotechnika'!C2" display="/"/>
    <hyperlink ref="A65" location="'E.2.4.5 - Zdravotechnika ...'!C2" display="/"/>
    <hyperlink ref="A66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1"/>
  <sheetViews>
    <sheetView showGridLines="0" zoomScale="70" zoomScaleNormal="70" workbookViewId="0">
      <pane ySplit="1" topLeftCell="A2" activePane="bottomLeft" state="frozen"/>
      <selection pane="bottomLeft" activeCell="I88" sqref="I88"/>
    </sheetView>
  </sheetViews>
  <sheetFormatPr defaultRowHeight="15" x14ac:dyDescent="0.3"/>
  <cols>
    <col min="1" max="1" width="8.33203125" style="13" customWidth="1"/>
    <col min="2" max="2" width="1.6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75" style="13" customWidth="1"/>
    <col min="7" max="7" width="8.6640625" style="13" customWidth="1"/>
    <col min="8" max="8" width="11.1640625" style="13" customWidth="1"/>
    <col min="9" max="11" width="23.5" style="13" customWidth="1"/>
    <col min="12" max="12" width="15.5" style="13" customWidth="1"/>
    <col min="13" max="13" width="9.33203125" style="13"/>
    <col min="14" max="18" width="9.33203125" style="13" hidden="1"/>
    <col min="19" max="19" width="8.1640625" style="13" hidden="1" customWidth="1"/>
    <col min="20" max="20" width="29.6640625" style="13" hidden="1" customWidth="1"/>
    <col min="21" max="21" width="16.33203125" style="13" hidden="1" customWidth="1"/>
    <col min="22" max="24" width="20" style="13" hidden="1" customWidth="1"/>
    <col min="25" max="25" width="12.33203125" style="13" hidden="1" customWidth="1"/>
    <col min="26" max="26" width="16.33203125" style="13" customWidth="1"/>
    <col min="27" max="27" width="12.33203125" style="13" customWidth="1"/>
    <col min="28" max="28" width="1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1" spans="1:70" ht="21.75" customHeight="1" x14ac:dyDescent="0.3">
      <c r="A1" s="12"/>
      <c r="B1" s="2"/>
      <c r="C1" s="2"/>
      <c r="D1" s="3" t="s">
        <v>1</v>
      </c>
      <c r="E1" s="2"/>
      <c r="F1" s="128" t="s">
        <v>125</v>
      </c>
      <c r="G1" s="129" t="s">
        <v>126</v>
      </c>
      <c r="H1" s="129"/>
      <c r="I1" s="2"/>
      <c r="J1" s="128" t="s">
        <v>127</v>
      </c>
      <c r="K1" s="3" t="s">
        <v>128</v>
      </c>
      <c r="L1" s="128" t="s">
        <v>129</v>
      </c>
      <c r="M1" s="128"/>
      <c r="N1" s="128"/>
      <c r="O1" s="128"/>
      <c r="P1" s="128"/>
      <c r="Q1" s="128"/>
      <c r="R1" s="128"/>
      <c r="S1" s="128"/>
      <c r="T1" s="12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M2" s="15" t="s">
        <v>9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T2" s="17" t="s">
        <v>82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70" ht="36.950000000000003" customHeight="1" x14ac:dyDescent="0.3">
      <c r="B4" s="21"/>
      <c r="C4" s="22"/>
      <c r="D4" s="23" t="s">
        <v>130</v>
      </c>
      <c r="E4" s="22"/>
      <c r="F4" s="22"/>
      <c r="G4" s="22"/>
      <c r="H4" s="22"/>
      <c r="I4" s="22"/>
      <c r="J4" s="22"/>
      <c r="K4" s="22"/>
      <c r="L4" s="24"/>
      <c r="N4" s="25" t="s">
        <v>14</v>
      </c>
      <c r="AT4" s="17" t="s">
        <v>6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4"/>
    </row>
    <row r="6" spans="1:70" x14ac:dyDescent="0.3">
      <c r="B6" s="21"/>
      <c r="C6" s="22"/>
      <c r="D6" s="34" t="s">
        <v>20</v>
      </c>
      <c r="E6" s="22"/>
      <c r="F6" s="22"/>
      <c r="G6" s="22"/>
      <c r="H6" s="22"/>
      <c r="I6" s="22"/>
      <c r="J6" s="22"/>
      <c r="K6" s="22"/>
      <c r="L6" s="24"/>
    </row>
    <row r="7" spans="1:70" ht="16.5" customHeight="1" x14ac:dyDescent="0.3">
      <c r="B7" s="21"/>
      <c r="C7" s="22"/>
      <c r="D7" s="22"/>
      <c r="E7" s="130" t="str">
        <f>'Rekapitulace stavby'!K6</f>
        <v>Vojenská vlečka č.10 - Čáslav - Remíza pro hnací drážní vozidlo</v>
      </c>
      <c r="F7" s="131"/>
      <c r="G7" s="131"/>
      <c r="H7" s="131"/>
      <c r="I7" s="22"/>
      <c r="J7" s="22"/>
      <c r="K7" s="22"/>
      <c r="L7" s="24"/>
    </row>
    <row r="8" spans="1:70" s="45" customFormat="1" x14ac:dyDescent="0.3">
      <c r="B8" s="38"/>
      <c r="C8" s="39"/>
      <c r="D8" s="34" t="s">
        <v>131</v>
      </c>
      <c r="E8" s="39"/>
      <c r="F8" s="39"/>
      <c r="G8" s="39"/>
      <c r="H8" s="39"/>
      <c r="I8" s="39"/>
      <c r="J8" s="39"/>
      <c r="K8" s="39"/>
      <c r="L8" s="44"/>
    </row>
    <row r="9" spans="1:70" s="45" customFormat="1" ht="36.950000000000003" customHeight="1" x14ac:dyDescent="0.3">
      <c r="B9" s="38"/>
      <c r="C9" s="39"/>
      <c r="D9" s="39"/>
      <c r="E9" s="132" t="s">
        <v>132</v>
      </c>
      <c r="F9" s="133"/>
      <c r="G9" s="133"/>
      <c r="H9" s="133"/>
      <c r="I9" s="39"/>
      <c r="J9" s="39"/>
      <c r="K9" s="39"/>
      <c r="L9" s="44"/>
    </row>
    <row r="10" spans="1:70" s="45" customFormat="1" ht="13.5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4"/>
    </row>
    <row r="11" spans="1:70" s="45" customFormat="1" ht="14.45" customHeight="1" x14ac:dyDescent="0.3">
      <c r="B11" s="38"/>
      <c r="C11" s="39"/>
      <c r="D11" s="34" t="s">
        <v>22</v>
      </c>
      <c r="E11" s="39"/>
      <c r="F11" s="35" t="s">
        <v>5</v>
      </c>
      <c r="G11" s="39"/>
      <c r="H11" s="39"/>
      <c r="I11" s="34" t="s">
        <v>23</v>
      </c>
      <c r="J11" s="35" t="s">
        <v>5</v>
      </c>
      <c r="K11" s="39"/>
      <c r="L11" s="44"/>
    </row>
    <row r="12" spans="1:70" s="45" customFormat="1" ht="14.45" customHeight="1" x14ac:dyDescent="0.3">
      <c r="B12" s="38"/>
      <c r="C12" s="39"/>
      <c r="D12" s="34" t="s">
        <v>24</v>
      </c>
      <c r="E12" s="39"/>
      <c r="F12" s="35" t="s">
        <v>25</v>
      </c>
      <c r="G12" s="39"/>
      <c r="H12" s="39"/>
      <c r="I12" s="34" t="s">
        <v>26</v>
      </c>
      <c r="J12" s="134" t="str">
        <f>'Rekapitulace stavby'!AN8</f>
        <v>10. 2. 2017</v>
      </c>
      <c r="K12" s="39"/>
      <c r="L12" s="44"/>
    </row>
    <row r="13" spans="1:70" s="45" customFormat="1" ht="10.9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4"/>
    </row>
    <row r="14" spans="1:70" s="45" customFormat="1" ht="14.45" customHeight="1" x14ac:dyDescent="0.3">
      <c r="B14" s="38"/>
      <c r="C14" s="39"/>
      <c r="D14" s="34" t="s">
        <v>28</v>
      </c>
      <c r="E14" s="39"/>
      <c r="F14" s="39"/>
      <c r="G14" s="39"/>
      <c r="H14" s="39"/>
      <c r="I14" s="34" t="s">
        <v>29</v>
      </c>
      <c r="J14" s="35" t="str">
        <f>IF('Rekapitulace stavby'!AN10="","",'Rekapitulace stavby'!AN10)</f>
        <v/>
      </c>
      <c r="K14" s="39"/>
      <c r="L14" s="44"/>
    </row>
    <row r="15" spans="1:70" s="45" customFormat="1" ht="18" customHeight="1" x14ac:dyDescent="0.3">
      <c r="B15" s="38"/>
      <c r="C15" s="39"/>
      <c r="D15" s="39"/>
      <c r="E15" s="35" t="str">
        <f>IF('Rekapitulace stavby'!E11="","",'Rekapitulace stavby'!E11)</f>
        <v>ARMÁDNÍ SERVISNÍ, příspěvková organizace</v>
      </c>
      <c r="F15" s="39"/>
      <c r="G15" s="39"/>
      <c r="H15" s="39"/>
      <c r="I15" s="34" t="s">
        <v>31</v>
      </c>
      <c r="J15" s="35" t="str">
        <f>IF('Rekapitulace stavby'!AN11="","",'Rekapitulace stavby'!AN11)</f>
        <v/>
      </c>
      <c r="K15" s="39"/>
      <c r="L15" s="44"/>
    </row>
    <row r="16" spans="1:70" s="45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4"/>
    </row>
    <row r="17" spans="2:12" s="45" customFormat="1" ht="14.45" customHeight="1" x14ac:dyDescent="0.3">
      <c r="B17" s="38"/>
      <c r="C17" s="39"/>
      <c r="D17" s="34" t="s">
        <v>32</v>
      </c>
      <c r="E17" s="39"/>
      <c r="F17" s="39"/>
      <c r="G17" s="39"/>
      <c r="H17" s="39"/>
      <c r="I17" s="34" t="s">
        <v>29</v>
      </c>
      <c r="J17" s="35" t="str">
        <f>IF('Rekapitulace stavby'!AN13="Vyplň údaj","",IF('Rekapitulace stavby'!AN13="","",'Rekapitulace stavby'!AN13))</f>
        <v/>
      </c>
      <c r="K17" s="39"/>
      <c r="L17" s="44"/>
    </row>
    <row r="18" spans="2:12" s="45" customFormat="1" ht="18" customHeight="1" x14ac:dyDescent="0.3">
      <c r="B18" s="38"/>
      <c r="C18" s="39"/>
      <c r="D18" s="39"/>
      <c r="E18" s="35" t="str">
        <f>IF('Rekapitulace stavby'!E14="Vyplň údaj","",IF('Rekapitulace stavby'!E14="","",'Rekapitulace stavby'!E14))</f>
        <v/>
      </c>
      <c r="F18" s="39"/>
      <c r="G18" s="39"/>
      <c r="H18" s="39"/>
      <c r="I18" s="34" t="s">
        <v>31</v>
      </c>
      <c r="J18" s="35" t="str">
        <f>IF('Rekapitulace stavby'!AN14="Vyplň údaj","",IF('Rekapitulace stavby'!AN14="","",'Rekapitulace stavby'!AN14))</f>
        <v/>
      </c>
      <c r="K18" s="39"/>
      <c r="L18" s="44"/>
    </row>
    <row r="19" spans="2:12" s="45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4"/>
    </row>
    <row r="20" spans="2:12" s="45" customFormat="1" ht="14.45" customHeight="1" x14ac:dyDescent="0.3">
      <c r="B20" s="38"/>
      <c r="C20" s="39"/>
      <c r="D20" s="34" t="s">
        <v>34</v>
      </c>
      <c r="E20" s="39"/>
      <c r="F20" s="39"/>
      <c r="G20" s="39"/>
      <c r="H20" s="39"/>
      <c r="I20" s="34" t="s">
        <v>29</v>
      </c>
      <c r="J20" s="35" t="str">
        <f>IF('Rekapitulace stavby'!AN16="","",'Rekapitulace stavby'!AN16)</f>
        <v/>
      </c>
      <c r="K20" s="39"/>
      <c r="L20" s="44"/>
    </row>
    <row r="21" spans="2:12" s="45" customFormat="1" ht="18" customHeight="1" x14ac:dyDescent="0.3">
      <c r="B21" s="38"/>
      <c r="C21" s="39"/>
      <c r="D21" s="39"/>
      <c r="E21" s="35" t="str">
        <f>IF('Rekapitulace stavby'!E17="","",'Rekapitulace stavby'!E17)</f>
        <v xml:space="preserve"> </v>
      </c>
      <c r="F21" s="39"/>
      <c r="G21" s="39"/>
      <c r="H21" s="39"/>
      <c r="I21" s="34" t="s">
        <v>31</v>
      </c>
      <c r="J21" s="35" t="str">
        <f>IF('Rekapitulace stavby'!AN17="","",'Rekapitulace stavby'!AN17)</f>
        <v/>
      </c>
      <c r="K21" s="39"/>
      <c r="L21" s="44"/>
    </row>
    <row r="22" spans="2:12" s="45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4"/>
    </row>
    <row r="23" spans="2:12" s="45" customFormat="1" ht="14.45" customHeight="1" x14ac:dyDescent="0.3">
      <c r="B23" s="38"/>
      <c r="C23" s="39"/>
      <c r="D23" s="34" t="s">
        <v>36</v>
      </c>
      <c r="E23" s="39"/>
      <c r="F23" s="39"/>
      <c r="G23" s="39"/>
      <c r="H23" s="39"/>
      <c r="I23" s="39"/>
      <c r="J23" s="39"/>
      <c r="K23" s="39"/>
      <c r="L23" s="44"/>
    </row>
    <row r="24" spans="2:12" s="138" customFormat="1" ht="16.5" customHeight="1" x14ac:dyDescent="0.3">
      <c r="B24" s="135"/>
      <c r="C24" s="136"/>
      <c r="D24" s="136"/>
      <c r="E24" s="36" t="s">
        <v>133</v>
      </c>
      <c r="F24" s="36"/>
      <c r="G24" s="36"/>
      <c r="H24" s="36"/>
      <c r="I24" s="136"/>
      <c r="J24" s="136"/>
      <c r="K24" s="136"/>
      <c r="L24" s="137"/>
    </row>
    <row r="25" spans="2:12" s="45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4"/>
    </row>
    <row r="26" spans="2:12" s="45" customFormat="1" ht="6.95" customHeight="1" x14ac:dyDescent="0.3">
      <c r="B26" s="38"/>
      <c r="C26" s="39"/>
      <c r="D26" s="83"/>
      <c r="E26" s="83"/>
      <c r="F26" s="83"/>
      <c r="G26" s="83"/>
      <c r="H26" s="83"/>
      <c r="I26" s="83"/>
      <c r="J26" s="83"/>
      <c r="K26" s="83"/>
      <c r="L26" s="139"/>
    </row>
    <row r="27" spans="2:12" s="45" customFormat="1" x14ac:dyDescent="0.3">
      <c r="B27" s="38"/>
      <c r="C27" s="39"/>
      <c r="D27" s="39"/>
      <c r="E27" s="34" t="s">
        <v>134</v>
      </c>
      <c r="F27" s="39"/>
      <c r="G27" s="39"/>
      <c r="H27" s="39"/>
      <c r="I27" s="39"/>
      <c r="J27" s="39"/>
      <c r="K27" s="140">
        <f>I58</f>
        <v>0</v>
      </c>
      <c r="L27" s="44"/>
    </row>
    <row r="28" spans="2:12" s="45" customFormat="1" x14ac:dyDescent="0.3">
      <c r="B28" s="38"/>
      <c r="C28" s="39"/>
      <c r="D28" s="39"/>
      <c r="E28" s="34" t="s">
        <v>135</v>
      </c>
      <c r="F28" s="39"/>
      <c r="G28" s="39"/>
      <c r="H28" s="39"/>
      <c r="I28" s="39"/>
      <c r="J28" s="39"/>
      <c r="K28" s="140">
        <f>J58</f>
        <v>0</v>
      </c>
      <c r="L28" s="44"/>
    </row>
    <row r="29" spans="2:12" s="45" customFormat="1" ht="25.35" customHeight="1" x14ac:dyDescent="0.3">
      <c r="B29" s="38"/>
      <c r="C29" s="39"/>
      <c r="D29" s="141" t="s">
        <v>37</v>
      </c>
      <c r="E29" s="39"/>
      <c r="F29" s="39"/>
      <c r="G29" s="39"/>
      <c r="H29" s="39"/>
      <c r="I29" s="39"/>
      <c r="J29" s="39"/>
      <c r="K29" s="142">
        <f>ROUND(K86,2)</f>
        <v>0</v>
      </c>
      <c r="L29" s="44"/>
    </row>
    <row r="30" spans="2:12" s="45" customFormat="1" ht="6.95" customHeight="1" x14ac:dyDescent="0.3">
      <c r="B30" s="38"/>
      <c r="C30" s="39"/>
      <c r="D30" s="83"/>
      <c r="E30" s="83"/>
      <c r="F30" s="83"/>
      <c r="G30" s="83"/>
      <c r="H30" s="83"/>
      <c r="I30" s="83"/>
      <c r="J30" s="83"/>
      <c r="K30" s="83"/>
      <c r="L30" s="139"/>
    </row>
    <row r="31" spans="2:12" s="45" customFormat="1" ht="14.45" customHeight="1" x14ac:dyDescent="0.3">
      <c r="B31" s="38"/>
      <c r="C31" s="39"/>
      <c r="D31" s="39"/>
      <c r="E31" s="39"/>
      <c r="F31" s="143" t="s">
        <v>39</v>
      </c>
      <c r="G31" s="39"/>
      <c r="H31" s="39"/>
      <c r="I31" s="143" t="s">
        <v>38</v>
      </c>
      <c r="J31" s="39"/>
      <c r="K31" s="143" t="s">
        <v>40</v>
      </c>
      <c r="L31" s="44"/>
    </row>
    <row r="32" spans="2:12" s="45" customFormat="1" ht="14.45" customHeight="1" x14ac:dyDescent="0.3">
      <c r="B32" s="38"/>
      <c r="C32" s="39"/>
      <c r="D32" s="49" t="s">
        <v>41</v>
      </c>
      <c r="E32" s="49" t="s">
        <v>42</v>
      </c>
      <c r="F32" s="144">
        <f>ROUND(SUM(BE86:BE270), 2)</f>
        <v>0</v>
      </c>
      <c r="G32" s="39"/>
      <c r="H32" s="39"/>
      <c r="I32" s="145">
        <v>0.21</v>
      </c>
      <c r="J32" s="39"/>
      <c r="K32" s="144">
        <f>ROUND(ROUND((SUM(BE86:BE270)), 2)*I32, 2)</f>
        <v>0</v>
      </c>
      <c r="L32" s="44"/>
    </row>
    <row r="33" spans="2:12" s="45" customFormat="1" ht="14.45" customHeight="1" x14ac:dyDescent="0.3">
      <c r="B33" s="38"/>
      <c r="C33" s="39"/>
      <c r="D33" s="39"/>
      <c r="E33" s="49" t="s">
        <v>43</v>
      </c>
      <c r="F33" s="144">
        <f>ROUND(SUM(BF86:BF270), 2)</f>
        <v>0</v>
      </c>
      <c r="G33" s="39"/>
      <c r="H33" s="39"/>
      <c r="I33" s="145">
        <v>0.15</v>
      </c>
      <c r="J33" s="39"/>
      <c r="K33" s="144">
        <f>ROUND(ROUND((SUM(BF86:BF270)), 2)*I33, 2)</f>
        <v>0</v>
      </c>
      <c r="L33" s="44"/>
    </row>
    <row r="34" spans="2:12" s="45" customFormat="1" ht="14.45" hidden="1" customHeight="1" x14ac:dyDescent="0.3">
      <c r="B34" s="38"/>
      <c r="C34" s="39"/>
      <c r="D34" s="39"/>
      <c r="E34" s="49" t="s">
        <v>44</v>
      </c>
      <c r="F34" s="144">
        <f>ROUND(SUM(BG86:BG270), 2)</f>
        <v>0</v>
      </c>
      <c r="G34" s="39"/>
      <c r="H34" s="39"/>
      <c r="I34" s="145">
        <v>0.21</v>
      </c>
      <c r="J34" s="39"/>
      <c r="K34" s="144">
        <v>0</v>
      </c>
      <c r="L34" s="44"/>
    </row>
    <row r="35" spans="2:12" s="45" customFormat="1" ht="14.45" hidden="1" customHeight="1" x14ac:dyDescent="0.3">
      <c r="B35" s="38"/>
      <c r="C35" s="39"/>
      <c r="D35" s="39"/>
      <c r="E35" s="49" t="s">
        <v>45</v>
      </c>
      <c r="F35" s="144">
        <f>ROUND(SUM(BH86:BH270), 2)</f>
        <v>0</v>
      </c>
      <c r="G35" s="39"/>
      <c r="H35" s="39"/>
      <c r="I35" s="145">
        <v>0.15</v>
      </c>
      <c r="J35" s="39"/>
      <c r="K35" s="144">
        <v>0</v>
      </c>
      <c r="L35" s="44"/>
    </row>
    <row r="36" spans="2:12" s="45" customFormat="1" ht="14.45" hidden="1" customHeight="1" x14ac:dyDescent="0.3">
      <c r="B36" s="38"/>
      <c r="C36" s="39"/>
      <c r="D36" s="39"/>
      <c r="E36" s="49" t="s">
        <v>46</v>
      </c>
      <c r="F36" s="144">
        <f>ROUND(SUM(BI86:BI270), 2)</f>
        <v>0</v>
      </c>
      <c r="G36" s="39"/>
      <c r="H36" s="39"/>
      <c r="I36" s="145">
        <v>0</v>
      </c>
      <c r="J36" s="39"/>
      <c r="K36" s="144">
        <v>0</v>
      </c>
      <c r="L36" s="44"/>
    </row>
    <row r="37" spans="2:12" s="45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4"/>
    </row>
    <row r="38" spans="2:12" s="45" customFormat="1" ht="25.35" customHeight="1" x14ac:dyDescent="0.3">
      <c r="B38" s="38"/>
      <c r="C38" s="146"/>
      <c r="D38" s="147" t="s">
        <v>47</v>
      </c>
      <c r="E38" s="90"/>
      <c r="F38" s="90"/>
      <c r="G38" s="148" t="s">
        <v>48</v>
      </c>
      <c r="H38" s="149" t="s">
        <v>49</v>
      </c>
      <c r="I38" s="90"/>
      <c r="J38" s="90"/>
      <c r="K38" s="150">
        <f>SUM(K29:K36)</f>
        <v>0</v>
      </c>
      <c r="L38" s="151"/>
    </row>
    <row r="39" spans="2:12" s="45" customFormat="1" ht="14.45" customHeight="1" x14ac:dyDescent="0.3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3" spans="2:12" s="45" customFormat="1" ht="6.95" customHeight="1" x14ac:dyDescent="0.3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152"/>
    </row>
    <row r="44" spans="2:12" s="45" customFormat="1" ht="36.950000000000003" customHeight="1" x14ac:dyDescent="0.3">
      <c r="B44" s="38"/>
      <c r="C44" s="23" t="s">
        <v>136</v>
      </c>
      <c r="D44" s="39"/>
      <c r="E44" s="39"/>
      <c r="F44" s="39"/>
      <c r="G44" s="39"/>
      <c r="H44" s="39"/>
      <c r="I44" s="39"/>
      <c r="J44" s="39"/>
      <c r="K44" s="39"/>
      <c r="L44" s="44"/>
    </row>
    <row r="45" spans="2:12" s="45" customFormat="1" ht="6.95" customHeight="1" x14ac:dyDescent="0.3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4"/>
    </row>
    <row r="46" spans="2:12" s="45" customFormat="1" ht="14.45" customHeight="1" x14ac:dyDescent="0.3">
      <c r="B46" s="38"/>
      <c r="C46" s="34" t="s">
        <v>20</v>
      </c>
      <c r="D46" s="39"/>
      <c r="E46" s="39"/>
      <c r="F46" s="39"/>
      <c r="G46" s="39"/>
      <c r="H46" s="39"/>
      <c r="I46" s="39"/>
      <c r="J46" s="39"/>
      <c r="K46" s="39"/>
      <c r="L46" s="44"/>
    </row>
    <row r="47" spans="2:12" s="45" customFormat="1" ht="16.5" customHeight="1" x14ac:dyDescent="0.3">
      <c r="B47" s="38"/>
      <c r="C47" s="39"/>
      <c r="D47" s="39"/>
      <c r="E47" s="130" t="str">
        <f>E7</f>
        <v>Vojenská vlečka č.10 - Čáslav - Remíza pro hnací drážní vozidlo</v>
      </c>
      <c r="F47" s="131"/>
      <c r="G47" s="131"/>
      <c r="H47" s="131"/>
      <c r="I47" s="39"/>
      <c r="J47" s="39"/>
      <c r="K47" s="39"/>
      <c r="L47" s="44"/>
    </row>
    <row r="48" spans="2:12" s="45" customFormat="1" ht="14.45" customHeight="1" x14ac:dyDescent="0.3">
      <c r="B48" s="38"/>
      <c r="C48" s="34" t="s">
        <v>131</v>
      </c>
      <c r="D48" s="39"/>
      <c r="E48" s="39"/>
      <c r="F48" s="39"/>
      <c r="G48" s="39"/>
      <c r="H48" s="39"/>
      <c r="I48" s="39"/>
      <c r="J48" s="39"/>
      <c r="K48" s="39"/>
      <c r="L48" s="44"/>
    </row>
    <row r="49" spans="2:47" s="45" customFormat="1" ht="17.25" customHeight="1" x14ac:dyDescent="0.3">
      <c r="B49" s="38"/>
      <c r="C49" s="39"/>
      <c r="D49" s="39"/>
      <c r="E49" s="132" t="str">
        <f>E9</f>
        <v>E.1.1 - SO101 Železniční svršek a spodek</v>
      </c>
      <c r="F49" s="133"/>
      <c r="G49" s="133"/>
      <c r="H49" s="133"/>
      <c r="I49" s="39"/>
      <c r="J49" s="39"/>
      <c r="K49" s="39"/>
      <c r="L49" s="44"/>
    </row>
    <row r="50" spans="2:47" s="45" customFormat="1" ht="6.95" customHeight="1" x14ac:dyDescent="0.3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4"/>
    </row>
    <row r="51" spans="2:47" s="45" customFormat="1" ht="18" customHeight="1" x14ac:dyDescent="0.3">
      <c r="B51" s="38"/>
      <c r="C51" s="34" t="s">
        <v>24</v>
      </c>
      <c r="D51" s="39"/>
      <c r="E51" s="39"/>
      <c r="F51" s="35" t="str">
        <f>F12</f>
        <v>Chotusice</v>
      </c>
      <c r="G51" s="39"/>
      <c r="H51" s="39"/>
      <c r="I51" s="34" t="s">
        <v>26</v>
      </c>
      <c r="J51" s="134" t="str">
        <f>IF(J12="","",J12)</f>
        <v>10. 2. 2017</v>
      </c>
      <c r="K51" s="39"/>
      <c r="L51" s="44"/>
    </row>
    <row r="52" spans="2:47" s="45" customFormat="1" ht="6.95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4"/>
    </row>
    <row r="53" spans="2:47" s="45" customFormat="1" x14ac:dyDescent="0.3">
      <c r="B53" s="38"/>
      <c r="C53" s="34" t="s">
        <v>28</v>
      </c>
      <c r="D53" s="39"/>
      <c r="E53" s="39"/>
      <c r="F53" s="35" t="str">
        <f>E15</f>
        <v>ARMÁDNÍ SERVISNÍ, příspěvková organizace</v>
      </c>
      <c r="G53" s="39"/>
      <c r="H53" s="39"/>
      <c r="I53" s="34" t="s">
        <v>34</v>
      </c>
      <c r="J53" s="36" t="str">
        <f>E21</f>
        <v xml:space="preserve"> </v>
      </c>
      <c r="K53" s="39"/>
      <c r="L53" s="44"/>
    </row>
    <row r="54" spans="2:47" s="45" customFormat="1" ht="14.45" customHeight="1" x14ac:dyDescent="0.3">
      <c r="B54" s="38"/>
      <c r="C54" s="34" t="s">
        <v>32</v>
      </c>
      <c r="D54" s="39"/>
      <c r="E54" s="39"/>
      <c r="F54" s="35" t="str">
        <f>IF(E18="","",E18)</f>
        <v/>
      </c>
      <c r="G54" s="39"/>
      <c r="H54" s="39"/>
      <c r="I54" s="39"/>
      <c r="J54" s="153"/>
      <c r="K54" s="39"/>
      <c r="L54" s="44"/>
    </row>
    <row r="55" spans="2:47" s="45" customFormat="1" ht="10.35" customHeight="1" x14ac:dyDescent="0.3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4"/>
    </row>
    <row r="56" spans="2:47" s="45" customFormat="1" ht="29.25" customHeight="1" x14ac:dyDescent="0.3">
      <c r="B56" s="38"/>
      <c r="C56" s="154" t="s">
        <v>137</v>
      </c>
      <c r="D56" s="146"/>
      <c r="E56" s="146"/>
      <c r="F56" s="146"/>
      <c r="G56" s="146"/>
      <c r="H56" s="146"/>
      <c r="I56" s="155" t="s">
        <v>138</v>
      </c>
      <c r="J56" s="155" t="s">
        <v>139</v>
      </c>
      <c r="K56" s="155" t="s">
        <v>140</v>
      </c>
      <c r="L56" s="156"/>
    </row>
    <row r="57" spans="2:47" s="45" customFormat="1" ht="10.3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4"/>
    </row>
    <row r="58" spans="2:47" s="45" customFormat="1" ht="29.25" customHeight="1" x14ac:dyDescent="0.3">
      <c r="B58" s="38"/>
      <c r="C58" s="157" t="s">
        <v>141</v>
      </c>
      <c r="D58" s="39"/>
      <c r="E58" s="39"/>
      <c r="F58" s="39"/>
      <c r="G58" s="39"/>
      <c r="H58" s="39"/>
      <c r="I58" s="142">
        <f t="shared" ref="I58:J60" si="0">Q86</f>
        <v>0</v>
      </c>
      <c r="J58" s="142">
        <f t="shared" si="0"/>
        <v>0</v>
      </c>
      <c r="K58" s="142">
        <f>K86</f>
        <v>0</v>
      </c>
      <c r="L58" s="44"/>
      <c r="AU58" s="17" t="s">
        <v>142</v>
      </c>
    </row>
    <row r="59" spans="2:47" s="164" customFormat="1" ht="24.95" customHeight="1" x14ac:dyDescent="0.3">
      <c r="B59" s="158"/>
      <c r="C59" s="159"/>
      <c r="D59" s="160" t="s">
        <v>143</v>
      </c>
      <c r="E59" s="161"/>
      <c r="F59" s="161"/>
      <c r="G59" s="161"/>
      <c r="H59" s="161"/>
      <c r="I59" s="162">
        <f t="shared" si="0"/>
        <v>0</v>
      </c>
      <c r="J59" s="162">
        <f t="shared" si="0"/>
        <v>0</v>
      </c>
      <c r="K59" s="162">
        <f>K87</f>
        <v>0</v>
      </c>
      <c r="L59" s="163"/>
    </row>
    <row r="60" spans="2:47" s="171" customFormat="1" ht="19.899999999999999" customHeight="1" x14ac:dyDescent="0.3">
      <c r="B60" s="165"/>
      <c r="C60" s="166"/>
      <c r="D60" s="167" t="s">
        <v>144</v>
      </c>
      <c r="E60" s="168"/>
      <c r="F60" s="168"/>
      <c r="G60" s="168"/>
      <c r="H60" s="168"/>
      <c r="I60" s="169">
        <f t="shared" si="0"/>
        <v>0</v>
      </c>
      <c r="J60" s="169">
        <f t="shared" si="0"/>
        <v>0</v>
      </c>
      <c r="K60" s="169">
        <f>K88</f>
        <v>0</v>
      </c>
      <c r="L60" s="170"/>
    </row>
    <row r="61" spans="2:47" s="171" customFormat="1" ht="19.899999999999999" customHeight="1" x14ac:dyDescent="0.3">
      <c r="B61" s="165"/>
      <c r="C61" s="166"/>
      <c r="D61" s="167" t="s">
        <v>145</v>
      </c>
      <c r="E61" s="168"/>
      <c r="F61" s="168"/>
      <c r="G61" s="168"/>
      <c r="H61" s="168"/>
      <c r="I61" s="169">
        <f>Q111</f>
        <v>0</v>
      </c>
      <c r="J61" s="169">
        <f>R111</f>
        <v>0</v>
      </c>
      <c r="K61" s="169">
        <f>K111</f>
        <v>0</v>
      </c>
      <c r="L61" s="170"/>
    </row>
    <row r="62" spans="2:47" s="171" customFormat="1" ht="19.899999999999999" customHeight="1" x14ac:dyDescent="0.3">
      <c r="B62" s="165"/>
      <c r="C62" s="166"/>
      <c r="D62" s="167" t="s">
        <v>146</v>
      </c>
      <c r="E62" s="168"/>
      <c r="F62" s="168"/>
      <c r="G62" s="168"/>
      <c r="H62" s="168"/>
      <c r="I62" s="169">
        <f>Q117</f>
        <v>0</v>
      </c>
      <c r="J62" s="169">
        <f>R117</f>
        <v>0</v>
      </c>
      <c r="K62" s="169">
        <f>K117</f>
        <v>0</v>
      </c>
      <c r="L62" s="170"/>
    </row>
    <row r="63" spans="2:47" s="171" customFormat="1" ht="19.899999999999999" customHeight="1" x14ac:dyDescent="0.3">
      <c r="B63" s="165"/>
      <c r="C63" s="166"/>
      <c r="D63" s="167" t="s">
        <v>147</v>
      </c>
      <c r="E63" s="168"/>
      <c r="F63" s="168"/>
      <c r="G63" s="168"/>
      <c r="H63" s="168"/>
      <c r="I63" s="169">
        <f>Q121</f>
        <v>0</v>
      </c>
      <c r="J63" s="169">
        <f>R121</f>
        <v>0</v>
      </c>
      <c r="K63" s="169">
        <f>K121</f>
        <v>0</v>
      </c>
      <c r="L63" s="170"/>
    </row>
    <row r="64" spans="2:47" s="171" customFormat="1" ht="19.899999999999999" customHeight="1" x14ac:dyDescent="0.3">
      <c r="B64" s="165"/>
      <c r="C64" s="166"/>
      <c r="D64" s="167" t="s">
        <v>148</v>
      </c>
      <c r="E64" s="168"/>
      <c r="F64" s="168"/>
      <c r="G64" s="168"/>
      <c r="H64" s="168"/>
      <c r="I64" s="169">
        <f>Q182</f>
        <v>0</v>
      </c>
      <c r="J64" s="169">
        <f>R182</f>
        <v>0</v>
      </c>
      <c r="K64" s="169">
        <f>K182</f>
        <v>0</v>
      </c>
      <c r="L64" s="170"/>
    </row>
    <row r="65" spans="2:13" s="171" customFormat="1" ht="19.899999999999999" customHeight="1" x14ac:dyDescent="0.3">
      <c r="B65" s="165"/>
      <c r="C65" s="166"/>
      <c r="D65" s="167" t="s">
        <v>149</v>
      </c>
      <c r="E65" s="168"/>
      <c r="F65" s="168"/>
      <c r="G65" s="168"/>
      <c r="H65" s="168"/>
      <c r="I65" s="169">
        <f>Q215</f>
        <v>0</v>
      </c>
      <c r="J65" s="169">
        <f>R215</f>
        <v>0</v>
      </c>
      <c r="K65" s="169">
        <f>K215</f>
        <v>0</v>
      </c>
      <c r="L65" s="170"/>
    </row>
    <row r="66" spans="2:13" s="171" customFormat="1" ht="19.899999999999999" customHeight="1" x14ac:dyDescent="0.3">
      <c r="B66" s="165"/>
      <c r="C66" s="166"/>
      <c r="D66" s="167" t="s">
        <v>150</v>
      </c>
      <c r="E66" s="168"/>
      <c r="F66" s="168"/>
      <c r="G66" s="168"/>
      <c r="H66" s="168"/>
      <c r="I66" s="169">
        <f>Q246</f>
        <v>0</v>
      </c>
      <c r="J66" s="169">
        <f>R246</f>
        <v>0</v>
      </c>
      <c r="K66" s="169">
        <f>K246</f>
        <v>0</v>
      </c>
      <c r="L66" s="170"/>
    </row>
    <row r="67" spans="2:13" s="45" customFormat="1" ht="21.75" customHeight="1" x14ac:dyDescent="0.3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44"/>
    </row>
    <row r="68" spans="2:13" s="45" customFormat="1" ht="6.95" customHeight="1" x14ac:dyDescent="0.3"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66"/>
    </row>
    <row r="72" spans="2:13" s="45" customFormat="1" ht="6.95" customHeight="1" x14ac:dyDescent="0.3">
      <c r="B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38"/>
    </row>
    <row r="73" spans="2:13" s="45" customFormat="1" ht="36.950000000000003" customHeight="1" x14ac:dyDescent="0.3">
      <c r="B73" s="38"/>
      <c r="C73" s="69" t="s">
        <v>151</v>
      </c>
      <c r="M73" s="38"/>
    </row>
    <row r="74" spans="2:13" s="45" customFormat="1" ht="6.95" customHeight="1" x14ac:dyDescent="0.3">
      <c r="B74" s="38"/>
      <c r="M74" s="38"/>
    </row>
    <row r="75" spans="2:13" s="45" customFormat="1" ht="14.45" customHeight="1" x14ac:dyDescent="0.3">
      <c r="B75" s="38"/>
      <c r="C75" s="71" t="s">
        <v>20</v>
      </c>
      <c r="M75" s="38"/>
    </row>
    <row r="76" spans="2:13" s="45" customFormat="1" ht="16.5" customHeight="1" x14ac:dyDescent="0.3">
      <c r="B76" s="38"/>
      <c r="E76" s="172" t="str">
        <f>E7</f>
        <v>Vojenská vlečka č.10 - Čáslav - Remíza pro hnací drážní vozidlo</v>
      </c>
      <c r="F76" s="173"/>
      <c r="G76" s="173"/>
      <c r="H76" s="173"/>
      <c r="M76" s="38"/>
    </row>
    <row r="77" spans="2:13" s="45" customFormat="1" ht="14.45" customHeight="1" x14ac:dyDescent="0.3">
      <c r="B77" s="38"/>
      <c r="C77" s="71" t="s">
        <v>131</v>
      </c>
      <c r="M77" s="38"/>
    </row>
    <row r="78" spans="2:13" s="45" customFormat="1" ht="17.25" customHeight="1" x14ac:dyDescent="0.3">
      <c r="B78" s="38"/>
      <c r="E78" s="76" t="str">
        <f>E9</f>
        <v>E.1.1 - SO101 Železniční svršek a spodek</v>
      </c>
      <c r="F78" s="174"/>
      <c r="G78" s="174"/>
      <c r="H78" s="174"/>
      <c r="M78" s="38"/>
    </row>
    <row r="79" spans="2:13" s="45" customFormat="1" ht="6.95" customHeight="1" x14ac:dyDescent="0.3">
      <c r="B79" s="38"/>
      <c r="M79" s="38"/>
    </row>
    <row r="80" spans="2:13" s="45" customFormat="1" ht="18" customHeight="1" x14ac:dyDescent="0.3">
      <c r="B80" s="38"/>
      <c r="C80" s="71" t="s">
        <v>24</v>
      </c>
      <c r="F80" s="175" t="str">
        <f>F12</f>
        <v>Chotusice</v>
      </c>
      <c r="I80" s="71" t="s">
        <v>26</v>
      </c>
      <c r="J80" s="176" t="str">
        <f>IF(J12="","",J12)</f>
        <v>10. 2. 2017</v>
      </c>
      <c r="M80" s="38"/>
    </row>
    <row r="81" spans="2:65" s="45" customFormat="1" ht="6.95" customHeight="1" x14ac:dyDescent="0.3">
      <c r="B81" s="38"/>
      <c r="M81" s="38"/>
    </row>
    <row r="82" spans="2:65" s="45" customFormat="1" x14ac:dyDescent="0.3">
      <c r="B82" s="38"/>
      <c r="C82" s="71" t="s">
        <v>28</v>
      </c>
      <c r="F82" s="175" t="str">
        <f>E15</f>
        <v>ARMÁDNÍ SERVISNÍ, příspěvková organizace</v>
      </c>
      <c r="I82" s="71" t="s">
        <v>34</v>
      </c>
      <c r="J82" s="175" t="str">
        <f>E21</f>
        <v xml:space="preserve"> </v>
      </c>
      <c r="M82" s="38"/>
    </row>
    <row r="83" spans="2:65" s="45" customFormat="1" ht="14.45" customHeight="1" x14ac:dyDescent="0.3">
      <c r="B83" s="38"/>
      <c r="C83" s="71" t="s">
        <v>32</v>
      </c>
      <c r="F83" s="175" t="str">
        <f>IF(E18="","",E18)</f>
        <v/>
      </c>
      <c r="M83" s="38"/>
    </row>
    <row r="84" spans="2:65" s="45" customFormat="1" ht="10.35" customHeight="1" x14ac:dyDescent="0.3">
      <c r="B84" s="38"/>
      <c r="M84" s="38"/>
    </row>
    <row r="85" spans="2:65" s="181" customFormat="1" ht="29.25" customHeight="1" x14ac:dyDescent="0.3">
      <c r="B85" s="177"/>
      <c r="C85" s="178" t="s">
        <v>152</v>
      </c>
      <c r="D85" s="179" t="s">
        <v>56</v>
      </c>
      <c r="E85" s="179" t="s">
        <v>52</v>
      </c>
      <c r="F85" s="179" t="s">
        <v>153</v>
      </c>
      <c r="G85" s="179" t="s">
        <v>154</v>
      </c>
      <c r="H85" s="179" t="s">
        <v>155</v>
      </c>
      <c r="I85" s="179" t="s">
        <v>156</v>
      </c>
      <c r="J85" s="179" t="s">
        <v>157</v>
      </c>
      <c r="K85" s="179" t="s">
        <v>140</v>
      </c>
      <c r="L85" s="180" t="s">
        <v>158</v>
      </c>
      <c r="M85" s="177"/>
      <c r="N85" s="94" t="s">
        <v>159</v>
      </c>
      <c r="O85" s="95" t="s">
        <v>41</v>
      </c>
      <c r="P85" s="95" t="s">
        <v>160</v>
      </c>
      <c r="Q85" s="95" t="s">
        <v>161</v>
      </c>
      <c r="R85" s="95" t="s">
        <v>162</v>
      </c>
      <c r="S85" s="95" t="s">
        <v>163</v>
      </c>
      <c r="T85" s="95" t="s">
        <v>164</v>
      </c>
      <c r="U85" s="95" t="s">
        <v>165</v>
      </c>
      <c r="V85" s="95" t="s">
        <v>166</v>
      </c>
      <c r="W85" s="95" t="s">
        <v>167</v>
      </c>
      <c r="X85" s="96" t="s">
        <v>168</v>
      </c>
    </row>
    <row r="86" spans="2:65" s="45" customFormat="1" ht="29.25" customHeight="1" x14ac:dyDescent="0.35">
      <c r="B86" s="38"/>
      <c r="C86" s="98" t="s">
        <v>141</v>
      </c>
      <c r="K86" s="182">
        <f>BK86</f>
        <v>0</v>
      </c>
      <c r="M86" s="38"/>
      <c r="N86" s="97"/>
      <c r="O86" s="83"/>
      <c r="P86" s="83"/>
      <c r="Q86" s="183">
        <f>Q87</f>
        <v>0</v>
      </c>
      <c r="R86" s="183">
        <f>R87</f>
        <v>0</v>
      </c>
      <c r="S86" s="83"/>
      <c r="T86" s="184">
        <f>T87</f>
        <v>0</v>
      </c>
      <c r="U86" s="83"/>
      <c r="V86" s="184">
        <f>V87</f>
        <v>359.72870926000002</v>
      </c>
      <c r="W86" s="83"/>
      <c r="X86" s="185">
        <f>X87</f>
        <v>91.665312000000014</v>
      </c>
      <c r="AT86" s="17" t="s">
        <v>72</v>
      </c>
      <c r="AU86" s="17" t="s">
        <v>142</v>
      </c>
      <c r="BK86" s="186">
        <f>BK87</f>
        <v>0</v>
      </c>
    </row>
    <row r="87" spans="2:65" s="188" customFormat="1" ht="37.35" customHeight="1" x14ac:dyDescent="0.35">
      <c r="B87" s="187"/>
      <c r="D87" s="189" t="s">
        <v>72</v>
      </c>
      <c r="E87" s="190" t="s">
        <v>169</v>
      </c>
      <c r="F87" s="190" t="s">
        <v>170</v>
      </c>
      <c r="K87" s="191">
        <f>BK87</f>
        <v>0</v>
      </c>
      <c r="M87" s="187"/>
      <c r="N87" s="192"/>
      <c r="O87" s="193"/>
      <c r="P87" s="193"/>
      <c r="Q87" s="194">
        <f>Q88+Q111+Q117+Q121+Q182+Q215+Q246</f>
        <v>0</v>
      </c>
      <c r="R87" s="194">
        <f>R88+R111+R117+R121+R182+R215+R246</f>
        <v>0</v>
      </c>
      <c r="S87" s="193"/>
      <c r="T87" s="195">
        <f>T88+T111+T117+T121+T182+T215+T246</f>
        <v>0</v>
      </c>
      <c r="U87" s="193"/>
      <c r="V87" s="195">
        <f>V88+V111+V117+V121+V182+V215+V246</f>
        <v>359.72870926000002</v>
      </c>
      <c r="W87" s="193"/>
      <c r="X87" s="196">
        <f>X88+X111+X117+X121+X182+X215+X246</f>
        <v>91.665312000000014</v>
      </c>
      <c r="AR87" s="189" t="s">
        <v>81</v>
      </c>
      <c r="AT87" s="197" t="s">
        <v>72</v>
      </c>
      <c r="AU87" s="197" t="s">
        <v>73</v>
      </c>
      <c r="AY87" s="189" t="s">
        <v>171</v>
      </c>
      <c r="BK87" s="198">
        <f>BK88+BK111+BK117+BK121+BK182+BK215+BK246</f>
        <v>0</v>
      </c>
    </row>
    <row r="88" spans="2:65" s="188" customFormat="1" ht="19.899999999999999" customHeight="1" x14ac:dyDescent="0.3">
      <c r="B88" s="187"/>
      <c r="D88" s="189" t="s">
        <v>72</v>
      </c>
      <c r="E88" s="199" t="s">
        <v>81</v>
      </c>
      <c r="F88" s="199" t="s">
        <v>172</v>
      </c>
      <c r="K88" s="200">
        <f>BK88</f>
        <v>0</v>
      </c>
      <c r="M88" s="187"/>
      <c r="N88" s="192"/>
      <c r="O88" s="193"/>
      <c r="P88" s="193"/>
      <c r="Q88" s="194">
        <f>SUM(Q89:Q110)</f>
        <v>0</v>
      </c>
      <c r="R88" s="194">
        <f>SUM(R89:R110)</f>
        <v>0</v>
      </c>
      <c r="S88" s="193"/>
      <c r="T88" s="195">
        <f>SUM(T89:T110)</f>
        <v>0</v>
      </c>
      <c r="U88" s="193"/>
      <c r="V88" s="195">
        <f>SUM(V89:V110)</f>
        <v>0</v>
      </c>
      <c r="W88" s="193"/>
      <c r="X88" s="196">
        <f>SUM(X89:X110)</f>
        <v>9.09</v>
      </c>
      <c r="AR88" s="189" t="s">
        <v>81</v>
      </c>
      <c r="AT88" s="197" t="s">
        <v>72</v>
      </c>
      <c r="AU88" s="197" t="s">
        <v>81</v>
      </c>
      <c r="AY88" s="189" t="s">
        <v>171</v>
      </c>
      <c r="BK88" s="198">
        <f>SUM(BK89:BK110)</f>
        <v>0</v>
      </c>
    </row>
    <row r="89" spans="2:65" s="45" customFormat="1" ht="25.5" customHeight="1" x14ac:dyDescent="0.3">
      <c r="B89" s="38"/>
      <c r="C89" s="201" t="s">
        <v>81</v>
      </c>
      <c r="D89" s="201" t="s">
        <v>173</v>
      </c>
      <c r="E89" s="202" t="s">
        <v>174</v>
      </c>
      <c r="F89" s="203" t="s">
        <v>175</v>
      </c>
      <c r="G89" s="204" t="s">
        <v>176</v>
      </c>
      <c r="H89" s="205">
        <v>8.6</v>
      </c>
      <c r="I89" s="7"/>
      <c r="J89" s="7"/>
      <c r="K89" s="206">
        <f>ROUND(P89*H89,2)</f>
        <v>0</v>
      </c>
      <c r="L89" s="203" t="s">
        <v>5</v>
      </c>
      <c r="M89" s="38"/>
      <c r="N89" s="207" t="s">
        <v>5</v>
      </c>
      <c r="O89" s="208" t="s">
        <v>42</v>
      </c>
      <c r="P89" s="144">
        <f>I89+J89</f>
        <v>0</v>
      </c>
      <c r="Q89" s="144">
        <f>ROUND(I89*H89,2)</f>
        <v>0</v>
      </c>
      <c r="R89" s="144">
        <f>ROUND(J89*H89,2)</f>
        <v>0</v>
      </c>
      <c r="S89" s="39"/>
      <c r="T89" s="209">
        <f>S89*H89</f>
        <v>0</v>
      </c>
      <c r="U89" s="209">
        <v>0</v>
      </c>
      <c r="V89" s="209">
        <f>U89*H89</f>
        <v>0</v>
      </c>
      <c r="W89" s="209">
        <v>0</v>
      </c>
      <c r="X89" s="210">
        <f>W89*H89</f>
        <v>0</v>
      </c>
      <c r="AR89" s="17" t="s">
        <v>177</v>
      </c>
      <c r="AT89" s="17" t="s">
        <v>173</v>
      </c>
      <c r="AU89" s="17" t="s">
        <v>83</v>
      </c>
      <c r="AY89" s="17" t="s">
        <v>171</v>
      </c>
      <c r="BE89" s="211">
        <f>IF(O89="základní",K89,0)</f>
        <v>0</v>
      </c>
      <c r="BF89" s="211">
        <f>IF(O89="snížená",K89,0)</f>
        <v>0</v>
      </c>
      <c r="BG89" s="211">
        <f>IF(O89="zákl. přenesená",K89,0)</f>
        <v>0</v>
      </c>
      <c r="BH89" s="211">
        <f>IF(O89="sníž. přenesená",K89,0)</f>
        <v>0</v>
      </c>
      <c r="BI89" s="211">
        <f>IF(O89="nulová",K89,0)</f>
        <v>0</v>
      </c>
      <c r="BJ89" s="17" t="s">
        <v>81</v>
      </c>
      <c r="BK89" s="211">
        <f>ROUND(P89*H89,2)</f>
        <v>0</v>
      </c>
      <c r="BL89" s="17" t="s">
        <v>177</v>
      </c>
      <c r="BM89" s="17" t="s">
        <v>178</v>
      </c>
    </row>
    <row r="90" spans="2:65" s="45" customFormat="1" ht="27" x14ac:dyDescent="0.3">
      <c r="B90" s="38"/>
      <c r="D90" s="212" t="s">
        <v>179</v>
      </c>
      <c r="F90" s="213" t="s">
        <v>180</v>
      </c>
      <c r="M90" s="38"/>
      <c r="N90" s="214"/>
      <c r="O90" s="39"/>
      <c r="P90" s="39"/>
      <c r="Q90" s="39"/>
      <c r="R90" s="39"/>
      <c r="S90" s="39"/>
      <c r="T90" s="39"/>
      <c r="U90" s="39"/>
      <c r="V90" s="39"/>
      <c r="W90" s="39"/>
      <c r="X90" s="87"/>
      <c r="AT90" s="17" t="s">
        <v>179</v>
      </c>
      <c r="AU90" s="17" t="s">
        <v>83</v>
      </c>
    </row>
    <row r="91" spans="2:65" s="216" customFormat="1" ht="13.5" x14ac:dyDescent="0.3">
      <c r="B91" s="215"/>
      <c r="D91" s="212" t="s">
        <v>181</v>
      </c>
      <c r="E91" s="217" t="s">
        <v>5</v>
      </c>
      <c r="F91" s="218" t="s">
        <v>182</v>
      </c>
      <c r="H91" s="219">
        <v>8.6</v>
      </c>
      <c r="M91" s="215"/>
      <c r="N91" s="220"/>
      <c r="O91" s="221"/>
      <c r="P91" s="221"/>
      <c r="Q91" s="221"/>
      <c r="R91" s="221"/>
      <c r="S91" s="221"/>
      <c r="T91" s="221"/>
      <c r="U91" s="221"/>
      <c r="V91" s="221"/>
      <c r="W91" s="221"/>
      <c r="X91" s="222"/>
      <c r="AT91" s="217" t="s">
        <v>181</v>
      </c>
      <c r="AU91" s="217" t="s">
        <v>83</v>
      </c>
      <c r="AV91" s="216" t="s">
        <v>83</v>
      </c>
      <c r="AW91" s="216" t="s">
        <v>7</v>
      </c>
      <c r="AX91" s="216" t="s">
        <v>81</v>
      </c>
      <c r="AY91" s="217" t="s">
        <v>171</v>
      </c>
    </row>
    <row r="92" spans="2:65" s="45" customFormat="1" ht="38.25" customHeight="1" x14ac:dyDescent="0.3">
      <c r="B92" s="38"/>
      <c r="C92" s="201" t="s">
        <v>83</v>
      </c>
      <c r="D92" s="201" t="s">
        <v>173</v>
      </c>
      <c r="E92" s="202" t="s">
        <v>183</v>
      </c>
      <c r="F92" s="203" t="s">
        <v>184</v>
      </c>
      <c r="G92" s="204" t="s">
        <v>176</v>
      </c>
      <c r="H92" s="205">
        <v>12</v>
      </c>
      <c r="I92" s="7"/>
      <c r="J92" s="7"/>
      <c r="K92" s="206">
        <f>ROUND(P92*H92,2)</f>
        <v>0</v>
      </c>
      <c r="L92" s="203" t="s">
        <v>185</v>
      </c>
      <c r="M92" s="38"/>
      <c r="N92" s="207" t="s">
        <v>5</v>
      </c>
      <c r="O92" s="208" t="s">
        <v>42</v>
      </c>
      <c r="P92" s="144">
        <f>I92+J92</f>
        <v>0</v>
      </c>
      <c r="Q92" s="144">
        <f>ROUND(I92*H92,2)</f>
        <v>0</v>
      </c>
      <c r="R92" s="144">
        <f>ROUND(J92*H92,2)</f>
        <v>0</v>
      </c>
      <c r="S92" s="39"/>
      <c r="T92" s="209">
        <f>S92*H92</f>
        <v>0</v>
      </c>
      <c r="U92" s="209">
        <v>0</v>
      </c>
      <c r="V92" s="209">
        <f>U92*H92</f>
        <v>0</v>
      </c>
      <c r="W92" s="209">
        <v>0.57999999999999996</v>
      </c>
      <c r="X92" s="210">
        <f>W92*H92</f>
        <v>6.9599999999999991</v>
      </c>
      <c r="AR92" s="17" t="s">
        <v>177</v>
      </c>
      <c r="AT92" s="17" t="s">
        <v>173</v>
      </c>
      <c r="AU92" s="17" t="s">
        <v>83</v>
      </c>
      <c r="AY92" s="17" t="s">
        <v>171</v>
      </c>
      <c r="BE92" s="211">
        <f>IF(O92="základní",K92,0)</f>
        <v>0</v>
      </c>
      <c r="BF92" s="211">
        <f>IF(O92="snížená",K92,0)</f>
        <v>0</v>
      </c>
      <c r="BG92" s="211">
        <f>IF(O92="zákl. přenesená",K92,0)</f>
        <v>0</v>
      </c>
      <c r="BH92" s="211">
        <f>IF(O92="sníž. přenesená",K92,0)</f>
        <v>0</v>
      </c>
      <c r="BI92" s="211">
        <f>IF(O92="nulová",K92,0)</f>
        <v>0</v>
      </c>
      <c r="BJ92" s="17" t="s">
        <v>81</v>
      </c>
      <c r="BK92" s="211">
        <f>ROUND(P92*H92,2)</f>
        <v>0</v>
      </c>
      <c r="BL92" s="17" t="s">
        <v>177</v>
      </c>
      <c r="BM92" s="17" t="s">
        <v>186</v>
      </c>
    </row>
    <row r="93" spans="2:65" s="45" customFormat="1" ht="27" x14ac:dyDescent="0.3">
      <c r="B93" s="38"/>
      <c r="D93" s="212" t="s">
        <v>179</v>
      </c>
      <c r="F93" s="213" t="s">
        <v>180</v>
      </c>
      <c r="M93" s="38"/>
      <c r="N93" s="214"/>
      <c r="O93" s="39"/>
      <c r="P93" s="39"/>
      <c r="Q93" s="39"/>
      <c r="R93" s="39"/>
      <c r="S93" s="39"/>
      <c r="T93" s="39"/>
      <c r="U93" s="39"/>
      <c r="V93" s="39"/>
      <c r="W93" s="39"/>
      <c r="X93" s="87"/>
      <c r="AT93" s="17" t="s">
        <v>179</v>
      </c>
      <c r="AU93" s="17" t="s">
        <v>83</v>
      </c>
    </row>
    <row r="94" spans="2:65" s="216" customFormat="1" ht="13.5" x14ac:dyDescent="0.3">
      <c r="B94" s="215"/>
      <c r="D94" s="212" t="s">
        <v>181</v>
      </c>
      <c r="E94" s="217" t="s">
        <v>5</v>
      </c>
      <c r="F94" s="218" t="s">
        <v>187</v>
      </c>
      <c r="H94" s="219">
        <v>12</v>
      </c>
      <c r="M94" s="215"/>
      <c r="N94" s="220"/>
      <c r="O94" s="221"/>
      <c r="P94" s="221"/>
      <c r="Q94" s="221"/>
      <c r="R94" s="221"/>
      <c r="S94" s="221"/>
      <c r="T94" s="221"/>
      <c r="U94" s="221"/>
      <c r="V94" s="221"/>
      <c r="W94" s="221"/>
      <c r="X94" s="222"/>
      <c r="AT94" s="217" t="s">
        <v>181</v>
      </c>
      <c r="AU94" s="217" t="s">
        <v>83</v>
      </c>
      <c r="AV94" s="216" t="s">
        <v>83</v>
      </c>
      <c r="AW94" s="216" t="s">
        <v>7</v>
      </c>
      <c r="AX94" s="216" t="s">
        <v>81</v>
      </c>
      <c r="AY94" s="217" t="s">
        <v>171</v>
      </c>
    </row>
    <row r="95" spans="2:65" s="45" customFormat="1" ht="25.5" customHeight="1" x14ac:dyDescent="0.3">
      <c r="B95" s="38"/>
      <c r="C95" s="201" t="s">
        <v>188</v>
      </c>
      <c r="D95" s="201" t="s">
        <v>173</v>
      </c>
      <c r="E95" s="202" t="s">
        <v>189</v>
      </c>
      <c r="F95" s="203" t="s">
        <v>190</v>
      </c>
      <c r="G95" s="204" t="s">
        <v>176</v>
      </c>
      <c r="H95" s="205">
        <v>6</v>
      </c>
      <c r="I95" s="7"/>
      <c r="J95" s="7"/>
      <c r="K95" s="206">
        <f>ROUND(P95*H95,2)</f>
        <v>0</v>
      </c>
      <c r="L95" s="203" t="s">
        <v>185</v>
      </c>
      <c r="M95" s="38"/>
      <c r="N95" s="207" t="s">
        <v>5</v>
      </c>
      <c r="O95" s="208" t="s">
        <v>42</v>
      </c>
      <c r="P95" s="144">
        <f>I95+J95</f>
        <v>0</v>
      </c>
      <c r="Q95" s="144">
        <f>ROUND(I95*H95,2)</f>
        <v>0</v>
      </c>
      <c r="R95" s="144">
        <f>ROUND(J95*H95,2)</f>
        <v>0</v>
      </c>
      <c r="S95" s="39"/>
      <c r="T95" s="209">
        <f>S95*H95</f>
        <v>0</v>
      </c>
      <c r="U95" s="209">
        <v>0</v>
      </c>
      <c r="V95" s="209">
        <f>U95*H95</f>
        <v>0</v>
      </c>
      <c r="W95" s="209">
        <v>0.35499999999999998</v>
      </c>
      <c r="X95" s="210">
        <f>W95*H95</f>
        <v>2.13</v>
      </c>
      <c r="AR95" s="17" t="s">
        <v>177</v>
      </c>
      <c r="AT95" s="17" t="s">
        <v>173</v>
      </c>
      <c r="AU95" s="17" t="s">
        <v>83</v>
      </c>
      <c r="AY95" s="17" t="s">
        <v>171</v>
      </c>
      <c r="BE95" s="211">
        <f>IF(O95="základní",K95,0)</f>
        <v>0</v>
      </c>
      <c r="BF95" s="211">
        <f>IF(O95="snížená",K95,0)</f>
        <v>0</v>
      </c>
      <c r="BG95" s="211">
        <f>IF(O95="zákl. přenesená",K95,0)</f>
        <v>0</v>
      </c>
      <c r="BH95" s="211">
        <f>IF(O95="sníž. přenesená",K95,0)</f>
        <v>0</v>
      </c>
      <c r="BI95" s="211">
        <f>IF(O95="nulová",K95,0)</f>
        <v>0</v>
      </c>
      <c r="BJ95" s="17" t="s">
        <v>81</v>
      </c>
      <c r="BK95" s="211">
        <f>ROUND(P95*H95,2)</f>
        <v>0</v>
      </c>
      <c r="BL95" s="17" t="s">
        <v>177</v>
      </c>
      <c r="BM95" s="17" t="s">
        <v>191</v>
      </c>
    </row>
    <row r="96" spans="2:65" s="45" customFormat="1" ht="27" x14ac:dyDescent="0.3">
      <c r="B96" s="38"/>
      <c r="D96" s="212" t="s">
        <v>179</v>
      </c>
      <c r="F96" s="213" t="s">
        <v>180</v>
      </c>
      <c r="M96" s="38"/>
      <c r="N96" s="214"/>
      <c r="O96" s="39"/>
      <c r="P96" s="39"/>
      <c r="Q96" s="39"/>
      <c r="R96" s="39"/>
      <c r="S96" s="39"/>
      <c r="T96" s="39"/>
      <c r="U96" s="39"/>
      <c r="V96" s="39"/>
      <c r="W96" s="39"/>
      <c r="X96" s="87"/>
      <c r="AT96" s="17" t="s">
        <v>179</v>
      </c>
      <c r="AU96" s="17" t="s">
        <v>83</v>
      </c>
    </row>
    <row r="97" spans="2:65" s="216" customFormat="1" ht="13.5" x14ac:dyDescent="0.3">
      <c r="B97" s="215"/>
      <c r="D97" s="212" t="s">
        <v>181</v>
      </c>
      <c r="E97" s="217" t="s">
        <v>5</v>
      </c>
      <c r="F97" s="218" t="s">
        <v>192</v>
      </c>
      <c r="H97" s="219">
        <v>6</v>
      </c>
      <c r="M97" s="215"/>
      <c r="N97" s="220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AT97" s="217" t="s">
        <v>181</v>
      </c>
      <c r="AU97" s="217" t="s">
        <v>83</v>
      </c>
      <c r="AV97" s="216" t="s">
        <v>83</v>
      </c>
      <c r="AW97" s="216" t="s">
        <v>7</v>
      </c>
      <c r="AX97" s="216" t="s">
        <v>81</v>
      </c>
      <c r="AY97" s="217" t="s">
        <v>171</v>
      </c>
    </row>
    <row r="98" spans="2:65" s="45" customFormat="1" ht="25.5" customHeight="1" x14ac:dyDescent="0.3">
      <c r="B98" s="38"/>
      <c r="C98" s="201" t="s">
        <v>177</v>
      </c>
      <c r="D98" s="201" t="s">
        <v>173</v>
      </c>
      <c r="E98" s="202" t="s">
        <v>193</v>
      </c>
      <c r="F98" s="203" t="s">
        <v>194</v>
      </c>
      <c r="G98" s="204" t="s">
        <v>195</v>
      </c>
      <c r="H98" s="205">
        <v>65.045000000000002</v>
      </c>
      <c r="I98" s="7"/>
      <c r="J98" s="7"/>
      <c r="K98" s="206">
        <f>ROUND(P98*H98,2)</f>
        <v>0</v>
      </c>
      <c r="L98" s="203" t="s">
        <v>185</v>
      </c>
      <c r="M98" s="38"/>
      <c r="N98" s="207" t="s">
        <v>5</v>
      </c>
      <c r="O98" s="208" t="s">
        <v>42</v>
      </c>
      <c r="P98" s="144">
        <f>I98+J98</f>
        <v>0</v>
      </c>
      <c r="Q98" s="144">
        <f>ROUND(I98*H98,2)</f>
        <v>0</v>
      </c>
      <c r="R98" s="144">
        <f>ROUND(J98*H98,2)</f>
        <v>0</v>
      </c>
      <c r="S98" s="39"/>
      <c r="T98" s="209">
        <f>S98*H98</f>
        <v>0</v>
      </c>
      <c r="U98" s="209">
        <v>0</v>
      </c>
      <c r="V98" s="209">
        <f>U98*H98</f>
        <v>0</v>
      </c>
      <c r="W98" s="209">
        <v>0</v>
      </c>
      <c r="X98" s="210">
        <f>W98*H98</f>
        <v>0</v>
      </c>
      <c r="AR98" s="17" t="s">
        <v>177</v>
      </c>
      <c r="AT98" s="17" t="s">
        <v>173</v>
      </c>
      <c r="AU98" s="17" t="s">
        <v>83</v>
      </c>
      <c r="AY98" s="17" t="s">
        <v>171</v>
      </c>
      <c r="BE98" s="211">
        <f>IF(O98="základní",K98,0)</f>
        <v>0</v>
      </c>
      <c r="BF98" s="211">
        <f>IF(O98="snížená",K98,0)</f>
        <v>0</v>
      </c>
      <c r="BG98" s="211">
        <f>IF(O98="zákl. přenesená",K98,0)</f>
        <v>0</v>
      </c>
      <c r="BH98" s="211">
        <f>IF(O98="sníž. přenesená",K98,0)</f>
        <v>0</v>
      </c>
      <c r="BI98" s="211">
        <f>IF(O98="nulová",K98,0)</f>
        <v>0</v>
      </c>
      <c r="BJ98" s="17" t="s">
        <v>81</v>
      </c>
      <c r="BK98" s="211">
        <f>ROUND(P98*H98,2)</f>
        <v>0</v>
      </c>
      <c r="BL98" s="17" t="s">
        <v>177</v>
      </c>
      <c r="BM98" s="17" t="s">
        <v>196</v>
      </c>
    </row>
    <row r="99" spans="2:65" s="45" customFormat="1" ht="27" x14ac:dyDescent="0.3">
      <c r="B99" s="38"/>
      <c r="D99" s="212" t="s">
        <v>179</v>
      </c>
      <c r="F99" s="213" t="s">
        <v>197</v>
      </c>
      <c r="M99" s="38"/>
      <c r="N99" s="214"/>
      <c r="O99" s="39"/>
      <c r="P99" s="39"/>
      <c r="Q99" s="39"/>
      <c r="R99" s="39"/>
      <c r="S99" s="39"/>
      <c r="T99" s="39"/>
      <c r="U99" s="39"/>
      <c r="V99" s="39"/>
      <c r="W99" s="39"/>
      <c r="X99" s="87"/>
      <c r="AT99" s="17" t="s">
        <v>179</v>
      </c>
      <c r="AU99" s="17" t="s">
        <v>83</v>
      </c>
    </row>
    <row r="100" spans="2:65" s="216" customFormat="1" ht="13.5" x14ac:dyDescent="0.3">
      <c r="B100" s="215"/>
      <c r="D100" s="212" t="s">
        <v>181</v>
      </c>
      <c r="E100" s="217" t="s">
        <v>5</v>
      </c>
      <c r="F100" s="218" t="s">
        <v>198</v>
      </c>
      <c r="H100" s="219">
        <v>65.045000000000002</v>
      </c>
      <c r="M100" s="215"/>
      <c r="N100" s="220"/>
      <c r="O100" s="221"/>
      <c r="P100" s="221"/>
      <c r="Q100" s="221"/>
      <c r="R100" s="221"/>
      <c r="S100" s="221"/>
      <c r="T100" s="221"/>
      <c r="U100" s="221"/>
      <c r="V100" s="221"/>
      <c r="W100" s="221"/>
      <c r="X100" s="222"/>
      <c r="AT100" s="217" t="s">
        <v>181</v>
      </c>
      <c r="AU100" s="217" t="s">
        <v>83</v>
      </c>
      <c r="AV100" s="216" t="s">
        <v>83</v>
      </c>
      <c r="AW100" s="216" t="s">
        <v>7</v>
      </c>
      <c r="AX100" s="216" t="s">
        <v>81</v>
      </c>
      <c r="AY100" s="217" t="s">
        <v>171</v>
      </c>
    </row>
    <row r="101" spans="2:65" s="45" customFormat="1" ht="16.5" customHeight="1" x14ac:dyDescent="0.3">
      <c r="B101" s="38"/>
      <c r="C101" s="201" t="s">
        <v>199</v>
      </c>
      <c r="D101" s="201" t="s">
        <v>173</v>
      </c>
      <c r="E101" s="202" t="s">
        <v>200</v>
      </c>
      <c r="F101" s="203" t="s">
        <v>201</v>
      </c>
      <c r="G101" s="204" t="s">
        <v>176</v>
      </c>
      <c r="H101" s="205">
        <v>128.833</v>
      </c>
      <c r="I101" s="7"/>
      <c r="J101" s="7"/>
      <c r="K101" s="206">
        <f>ROUND(P101*H101,2)</f>
        <v>0</v>
      </c>
      <c r="L101" s="203" t="s">
        <v>185</v>
      </c>
      <c r="M101" s="38"/>
      <c r="N101" s="207" t="s">
        <v>5</v>
      </c>
      <c r="O101" s="208" t="s">
        <v>42</v>
      </c>
      <c r="P101" s="144">
        <f>I101+J101</f>
        <v>0</v>
      </c>
      <c r="Q101" s="144">
        <f>ROUND(I101*H101,2)</f>
        <v>0</v>
      </c>
      <c r="R101" s="144">
        <f>ROUND(J101*H101,2)</f>
        <v>0</v>
      </c>
      <c r="S101" s="39"/>
      <c r="T101" s="209">
        <f>S101*H101</f>
        <v>0</v>
      </c>
      <c r="U101" s="209">
        <v>0</v>
      </c>
      <c r="V101" s="209">
        <f>U101*H101</f>
        <v>0</v>
      </c>
      <c r="W101" s="209">
        <v>0</v>
      </c>
      <c r="X101" s="210">
        <f>W101*H101</f>
        <v>0</v>
      </c>
      <c r="AR101" s="17" t="s">
        <v>177</v>
      </c>
      <c r="AT101" s="17" t="s">
        <v>173</v>
      </c>
      <c r="AU101" s="17" t="s">
        <v>83</v>
      </c>
      <c r="AY101" s="17" t="s">
        <v>171</v>
      </c>
      <c r="BE101" s="211">
        <f>IF(O101="základní",K101,0)</f>
        <v>0</v>
      </c>
      <c r="BF101" s="211">
        <f>IF(O101="snížená",K101,0)</f>
        <v>0</v>
      </c>
      <c r="BG101" s="211">
        <f>IF(O101="zákl. přenesená",K101,0)</f>
        <v>0</v>
      </c>
      <c r="BH101" s="211">
        <f>IF(O101="sníž. přenesená",K101,0)</f>
        <v>0</v>
      </c>
      <c r="BI101" s="211">
        <f>IF(O101="nulová",K101,0)</f>
        <v>0</v>
      </c>
      <c r="BJ101" s="17" t="s">
        <v>81</v>
      </c>
      <c r="BK101" s="211">
        <f>ROUND(P101*H101,2)</f>
        <v>0</v>
      </c>
      <c r="BL101" s="17" t="s">
        <v>177</v>
      </c>
      <c r="BM101" s="17" t="s">
        <v>202</v>
      </c>
    </row>
    <row r="102" spans="2:65" s="45" customFormat="1" ht="27" x14ac:dyDescent="0.3">
      <c r="B102" s="38"/>
      <c r="D102" s="212" t="s">
        <v>179</v>
      </c>
      <c r="F102" s="213" t="s">
        <v>197</v>
      </c>
      <c r="M102" s="38"/>
      <c r="N102" s="214"/>
      <c r="O102" s="39"/>
      <c r="P102" s="39"/>
      <c r="Q102" s="39"/>
      <c r="R102" s="39"/>
      <c r="S102" s="39"/>
      <c r="T102" s="39"/>
      <c r="U102" s="39"/>
      <c r="V102" s="39"/>
      <c r="W102" s="39"/>
      <c r="X102" s="87"/>
      <c r="AT102" s="17" t="s">
        <v>179</v>
      </c>
      <c r="AU102" s="17" t="s">
        <v>83</v>
      </c>
    </row>
    <row r="103" spans="2:65" s="216" customFormat="1" ht="13.5" x14ac:dyDescent="0.3">
      <c r="B103" s="215"/>
      <c r="D103" s="212" t="s">
        <v>181</v>
      </c>
      <c r="E103" s="217" t="s">
        <v>5</v>
      </c>
      <c r="F103" s="218" t="s">
        <v>203</v>
      </c>
      <c r="H103" s="219">
        <v>121.533</v>
      </c>
      <c r="M103" s="215"/>
      <c r="N103" s="220"/>
      <c r="O103" s="221"/>
      <c r="P103" s="221"/>
      <c r="Q103" s="221"/>
      <c r="R103" s="221"/>
      <c r="S103" s="221"/>
      <c r="T103" s="221"/>
      <c r="U103" s="221"/>
      <c r="V103" s="221"/>
      <c r="W103" s="221"/>
      <c r="X103" s="222"/>
      <c r="AT103" s="217" t="s">
        <v>181</v>
      </c>
      <c r="AU103" s="217" t="s">
        <v>83</v>
      </c>
      <c r="AV103" s="216" t="s">
        <v>83</v>
      </c>
      <c r="AW103" s="216" t="s">
        <v>7</v>
      </c>
      <c r="AX103" s="216" t="s">
        <v>73</v>
      </c>
      <c r="AY103" s="217" t="s">
        <v>171</v>
      </c>
    </row>
    <row r="104" spans="2:65" s="216" customFormat="1" ht="13.5" x14ac:dyDescent="0.3">
      <c r="B104" s="215"/>
      <c r="D104" s="212" t="s">
        <v>181</v>
      </c>
      <c r="E104" s="217" t="s">
        <v>5</v>
      </c>
      <c r="F104" s="218" t="s">
        <v>204</v>
      </c>
      <c r="H104" s="219">
        <v>7.3</v>
      </c>
      <c r="M104" s="215"/>
      <c r="N104" s="220"/>
      <c r="O104" s="221"/>
      <c r="P104" s="221"/>
      <c r="Q104" s="221"/>
      <c r="R104" s="221"/>
      <c r="S104" s="221"/>
      <c r="T104" s="221"/>
      <c r="U104" s="221"/>
      <c r="V104" s="221"/>
      <c r="W104" s="221"/>
      <c r="X104" s="222"/>
      <c r="AT104" s="217" t="s">
        <v>181</v>
      </c>
      <c r="AU104" s="217" t="s">
        <v>83</v>
      </c>
      <c r="AV104" s="216" t="s">
        <v>83</v>
      </c>
      <c r="AW104" s="216" t="s">
        <v>7</v>
      </c>
      <c r="AX104" s="216" t="s">
        <v>73</v>
      </c>
      <c r="AY104" s="217" t="s">
        <v>171</v>
      </c>
    </row>
    <row r="105" spans="2:65" s="224" customFormat="1" ht="13.5" x14ac:dyDescent="0.3">
      <c r="B105" s="223"/>
      <c r="D105" s="212" t="s">
        <v>181</v>
      </c>
      <c r="E105" s="225" t="s">
        <v>5</v>
      </c>
      <c r="F105" s="226" t="s">
        <v>205</v>
      </c>
      <c r="H105" s="227">
        <v>128.833</v>
      </c>
      <c r="M105" s="223"/>
      <c r="N105" s="228"/>
      <c r="O105" s="229"/>
      <c r="P105" s="229"/>
      <c r="Q105" s="229"/>
      <c r="R105" s="229"/>
      <c r="S105" s="229"/>
      <c r="T105" s="229"/>
      <c r="U105" s="229"/>
      <c r="V105" s="229"/>
      <c r="W105" s="229"/>
      <c r="X105" s="230"/>
      <c r="AT105" s="225" t="s">
        <v>181</v>
      </c>
      <c r="AU105" s="225" t="s">
        <v>83</v>
      </c>
      <c r="AV105" s="224" t="s">
        <v>177</v>
      </c>
      <c r="AW105" s="224" t="s">
        <v>7</v>
      </c>
      <c r="AX105" s="224" t="s">
        <v>81</v>
      </c>
      <c r="AY105" s="225" t="s">
        <v>171</v>
      </c>
    </row>
    <row r="106" spans="2:65" s="45" customFormat="1" ht="16.5" customHeight="1" x14ac:dyDescent="0.3">
      <c r="B106" s="38"/>
      <c r="C106" s="201" t="s">
        <v>206</v>
      </c>
      <c r="D106" s="201" t="s">
        <v>173</v>
      </c>
      <c r="E106" s="202" t="s">
        <v>207</v>
      </c>
      <c r="F106" s="203" t="s">
        <v>208</v>
      </c>
      <c r="G106" s="204" t="s">
        <v>209</v>
      </c>
      <c r="H106" s="205">
        <v>132.66900000000001</v>
      </c>
      <c r="I106" s="7"/>
      <c r="J106" s="7"/>
      <c r="K106" s="206">
        <f>ROUND(P106*H106,2)</f>
        <v>0</v>
      </c>
      <c r="L106" s="203" t="s">
        <v>185</v>
      </c>
      <c r="M106" s="38"/>
      <c r="N106" s="207" t="s">
        <v>5</v>
      </c>
      <c r="O106" s="208" t="s">
        <v>42</v>
      </c>
      <c r="P106" s="144">
        <f>I106+J106</f>
        <v>0</v>
      </c>
      <c r="Q106" s="144">
        <f>ROUND(I106*H106,2)</f>
        <v>0</v>
      </c>
      <c r="R106" s="144">
        <f>ROUND(J106*H106,2)</f>
        <v>0</v>
      </c>
      <c r="S106" s="39"/>
      <c r="T106" s="209">
        <f>S106*H106</f>
        <v>0</v>
      </c>
      <c r="U106" s="209">
        <v>0</v>
      </c>
      <c r="V106" s="209">
        <f>U106*H106</f>
        <v>0</v>
      </c>
      <c r="W106" s="209">
        <v>0</v>
      </c>
      <c r="X106" s="210">
        <f>W106*H106</f>
        <v>0</v>
      </c>
      <c r="AR106" s="17" t="s">
        <v>177</v>
      </c>
      <c r="AT106" s="17" t="s">
        <v>173</v>
      </c>
      <c r="AU106" s="17" t="s">
        <v>83</v>
      </c>
      <c r="AY106" s="17" t="s">
        <v>171</v>
      </c>
      <c r="BE106" s="211">
        <f>IF(O106="základní",K106,0)</f>
        <v>0</v>
      </c>
      <c r="BF106" s="211">
        <f>IF(O106="snížená",K106,0)</f>
        <v>0</v>
      </c>
      <c r="BG106" s="211">
        <f>IF(O106="zákl. přenesená",K106,0)</f>
        <v>0</v>
      </c>
      <c r="BH106" s="211">
        <f>IF(O106="sníž. přenesená",K106,0)</f>
        <v>0</v>
      </c>
      <c r="BI106" s="211">
        <f>IF(O106="nulová",K106,0)</f>
        <v>0</v>
      </c>
      <c r="BJ106" s="17" t="s">
        <v>81</v>
      </c>
      <c r="BK106" s="211">
        <f>ROUND(P106*H106,2)</f>
        <v>0</v>
      </c>
      <c r="BL106" s="17" t="s">
        <v>177</v>
      </c>
      <c r="BM106" s="17" t="s">
        <v>210</v>
      </c>
    </row>
    <row r="107" spans="2:65" s="45" customFormat="1" ht="27" x14ac:dyDescent="0.3">
      <c r="B107" s="38"/>
      <c r="D107" s="212" t="s">
        <v>179</v>
      </c>
      <c r="F107" s="213" t="s">
        <v>180</v>
      </c>
      <c r="M107" s="38"/>
      <c r="N107" s="214"/>
      <c r="O107" s="39"/>
      <c r="P107" s="39"/>
      <c r="Q107" s="39"/>
      <c r="R107" s="39"/>
      <c r="S107" s="39"/>
      <c r="T107" s="39"/>
      <c r="U107" s="39"/>
      <c r="V107" s="39"/>
      <c r="W107" s="39"/>
      <c r="X107" s="87"/>
      <c r="AT107" s="17" t="s">
        <v>179</v>
      </c>
      <c r="AU107" s="17" t="s">
        <v>83</v>
      </c>
    </row>
    <row r="108" spans="2:65" s="216" customFormat="1" ht="13.5" x14ac:dyDescent="0.3">
      <c r="B108" s="215"/>
      <c r="D108" s="212" t="s">
        <v>181</v>
      </c>
      <c r="E108" s="217" t="s">
        <v>5</v>
      </c>
      <c r="F108" s="218" t="s">
        <v>211</v>
      </c>
      <c r="H108" s="219">
        <v>2.58</v>
      </c>
      <c r="M108" s="215"/>
      <c r="N108" s="220"/>
      <c r="O108" s="221"/>
      <c r="P108" s="221"/>
      <c r="Q108" s="221"/>
      <c r="R108" s="221"/>
      <c r="S108" s="221"/>
      <c r="T108" s="221"/>
      <c r="U108" s="221"/>
      <c r="V108" s="221"/>
      <c r="W108" s="221"/>
      <c r="X108" s="222"/>
      <c r="AT108" s="217" t="s">
        <v>181</v>
      </c>
      <c r="AU108" s="217" t="s">
        <v>83</v>
      </c>
      <c r="AV108" s="216" t="s">
        <v>83</v>
      </c>
      <c r="AW108" s="216" t="s">
        <v>7</v>
      </c>
      <c r="AX108" s="216" t="s">
        <v>73</v>
      </c>
      <c r="AY108" s="217" t="s">
        <v>171</v>
      </c>
    </row>
    <row r="109" spans="2:65" s="216" customFormat="1" ht="27" x14ac:dyDescent="0.3">
      <c r="B109" s="215"/>
      <c r="D109" s="212" t="s">
        <v>181</v>
      </c>
      <c r="E109" s="217" t="s">
        <v>5</v>
      </c>
      <c r="F109" s="218" t="s">
        <v>212</v>
      </c>
      <c r="H109" s="219">
        <v>130.089</v>
      </c>
      <c r="M109" s="215"/>
      <c r="N109" s="220"/>
      <c r="O109" s="221"/>
      <c r="P109" s="221"/>
      <c r="Q109" s="221"/>
      <c r="R109" s="221"/>
      <c r="S109" s="221"/>
      <c r="T109" s="221"/>
      <c r="U109" s="221"/>
      <c r="V109" s="221"/>
      <c r="W109" s="221"/>
      <c r="X109" s="222"/>
      <c r="AT109" s="217" t="s">
        <v>181</v>
      </c>
      <c r="AU109" s="217" t="s">
        <v>83</v>
      </c>
      <c r="AV109" s="216" t="s">
        <v>83</v>
      </c>
      <c r="AW109" s="216" t="s">
        <v>7</v>
      </c>
      <c r="AX109" s="216" t="s">
        <v>73</v>
      </c>
      <c r="AY109" s="217" t="s">
        <v>171</v>
      </c>
    </row>
    <row r="110" spans="2:65" s="224" customFormat="1" ht="13.5" x14ac:dyDescent="0.3">
      <c r="B110" s="223"/>
      <c r="D110" s="212" t="s">
        <v>181</v>
      </c>
      <c r="E110" s="225" t="s">
        <v>5</v>
      </c>
      <c r="F110" s="226" t="s">
        <v>205</v>
      </c>
      <c r="H110" s="227">
        <v>132.66900000000001</v>
      </c>
      <c r="M110" s="223"/>
      <c r="N110" s="228"/>
      <c r="O110" s="229"/>
      <c r="P110" s="229"/>
      <c r="Q110" s="229"/>
      <c r="R110" s="229"/>
      <c r="S110" s="229"/>
      <c r="T110" s="229"/>
      <c r="U110" s="229"/>
      <c r="V110" s="229"/>
      <c r="W110" s="229"/>
      <c r="X110" s="230"/>
      <c r="AT110" s="225" t="s">
        <v>181</v>
      </c>
      <c r="AU110" s="225" t="s">
        <v>83</v>
      </c>
      <c r="AV110" s="224" t="s">
        <v>177</v>
      </c>
      <c r="AW110" s="224" t="s">
        <v>7</v>
      </c>
      <c r="AX110" s="224" t="s">
        <v>81</v>
      </c>
      <c r="AY110" s="225" t="s">
        <v>171</v>
      </c>
    </row>
    <row r="111" spans="2:65" s="188" customFormat="1" ht="29.85" customHeight="1" x14ac:dyDescent="0.3">
      <c r="B111" s="187"/>
      <c r="D111" s="189" t="s">
        <v>72</v>
      </c>
      <c r="E111" s="199" t="s">
        <v>83</v>
      </c>
      <c r="F111" s="199" t="s">
        <v>213</v>
      </c>
      <c r="K111" s="200">
        <f>BK111</f>
        <v>0</v>
      </c>
      <c r="M111" s="187"/>
      <c r="N111" s="192"/>
      <c r="O111" s="193"/>
      <c r="P111" s="193"/>
      <c r="Q111" s="194">
        <f>SUM(Q112:Q116)</f>
        <v>0</v>
      </c>
      <c r="R111" s="194">
        <f>SUM(R112:R116)</f>
        <v>0</v>
      </c>
      <c r="S111" s="193"/>
      <c r="T111" s="195">
        <f>SUM(T112:T116)</f>
        <v>0</v>
      </c>
      <c r="U111" s="193"/>
      <c r="V111" s="195">
        <f>SUM(V112:V116)</f>
        <v>45.424000000000007</v>
      </c>
      <c r="W111" s="193"/>
      <c r="X111" s="196">
        <f>SUM(X112:X116)</f>
        <v>0</v>
      </c>
      <c r="AR111" s="189" t="s">
        <v>81</v>
      </c>
      <c r="AT111" s="197" t="s">
        <v>72</v>
      </c>
      <c r="AU111" s="197" t="s">
        <v>81</v>
      </c>
      <c r="AY111" s="189" t="s">
        <v>171</v>
      </c>
      <c r="BK111" s="198">
        <f>SUM(BK112:BK116)</f>
        <v>0</v>
      </c>
    </row>
    <row r="112" spans="2:65" s="45" customFormat="1" ht="16.5" customHeight="1" x14ac:dyDescent="0.3">
      <c r="B112" s="38"/>
      <c r="C112" s="201" t="s">
        <v>214</v>
      </c>
      <c r="D112" s="201" t="s">
        <v>173</v>
      </c>
      <c r="E112" s="202" t="s">
        <v>215</v>
      </c>
      <c r="F112" s="203" t="s">
        <v>216</v>
      </c>
      <c r="G112" s="204" t="s">
        <v>176</v>
      </c>
      <c r="H112" s="205">
        <v>68</v>
      </c>
      <c r="I112" s="7"/>
      <c r="J112" s="7"/>
      <c r="K112" s="206">
        <f>ROUND(P112*H112,2)</f>
        <v>0</v>
      </c>
      <c r="L112" s="203" t="s">
        <v>5</v>
      </c>
      <c r="M112" s="38"/>
      <c r="N112" s="207" t="s">
        <v>5</v>
      </c>
      <c r="O112" s="208" t="s">
        <v>42</v>
      </c>
      <c r="P112" s="144">
        <f>I112+J112</f>
        <v>0</v>
      </c>
      <c r="Q112" s="144">
        <f>ROUND(I112*H112,2)</f>
        <v>0</v>
      </c>
      <c r="R112" s="144">
        <f>ROUND(J112*H112,2)</f>
        <v>0</v>
      </c>
      <c r="S112" s="39"/>
      <c r="T112" s="209">
        <f>S112*H112</f>
        <v>0</v>
      </c>
      <c r="U112" s="209">
        <v>0.108</v>
      </c>
      <c r="V112" s="209">
        <f>U112*H112</f>
        <v>7.3440000000000003</v>
      </c>
      <c r="W112" s="209">
        <v>0</v>
      </c>
      <c r="X112" s="210">
        <f>W112*H112</f>
        <v>0</v>
      </c>
      <c r="AR112" s="17" t="s">
        <v>177</v>
      </c>
      <c r="AT112" s="17" t="s">
        <v>173</v>
      </c>
      <c r="AU112" s="17" t="s">
        <v>83</v>
      </c>
      <c r="AY112" s="17" t="s">
        <v>171</v>
      </c>
      <c r="BE112" s="211">
        <f>IF(O112="základní",K112,0)</f>
        <v>0</v>
      </c>
      <c r="BF112" s="211">
        <f>IF(O112="snížená",K112,0)</f>
        <v>0</v>
      </c>
      <c r="BG112" s="211">
        <f>IF(O112="zákl. přenesená",K112,0)</f>
        <v>0</v>
      </c>
      <c r="BH112" s="211">
        <f>IF(O112="sníž. přenesená",K112,0)</f>
        <v>0</v>
      </c>
      <c r="BI112" s="211">
        <f>IF(O112="nulová",K112,0)</f>
        <v>0</v>
      </c>
      <c r="BJ112" s="17" t="s">
        <v>81</v>
      </c>
      <c r="BK112" s="211">
        <f>ROUND(P112*H112,2)</f>
        <v>0</v>
      </c>
      <c r="BL112" s="17" t="s">
        <v>177</v>
      </c>
      <c r="BM112" s="17" t="s">
        <v>217</v>
      </c>
    </row>
    <row r="113" spans="2:65" s="45" customFormat="1" ht="27" x14ac:dyDescent="0.3">
      <c r="B113" s="38"/>
      <c r="D113" s="212" t="s">
        <v>179</v>
      </c>
      <c r="F113" s="213" t="s">
        <v>218</v>
      </c>
      <c r="M113" s="38"/>
      <c r="N113" s="214"/>
      <c r="O113" s="39"/>
      <c r="P113" s="39"/>
      <c r="Q113" s="39"/>
      <c r="R113" s="39"/>
      <c r="S113" s="39"/>
      <c r="T113" s="39"/>
      <c r="U113" s="39"/>
      <c r="V113" s="39"/>
      <c r="W113" s="39"/>
      <c r="X113" s="87"/>
      <c r="AT113" s="17" t="s">
        <v>179</v>
      </c>
      <c r="AU113" s="17" t="s">
        <v>83</v>
      </c>
    </row>
    <row r="114" spans="2:65" s="216" customFormat="1" ht="13.5" x14ac:dyDescent="0.3">
      <c r="B114" s="215"/>
      <c r="D114" s="212" t="s">
        <v>181</v>
      </c>
      <c r="E114" s="217" t="s">
        <v>5</v>
      </c>
      <c r="F114" s="218" t="s">
        <v>219</v>
      </c>
      <c r="H114" s="219">
        <v>68</v>
      </c>
      <c r="M114" s="215"/>
      <c r="N114" s="220"/>
      <c r="O114" s="221"/>
      <c r="P114" s="221"/>
      <c r="Q114" s="221"/>
      <c r="R114" s="221"/>
      <c r="S114" s="221"/>
      <c r="T114" s="221"/>
      <c r="U114" s="221"/>
      <c r="V114" s="221"/>
      <c r="W114" s="221"/>
      <c r="X114" s="222"/>
      <c r="AT114" s="217" t="s">
        <v>181</v>
      </c>
      <c r="AU114" s="217" t="s">
        <v>83</v>
      </c>
      <c r="AV114" s="216" t="s">
        <v>83</v>
      </c>
      <c r="AW114" s="216" t="s">
        <v>7</v>
      </c>
      <c r="AX114" s="216" t="s">
        <v>81</v>
      </c>
      <c r="AY114" s="217" t="s">
        <v>171</v>
      </c>
    </row>
    <row r="115" spans="2:65" s="45" customFormat="1" ht="16.5" customHeight="1" x14ac:dyDescent="0.3">
      <c r="B115" s="38"/>
      <c r="C115" s="231" t="s">
        <v>220</v>
      </c>
      <c r="D115" s="231" t="s">
        <v>221</v>
      </c>
      <c r="E115" s="232" t="s">
        <v>222</v>
      </c>
      <c r="F115" s="233" t="s">
        <v>223</v>
      </c>
      <c r="G115" s="234" t="s">
        <v>224</v>
      </c>
      <c r="H115" s="235">
        <v>34</v>
      </c>
      <c r="I115" s="8"/>
      <c r="J115" s="236"/>
      <c r="K115" s="237">
        <f>ROUND(P115*H115,2)</f>
        <v>0</v>
      </c>
      <c r="L115" s="233" t="s">
        <v>5</v>
      </c>
      <c r="M115" s="238"/>
      <c r="N115" s="239" t="s">
        <v>5</v>
      </c>
      <c r="O115" s="208" t="s">
        <v>42</v>
      </c>
      <c r="P115" s="144">
        <f>I115+J115</f>
        <v>0</v>
      </c>
      <c r="Q115" s="144">
        <f>ROUND(I115*H115,2)</f>
        <v>0</v>
      </c>
      <c r="R115" s="144">
        <f>ROUND(J115*H115,2)</f>
        <v>0</v>
      </c>
      <c r="S115" s="39"/>
      <c r="T115" s="209">
        <f>S115*H115</f>
        <v>0</v>
      </c>
      <c r="U115" s="209">
        <v>1.1200000000000001</v>
      </c>
      <c r="V115" s="209">
        <f>U115*H115</f>
        <v>38.080000000000005</v>
      </c>
      <c r="W115" s="209">
        <v>0</v>
      </c>
      <c r="X115" s="210">
        <f>W115*H115</f>
        <v>0</v>
      </c>
      <c r="AR115" s="17" t="s">
        <v>220</v>
      </c>
      <c r="AT115" s="17" t="s">
        <v>221</v>
      </c>
      <c r="AU115" s="17" t="s">
        <v>83</v>
      </c>
      <c r="AY115" s="17" t="s">
        <v>171</v>
      </c>
      <c r="BE115" s="211">
        <f>IF(O115="základní",K115,0)</f>
        <v>0</v>
      </c>
      <c r="BF115" s="211">
        <f>IF(O115="snížená",K115,0)</f>
        <v>0</v>
      </c>
      <c r="BG115" s="211">
        <f>IF(O115="zákl. přenesená",K115,0)</f>
        <v>0</v>
      </c>
      <c r="BH115" s="211">
        <f>IF(O115="sníž. přenesená",K115,0)</f>
        <v>0</v>
      </c>
      <c r="BI115" s="211">
        <f>IF(O115="nulová",K115,0)</f>
        <v>0</v>
      </c>
      <c r="BJ115" s="17" t="s">
        <v>81</v>
      </c>
      <c r="BK115" s="211">
        <f>ROUND(P115*H115,2)</f>
        <v>0</v>
      </c>
      <c r="BL115" s="17" t="s">
        <v>177</v>
      </c>
      <c r="BM115" s="17" t="s">
        <v>225</v>
      </c>
    </row>
    <row r="116" spans="2:65" s="45" customFormat="1" ht="27" x14ac:dyDescent="0.3">
      <c r="B116" s="38"/>
      <c r="D116" s="212" t="s">
        <v>179</v>
      </c>
      <c r="F116" s="213" t="s">
        <v>218</v>
      </c>
      <c r="M116" s="38"/>
      <c r="N116" s="214"/>
      <c r="O116" s="39"/>
      <c r="P116" s="39"/>
      <c r="Q116" s="39"/>
      <c r="R116" s="39"/>
      <c r="S116" s="39"/>
      <c r="T116" s="39"/>
      <c r="U116" s="39"/>
      <c r="V116" s="39"/>
      <c r="W116" s="39"/>
      <c r="X116" s="87"/>
      <c r="AT116" s="17" t="s">
        <v>179</v>
      </c>
      <c r="AU116" s="17" t="s">
        <v>83</v>
      </c>
    </row>
    <row r="117" spans="2:65" s="188" customFormat="1" ht="29.85" customHeight="1" x14ac:dyDescent="0.3">
      <c r="B117" s="187"/>
      <c r="D117" s="189" t="s">
        <v>72</v>
      </c>
      <c r="E117" s="199" t="s">
        <v>177</v>
      </c>
      <c r="F117" s="199" t="s">
        <v>226</v>
      </c>
      <c r="K117" s="200">
        <f>BK117</f>
        <v>0</v>
      </c>
      <c r="M117" s="187"/>
      <c r="N117" s="192"/>
      <c r="O117" s="193"/>
      <c r="P117" s="193"/>
      <c r="Q117" s="194">
        <f>SUM(Q118:Q120)</f>
        <v>0</v>
      </c>
      <c r="R117" s="194">
        <f>SUM(R118:R120)</f>
        <v>0</v>
      </c>
      <c r="S117" s="193"/>
      <c r="T117" s="195">
        <f>SUM(T118:T120)</f>
        <v>0</v>
      </c>
      <c r="U117" s="193"/>
      <c r="V117" s="195">
        <f>SUM(V118:V120)</f>
        <v>6.8937599999999994</v>
      </c>
      <c r="W117" s="193"/>
      <c r="X117" s="196">
        <f>SUM(X118:X120)</f>
        <v>0</v>
      </c>
      <c r="AR117" s="189" t="s">
        <v>81</v>
      </c>
      <c r="AT117" s="197" t="s">
        <v>72</v>
      </c>
      <c r="AU117" s="197" t="s">
        <v>81</v>
      </c>
      <c r="AY117" s="189" t="s">
        <v>171</v>
      </c>
      <c r="BK117" s="198">
        <f>SUM(BK118:BK120)</f>
        <v>0</v>
      </c>
    </row>
    <row r="118" spans="2:65" s="45" customFormat="1" ht="16.5" customHeight="1" x14ac:dyDescent="0.3">
      <c r="B118" s="38"/>
      <c r="C118" s="201" t="s">
        <v>227</v>
      </c>
      <c r="D118" s="201" t="s">
        <v>173</v>
      </c>
      <c r="E118" s="202" t="s">
        <v>228</v>
      </c>
      <c r="F118" s="203" t="s">
        <v>229</v>
      </c>
      <c r="G118" s="204" t="s">
        <v>176</v>
      </c>
      <c r="H118" s="205">
        <v>17.2</v>
      </c>
      <c r="I118" s="7"/>
      <c r="J118" s="7"/>
      <c r="K118" s="206">
        <f>ROUND(P118*H118,2)</f>
        <v>0</v>
      </c>
      <c r="L118" s="203" t="s">
        <v>185</v>
      </c>
      <c r="M118" s="38"/>
      <c r="N118" s="207" t="s">
        <v>5</v>
      </c>
      <c r="O118" s="208" t="s">
        <v>42</v>
      </c>
      <c r="P118" s="144">
        <f>I118+J118</f>
        <v>0</v>
      </c>
      <c r="Q118" s="144">
        <f>ROUND(I118*H118,2)</f>
        <v>0</v>
      </c>
      <c r="R118" s="144">
        <f>ROUND(J118*H118,2)</f>
        <v>0</v>
      </c>
      <c r="S118" s="39"/>
      <c r="T118" s="209">
        <f>S118*H118</f>
        <v>0</v>
      </c>
      <c r="U118" s="209">
        <v>0.40079999999999999</v>
      </c>
      <c r="V118" s="209">
        <f>U118*H118</f>
        <v>6.8937599999999994</v>
      </c>
      <c r="W118" s="209">
        <v>0</v>
      </c>
      <c r="X118" s="210">
        <f>W118*H118</f>
        <v>0</v>
      </c>
      <c r="AR118" s="17" t="s">
        <v>177</v>
      </c>
      <c r="AT118" s="17" t="s">
        <v>173</v>
      </c>
      <c r="AU118" s="17" t="s">
        <v>83</v>
      </c>
      <c r="AY118" s="17" t="s">
        <v>171</v>
      </c>
      <c r="BE118" s="211">
        <f>IF(O118="základní",K118,0)</f>
        <v>0</v>
      </c>
      <c r="BF118" s="211">
        <f>IF(O118="snížená",K118,0)</f>
        <v>0</v>
      </c>
      <c r="BG118" s="211">
        <f>IF(O118="zákl. přenesená",K118,0)</f>
        <v>0</v>
      </c>
      <c r="BH118" s="211">
        <f>IF(O118="sníž. přenesená",K118,0)</f>
        <v>0</v>
      </c>
      <c r="BI118" s="211">
        <f>IF(O118="nulová",K118,0)</f>
        <v>0</v>
      </c>
      <c r="BJ118" s="17" t="s">
        <v>81</v>
      </c>
      <c r="BK118" s="211">
        <f>ROUND(P118*H118,2)</f>
        <v>0</v>
      </c>
      <c r="BL118" s="17" t="s">
        <v>177</v>
      </c>
      <c r="BM118" s="17" t="s">
        <v>230</v>
      </c>
    </row>
    <row r="119" spans="2:65" s="45" customFormat="1" ht="27" x14ac:dyDescent="0.3">
      <c r="B119" s="38"/>
      <c r="D119" s="212" t="s">
        <v>179</v>
      </c>
      <c r="F119" s="213" t="s">
        <v>218</v>
      </c>
      <c r="M119" s="38"/>
      <c r="N119" s="214"/>
      <c r="O119" s="39"/>
      <c r="P119" s="39"/>
      <c r="Q119" s="39"/>
      <c r="R119" s="39"/>
      <c r="S119" s="39"/>
      <c r="T119" s="39"/>
      <c r="U119" s="39"/>
      <c r="V119" s="39"/>
      <c r="W119" s="39"/>
      <c r="X119" s="87"/>
      <c r="AT119" s="17" t="s">
        <v>179</v>
      </c>
      <c r="AU119" s="17" t="s">
        <v>83</v>
      </c>
    </row>
    <row r="120" spans="2:65" s="216" customFormat="1" ht="13.5" x14ac:dyDescent="0.3">
      <c r="B120" s="215"/>
      <c r="D120" s="212" t="s">
        <v>181</v>
      </c>
      <c r="E120" s="217" t="s">
        <v>5</v>
      </c>
      <c r="F120" s="218" t="s">
        <v>231</v>
      </c>
      <c r="H120" s="219">
        <v>17.2</v>
      </c>
      <c r="M120" s="215"/>
      <c r="N120" s="220"/>
      <c r="O120" s="221"/>
      <c r="P120" s="221"/>
      <c r="Q120" s="221"/>
      <c r="R120" s="221"/>
      <c r="S120" s="221"/>
      <c r="T120" s="221"/>
      <c r="U120" s="221"/>
      <c r="V120" s="221"/>
      <c r="W120" s="221"/>
      <c r="X120" s="222"/>
      <c r="AT120" s="217" t="s">
        <v>181</v>
      </c>
      <c r="AU120" s="217" t="s">
        <v>83</v>
      </c>
      <c r="AV120" s="216" t="s">
        <v>83</v>
      </c>
      <c r="AW120" s="216" t="s">
        <v>7</v>
      </c>
      <c r="AX120" s="216" t="s">
        <v>81</v>
      </c>
      <c r="AY120" s="217" t="s">
        <v>171</v>
      </c>
    </row>
    <row r="121" spans="2:65" s="188" customFormat="1" ht="29.85" customHeight="1" x14ac:dyDescent="0.3">
      <c r="B121" s="187"/>
      <c r="D121" s="189" t="s">
        <v>72</v>
      </c>
      <c r="E121" s="199" t="s">
        <v>199</v>
      </c>
      <c r="F121" s="199" t="s">
        <v>232</v>
      </c>
      <c r="K121" s="200">
        <f>BK121</f>
        <v>0</v>
      </c>
      <c r="M121" s="187"/>
      <c r="N121" s="192"/>
      <c r="O121" s="193"/>
      <c r="P121" s="193"/>
      <c r="Q121" s="194">
        <f>SUM(Q122:Q181)</f>
        <v>0</v>
      </c>
      <c r="R121" s="194">
        <f>SUM(R122:R181)</f>
        <v>0</v>
      </c>
      <c r="S121" s="193"/>
      <c r="T121" s="195">
        <f>SUM(T122:T181)</f>
        <v>0</v>
      </c>
      <c r="U121" s="193"/>
      <c r="V121" s="195">
        <f>SUM(V122:V181)</f>
        <v>148.14012818</v>
      </c>
      <c r="W121" s="193"/>
      <c r="X121" s="196">
        <f>SUM(X122:X181)</f>
        <v>79.598312000000007</v>
      </c>
      <c r="AR121" s="189" t="s">
        <v>81</v>
      </c>
      <c r="AT121" s="197" t="s">
        <v>72</v>
      </c>
      <c r="AU121" s="197" t="s">
        <v>81</v>
      </c>
      <c r="AY121" s="189" t="s">
        <v>171</v>
      </c>
      <c r="BK121" s="198">
        <f>SUM(BK122:BK181)</f>
        <v>0</v>
      </c>
    </row>
    <row r="122" spans="2:65" s="45" customFormat="1" ht="16.5" customHeight="1" x14ac:dyDescent="0.3">
      <c r="B122" s="38"/>
      <c r="C122" s="201" t="s">
        <v>233</v>
      </c>
      <c r="D122" s="201" t="s">
        <v>173</v>
      </c>
      <c r="E122" s="202" t="s">
        <v>234</v>
      </c>
      <c r="F122" s="203" t="s">
        <v>235</v>
      </c>
      <c r="G122" s="204" t="s">
        <v>195</v>
      </c>
      <c r="H122" s="205">
        <v>43.56</v>
      </c>
      <c r="I122" s="7"/>
      <c r="J122" s="7"/>
      <c r="K122" s="206">
        <f>ROUND(P122*H122,2)</f>
        <v>0</v>
      </c>
      <c r="L122" s="203" t="s">
        <v>185</v>
      </c>
      <c r="M122" s="38"/>
      <c r="N122" s="207" t="s">
        <v>5</v>
      </c>
      <c r="O122" s="208" t="s">
        <v>42</v>
      </c>
      <c r="P122" s="144">
        <f>I122+J122</f>
        <v>0</v>
      </c>
      <c r="Q122" s="144">
        <f>ROUND(I122*H122,2)</f>
        <v>0</v>
      </c>
      <c r="R122" s="144">
        <f>ROUND(J122*H122,2)</f>
        <v>0</v>
      </c>
      <c r="S122" s="39"/>
      <c r="T122" s="209">
        <f>S122*H122</f>
        <v>0</v>
      </c>
      <c r="U122" s="209">
        <v>2.03485</v>
      </c>
      <c r="V122" s="209">
        <f>U122*H122</f>
        <v>88.638066000000009</v>
      </c>
      <c r="W122" s="209">
        <v>0</v>
      </c>
      <c r="X122" s="210">
        <f>W122*H122</f>
        <v>0</v>
      </c>
      <c r="AR122" s="17" t="s">
        <v>177</v>
      </c>
      <c r="AT122" s="17" t="s">
        <v>173</v>
      </c>
      <c r="AU122" s="17" t="s">
        <v>83</v>
      </c>
      <c r="AY122" s="17" t="s">
        <v>171</v>
      </c>
      <c r="BE122" s="211">
        <f>IF(O122="základní",K122,0)</f>
        <v>0</v>
      </c>
      <c r="BF122" s="211">
        <f>IF(O122="snížená",K122,0)</f>
        <v>0</v>
      </c>
      <c r="BG122" s="211">
        <f>IF(O122="zákl. přenesená",K122,0)</f>
        <v>0</v>
      </c>
      <c r="BH122" s="211">
        <f>IF(O122="sníž. přenesená",K122,0)</f>
        <v>0</v>
      </c>
      <c r="BI122" s="211">
        <f>IF(O122="nulová",K122,0)</f>
        <v>0</v>
      </c>
      <c r="BJ122" s="17" t="s">
        <v>81</v>
      </c>
      <c r="BK122" s="211">
        <f>ROUND(P122*H122,2)</f>
        <v>0</v>
      </c>
      <c r="BL122" s="17" t="s">
        <v>177</v>
      </c>
      <c r="BM122" s="17" t="s">
        <v>236</v>
      </c>
    </row>
    <row r="123" spans="2:65" s="45" customFormat="1" ht="27" x14ac:dyDescent="0.3">
      <c r="B123" s="38"/>
      <c r="D123" s="212" t="s">
        <v>179</v>
      </c>
      <c r="F123" s="213" t="s">
        <v>197</v>
      </c>
      <c r="M123" s="38"/>
      <c r="N123" s="214"/>
      <c r="O123" s="39"/>
      <c r="P123" s="39"/>
      <c r="Q123" s="39"/>
      <c r="R123" s="39"/>
      <c r="S123" s="39"/>
      <c r="T123" s="39"/>
      <c r="U123" s="39"/>
      <c r="V123" s="39"/>
      <c r="W123" s="39"/>
      <c r="X123" s="87"/>
      <c r="AT123" s="17" t="s">
        <v>179</v>
      </c>
      <c r="AU123" s="17" t="s">
        <v>83</v>
      </c>
    </row>
    <row r="124" spans="2:65" s="216" customFormat="1" ht="13.5" x14ac:dyDescent="0.3">
      <c r="B124" s="215"/>
      <c r="D124" s="212" t="s">
        <v>181</v>
      </c>
      <c r="E124" s="217" t="s">
        <v>5</v>
      </c>
      <c r="F124" s="218" t="s">
        <v>237</v>
      </c>
      <c r="H124" s="219">
        <v>43.56</v>
      </c>
      <c r="M124" s="215"/>
      <c r="N124" s="220"/>
      <c r="O124" s="221"/>
      <c r="P124" s="221"/>
      <c r="Q124" s="221"/>
      <c r="R124" s="221"/>
      <c r="S124" s="221"/>
      <c r="T124" s="221"/>
      <c r="U124" s="221"/>
      <c r="V124" s="221"/>
      <c r="W124" s="221"/>
      <c r="X124" s="222"/>
      <c r="AT124" s="217" t="s">
        <v>181</v>
      </c>
      <c r="AU124" s="217" t="s">
        <v>83</v>
      </c>
      <c r="AV124" s="216" t="s">
        <v>83</v>
      </c>
      <c r="AW124" s="216" t="s">
        <v>7</v>
      </c>
      <c r="AX124" s="216" t="s">
        <v>81</v>
      </c>
      <c r="AY124" s="217" t="s">
        <v>171</v>
      </c>
    </row>
    <row r="125" spans="2:65" s="45" customFormat="1" ht="38.25" customHeight="1" x14ac:dyDescent="0.3">
      <c r="B125" s="38"/>
      <c r="C125" s="201" t="s">
        <v>238</v>
      </c>
      <c r="D125" s="201" t="s">
        <v>173</v>
      </c>
      <c r="E125" s="202" t="s">
        <v>239</v>
      </c>
      <c r="F125" s="203" t="s">
        <v>240</v>
      </c>
      <c r="G125" s="204" t="s">
        <v>241</v>
      </c>
      <c r="H125" s="205">
        <v>28.158000000000001</v>
      </c>
      <c r="I125" s="7"/>
      <c r="J125" s="7"/>
      <c r="K125" s="206">
        <f>ROUND(P125*H125,2)</f>
        <v>0</v>
      </c>
      <c r="L125" s="203" t="s">
        <v>185</v>
      </c>
      <c r="M125" s="38"/>
      <c r="N125" s="207" t="s">
        <v>5</v>
      </c>
      <c r="O125" s="208" t="s">
        <v>42</v>
      </c>
      <c r="P125" s="144">
        <f>I125+J125</f>
        <v>0</v>
      </c>
      <c r="Q125" s="144">
        <f>ROUND(I125*H125,2)</f>
        <v>0</v>
      </c>
      <c r="R125" s="144">
        <f>ROUND(J125*H125,2)</f>
        <v>0</v>
      </c>
      <c r="S125" s="39"/>
      <c r="T125" s="209">
        <f>S125*H125</f>
        <v>0</v>
      </c>
      <c r="U125" s="209">
        <v>0</v>
      </c>
      <c r="V125" s="209">
        <f>U125*H125</f>
        <v>0</v>
      </c>
      <c r="W125" s="209">
        <v>0</v>
      </c>
      <c r="X125" s="210">
        <f>W125*H125</f>
        <v>0</v>
      </c>
      <c r="AR125" s="17" t="s">
        <v>177</v>
      </c>
      <c r="AT125" s="17" t="s">
        <v>173</v>
      </c>
      <c r="AU125" s="17" t="s">
        <v>83</v>
      </c>
      <c r="AY125" s="17" t="s">
        <v>171</v>
      </c>
      <c r="BE125" s="211">
        <f>IF(O125="základní",K125,0)</f>
        <v>0</v>
      </c>
      <c r="BF125" s="211">
        <f>IF(O125="snížená",K125,0)</f>
        <v>0</v>
      </c>
      <c r="BG125" s="211">
        <f>IF(O125="zákl. přenesená",K125,0)</f>
        <v>0</v>
      </c>
      <c r="BH125" s="211">
        <f>IF(O125="sníž. přenesená",K125,0)</f>
        <v>0</v>
      </c>
      <c r="BI125" s="211">
        <f>IF(O125="nulová",K125,0)</f>
        <v>0</v>
      </c>
      <c r="BJ125" s="17" t="s">
        <v>81</v>
      </c>
      <c r="BK125" s="211">
        <f>ROUND(P125*H125,2)</f>
        <v>0</v>
      </c>
      <c r="BL125" s="17" t="s">
        <v>177</v>
      </c>
      <c r="BM125" s="17" t="s">
        <v>242</v>
      </c>
    </row>
    <row r="126" spans="2:65" s="45" customFormat="1" ht="27" x14ac:dyDescent="0.3">
      <c r="B126" s="38"/>
      <c r="D126" s="212" t="s">
        <v>179</v>
      </c>
      <c r="F126" s="213" t="s">
        <v>197</v>
      </c>
      <c r="M126" s="38"/>
      <c r="N126" s="214"/>
      <c r="O126" s="39"/>
      <c r="P126" s="39"/>
      <c r="Q126" s="39"/>
      <c r="R126" s="39"/>
      <c r="S126" s="39"/>
      <c r="T126" s="39"/>
      <c r="U126" s="39"/>
      <c r="V126" s="39"/>
      <c r="W126" s="39"/>
      <c r="X126" s="87"/>
      <c r="AT126" s="17" t="s">
        <v>179</v>
      </c>
      <c r="AU126" s="17" t="s">
        <v>83</v>
      </c>
    </row>
    <row r="127" spans="2:65" s="216" customFormat="1" ht="13.5" x14ac:dyDescent="0.3">
      <c r="B127" s="215"/>
      <c r="D127" s="212" t="s">
        <v>181</v>
      </c>
      <c r="E127" s="217" t="s">
        <v>5</v>
      </c>
      <c r="F127" s="218" t="s">
        <v>243</v>
      </c>
      <c r="H127" s="219">
        <v>28.158000000000001</v>
      </c>
      <c r="M127" s="215"/>
      <c r="N127" s="220"/>
      <c r="O127" s="221"/>
      <c r="P127" s="221"/>
      <c r="Q127" s="221"/>
      <c r="R127" s="221"/>
      <c r="S127" s="221"/>
      <c r="T127" s="221"/>
      <c r="U127" s="221"/>
      <c r="V127" s="221"/>
      <c r="W127" s="221"/>
      <c r="X127" s="222"/>
      <c r="AT127" s="217" t="s">
        <v>181</v>
      </c>
      <c r="AU127" s="217" t="s">
        <v>83</v>
      </c>
      <c r="AV127" s="216" t="s">
        <v>83</v>
      </c>
      <c r="AW127" s="216" t="s">
        <v>7</v>
      </c>
      <c r="AX127" s="216" t="s">
        <v>81</v>
      </c>
      <c r="AY127" s="217" t="s">
        <v>171</v>
      </c>
    </row>
    <row r="128" spans="2:65" s="45" customFormat="1" ht="25.5" customHeight="1" x14ac:dyDescent="0.3">
      <c r="B128" s="38"/>
      <c r="C128" s="201" t="s">
        <v>244</v>
      </c>
      <c r="D128" s="201" t="s">
        <v>173</v>
      </c>
      <c r="E128" s="202" t="s">
        <v>245</v>
      </c>
      <c r="F128" s="203" t="s">
        <v>246</v>
      </c>
      <c r="G128" s="204" t="s">
        <v>241</v>
      </c>
      <c r="H128" s="205">
        <v>28.158000000000001</v>
      </c>
      <c r="I128" s="7"/>
      <c r="J128" s="7"/>
      <c r="K128" s="206">
        <f>ROUND(P128*H128,2)</f>
        <v>0</v>
      </c>
      <c r="L128" s="203" t="s">
        <v>185</v>
      </c>
      <c r="M128" s="38"/>
      <c r="N128" s="207" t="s">
        <v>5</v>
      </c>
      <c r="O128" s="208" t="s">
        <v>42</v>
      </c>
      <c r="P128" s="144">
        <f>I128+J128</f>
        <v>0</v>
      </c>
      <c r="Q128" s="144">
        <f>ROUND(I128*H128,2)</f>
        <v>0</v>
      </c>
      <c r="R128" s="144">
        <f>ROUND(J128*H128,2)</f>
        <v>0</v>
      </c>
      <c r="S128" s="39"/>
      <c r="T128" s="209">
        <f>S128*H128</f>
        <v>0</v>
      </c>
      <c r="U128" s="209">
        <v>0</v>
      </c>
      <c r="V128" s="209">
        <f>U128*H128</f>
        <v>0</v>
      </c>
      <c r="W128" s="209">
        <v>0</v>
      </c>
      <c r="X128" s="210">
        <f>W128*H128</f>
        <v>0</v>
      </c>
      <c r="AR128" s="17" t="s">
        <v>177</v>
      </c>
      <c r="AT128" s="17" t="s">
        <v>173</v>
      </c>
      <c r="AU128" s="17" t="s">
        <v>83</v>
      </c>
      <c r="AY128" s="17" t="s">
        <v>171</v>
      </c>
      <c r="BE128" s="211">
        <f>IF(O128="základní",K128,0)</f>
        <v>0</v>
      </c>
      <c r="BF128" s="211">
        <f>IF(O128="snížená",K128,0)</f>
        <v>0</v>
      </c>
      <c r="BG128" s="211">
        <f>IF(O128="zákl. přenesená",K128,0)</f>
        <v>0</v>
      </c>
      <c r="BH128" s="211">
        <f>IF(O128="sníž. přenesená",K128,0)</f>
        <v>0</v>
      </c>
      <c r="BI128" s="211">
        <f>IF(O128="nulová",K128,0)</f>
        <v>0</v>
      </c>
      <c r="BJ128" s="17" t="s">
        <v>81</v>
      </c>
      <c r="BK128" s="211">
        <f>ROUND(P128*H128,2)</f>
        <v>0</v>
      </c>
      <c r="BL128" s="17" t="s">
        <v>177</v>
      </c>
      <c r="BM128" s="17" t="s">
        <v>247</v>
      </c>
    </row>
    <row r="129" spans="2:65" s="45" customFormat="1" ht="27" x14ac:dyDescent="0.3">
      <c r="B129" s="38"/>
      <c r="D129" s="212" t="s">
        <v>179</v>
      </c>
      <c r="F129" s="213" t="s">
        <v>197</v>
      </c>
      <c r="M129" s="38"/>
      <c r="N129" s="214"/>
      <c r="O129" s="39"/>
      <c r="P129" s="39"/>
      <c r="Q129" s="39"/>
      <c r="R129" s="39"/>
      <c r="S129" s="39"/>
      <c r="T129" s="39"/>
      <c r="U129" s="39"/>
      <c r="V129" s="39"/>
      <c r="W129" s="39"/>
      <c r="X129" s="87"/>
      <c r="AT129" s="17" t="s">
        <v>179</v>
      </c>
      <c r="AU129" s="17" t="s">
        <v>83</v>
      </c>
    </row>
    <row r="130" spans="2:65" s="45" customFormat="1" ht="25.5" customHeight="1" x14ac:dyDescent="0.3">
      <c r="B130" s="38"/>
      <c r="C130" s="201" t="s">
        <v>248</v>
      </c>
      <c r="D130" s="201" t="s">
        <v>173</v>
      </c>
      <c r="E130" s="202" t="s">
        <v>249</v>
      </c>
      <c r="F130" s="203" t="s">
        <v>250</v>
      </c>
      <c r="G130" s="204" t="s">
        <v>241</v>
      </c>
      <c r="H130" s="205">
        <v>28.158000000000001</v>
      </c>
      <c r="I130" s="7"/>
      <c r="J130" s="7"/>
      <c r="K130" s="206">
        <f>ROUND(P130*H130,2)</f>
        <v>0</v>
      </c>
      <c r="L130" s="203" t="s">
        <v>185</v>
      </c>
      <c r="M130" s="38"/>
      <c r="N130" s="207" t="s">
        <v>5</v>
      </c>
      <c r="O130" s="208" t="s">
        <v>42</v>
      </c>
      <c r="P130" s="144">
        <f>I130+J130</f>
        <v>0</v>
      </c>
      <c r="Q130" s="144">
        <f>ROUND(I130*H130,2)</f>
        <v>0</v>
      </c>
      <c r="R130" s="144">
        <f>ROUND(J130*H130,2)</f>
        <v>0</v>
      </c>
      <c r="S130" s="39"/>
      <c r="T130" s="209">
        <f>S130*H130</f>
        <v>0</v>
      </c>
      <c r="U130" s="209">
        <v>4.4630000000000003E-2</v>
      </c>
      <c r="V130" s="209">
        <f>U130*H130</f>
        <v>1.2566915400000001</v>
      </c>
      <c r="W130" s="209">
        <v>0</v>
      </c>
      <c r="X130" s="210">
        <f>W130*H130</f>
        <v>0</v>
      </c>
      <c r="AR130" s="17" t="s">
        <v>177</v>
      </c>
      <c r="AT130" s="17" t="s">
        <v>173</v>
      </c>
      <c r="AU130" s="17" t="s">
        <v>83</v>
      </c>
      <c r="AY130" s="17" t="s">
        <v>171</v>
      </c>
      <c r="BE130" s="211">
        <f>IF(O130="základní",K130,0)</f>
        <v>0</v>
      </c>
      <c r="BF130" s="211">
        <f>IF(O130="snížená",K130,0)</f>
        <v>0</v>
      </c>
      <c r="BG130" s="211">
        <f>IF(O130="zákl. přenesená",K130,0)</f>
        <v>0</v>
      </c>
      <c r="BH130" s="211">
        <f>IF(O130="sníž. přenesená",K130,0)</f>
        <v>0</v>
      </c>
      <c r="BI130" s="211">
        <f>IF(O130="nulová",K130,0)</f>
        <v>0</v>
      </c>
      <c r="BJ130" s="17" t="s">
        <v>81</v>
      </c>
      <c r="BK130" s="211">
        <f>ROUND(P130*H130,2)</f>
        <v>0</v>
      </c>
      <c r="BL130" s="17" t="s">
        <v>177</v>
      </c>
      <c r="BM130" s="17" t="s">
        <v>251</v>
      </c>
    </row>
    <row r="131" spans="2:65" s="45" customFormat="1" ht="27" x14ac:dyDescent="0.3">
      <c r="B131" s="38"/>
      <c r="D131" s="212" t="s">
        <v>179</v>
      </c>
      <c r="F131" s="213" t="s">
        <v>197</v>
      </c>
      <c r="M131" s="38"/>
      <c r="N131" s="214"/>
      <c r="O131" s="39"/>
      <c r="P131" s="39"/>
      <c r="Q131" s="39"/>
      <c r="R131" s="39"/>
      <c r="S131" s="39"/>
      <c r="T131" s="39"/>
      <c r="U131" s="39"/>
      <c r="V131" s="39"/>
      <c r="W131" s="39"/>
      <c r="X131" s="87"/>
      <c r="AT131" s="17" t="s">
        <v>179</v>
      </c>
      <c r="AU131" s="17" t="s">
        <v>83</v>
      </c>
    </row>
    <row r="132" spans="2:65" s="216" customFormat="1" ht="13.5" x14ac:dyDescent="0.3">
      <c r="B132" s="215"/>
      <c r="D132" s="212" t="s">
        <v>181</v>
      </c>
      <c r="E132" s="217" t="s">
        <v>5</v>
      </c>
      <c r="F132" s="218" t="s">
        <v>252</v>
      </c>
      <c r="H132" s="219">
        <v>28.158000000000001</v>
      </c>
      <c r="M132" s="215"/>
      <c r="N132" s="220"/>
      <c r="O132" s="221"/>
      <c r="P132" s="221"/>
      <c r="Q132" s="221"/>
      <c r="R132" s="221"/>
      <c r="S132" s="221"/>
      <c r="T132" s="221"/>
      <c r="U132" s="221"/>
      <c r="V132" s="221"/>
      <c r="W132" s="221"/>
      <c r="X132" s="222"/>
      <c r="AT132" s="217" t="s">
        <v>181</v>
      </c>
      <c r="AU132" s="217" t="s">
        <v>83</v>
      </c>
      <c r="AV132" s="216" t="s">
        <v>83</v>
      </c>
      <c r="AW132" s="216" t="s">
        <v>7</v>
      </c>
      <c r="AX132" s="216" t="s">
        <v>81</v>
      </c>
      <c r="AY132" s="217" t="s">
        <v>171</v>
      </c>
    </row>
    <row r="133" spans="2:65" s="45" customFormat="1" ht="16.5" customHeight="1" x14ac:dyDescent="0.3">
      <c r="B133" s="38"/>
      <c r="C133" s="231" t="s">
        <v>253</v>
      </c>
      <c r="D133" s="231" t="s">
        <v>221</v>
      </c>
      <c r="E133" s="232" t="s">
        <v>254</v>
      </c>
      <c r="F133" s="233" t="s">
        <v>255</v>
      </c>
      <c r="G133" s="234" t="s">
        <v>209</v>
      </c>
      <c r="H133" s="235">
        <v>2.7970000000000002</v>
      </c>
      <c r="I133" s="8"/>
      <c r="J133" s="236"/>
      <c r="K133" s="237">
        <f>ROUND(P133*H133,2)</f>
        <v>0</v>
      </c>
      <c r="L133" s="233" t="s">
        <v>185</v>
      </c>
      <c r="M133" s="238"/>
      <c r="N133" s="239" t="s">
        <v>5</v>
      </c>
      <c r="O133" s="208" t="s">
        <v>42</v>
      </c>
      <c r="P133" s="144">
        <f>I133+J133</f>
        <v>0</v>
      </c>
      <c r="Q133" s="144">
        <f>ROUND(I133*H133,2)</f>
        <v>0</v>
      </c>
      <c r="R133" s="144">
        <f>ROUND(J133*H133,2)</f>
        <v>0</v>
      </c>
      <c r="S133" s="39"/>
      <c r="T133" s="209">
        <f>S133*H133</f>
        <v>0</v>
      </c>
      <c r="U133" s="209">
        <v>1</v>
      </c>
      <c r="V133" s="209">
        <f>U133*H133</f>
        <v>2.7970000000000002</v>
      </c>
      <c r="W133" s="209">
        <v>0</v>
      </c>
      <c r="X133" s="210">
        <f>W133*H133</f>
        <v>0</v>
      </c>
      <c r="AR133" s="17" t="s">
        <v>220</v>
      </c>
      <c r="AT133" s="17" t="s">
        <v>221</v>
      </c>
      <c r="AU133" s="17" t="s">
        <v>83</v>
      </c>
      <c r="AY133" s="17" t="s">
        <v>171</v>
      </c>
      <c r="BE133" s="211">
        <f>IF(O133="základní",K133,0)</f>
        <v>0</v>
      </c>
      <c r="BF133" s="211">
        <f>IF(O133="snížená",K133,0)</f>
        <v>0</v>
      </c>
      <c r="BG133" s="211">
        <f>IF(O133="zákl. přenesená",K133,0)</f>
        <v>0</v>
      </c>
      <c r="BH133" s="211">
        <f>IF(O133="sníž. přenesená",K133,0)</f>
        <v>0</v>
      </c>
      <c r="BI133" s="211">
        <f>IF(O133="nulová",K133,0)</f>
        <v>0</v>
      </c>
      <c r="BJ133" s="17" t="s">
        <v>81</v>
      </c>
      <c r="BK133" s="211">
        <f>ROUND(P133*H133,2)</f>
        <v>0</v>
      </c>
      <c r="BL133" s="17" t="s">
        <v>177</v>
      </c>
      <c r="BM133" s="17" t="s">
        <v>256</v>
      </c>
    </row>
    <row r="134" spans="2:65" s="45" customFormat="1" ht="27" x14ac:dyDescent="0.3">
      <c r="B134" s="38"/>
      <c r="D134" s="212" t="s">
        <v>179</v>
      </c>
      <c r="F134" s="213" t="s">
        <v>197</v>
      </c>
      <c r="M134" s="38"/>
      <c r="N134" s="214"/>
      <c r="O134" s="39"/>
      <c r="P134" s="39"/>
      <c r="Q134" s="39"/>
      <c r="R134" s="39"/>
      <c r="S134" s="39"/>
      <c r="T134" s="39"/>
      <c r="U134" s="39"/>
      <c r="V134" s="39"/>
      <c r="W134" s="39"/>
      <c r="X134" s="87"/>
      <c r="AT134" s="17" t="s">
        <v>179</v>
      </c>
      <c r="AU134" s="17" t="s">
        <v>83</v>
      </c>
    </row>
    <row r="135" spans="2:65" s="45" customFormat="1" ht="16.5" customHeight="1" x14ac:dyDescent="0.3">
      <c r="B135" s="38"/>
      <c r="C135" s="231" t="s">
        <v>12</v>
      </c>
      <c r="D135" s="231" t="s">
        <v>221</v>
      </c>
      <c r="E135" s="232" t="s">
        <v>257</v>
      </c>
      <c r="F135" s="233" t="s">
        <v>258</v>
      </c>
      <c r="G135" s="234" t="s">
        <v>224</v>
      </c>
      <c r="H135" s="235">
        <v>47</v>
      </c>
      <c r="I135" s="8"/>
      <c r="J135" s="236"/>
      <c r="K135" s="237">
        <f>ROUND(P135*H135,2)</f>
        <v>0</v>
      </c>
      <c r="L135" s="233" t="s">
        <v>5</v>
      </c>
      <c r="M135" s="238"/>
      <c r="N135" s="239" t="s">
        <v>5</v>
      </c>
      <c r="O135" s="208" t="s">
        <v>42</v>
      </c>
      <c r="P135" s="144">
        <f>I135+J135</f>
        <v>0</v>
      </c>
      <c r="Q135" s="144">
        <f>ROUND(I135*H135,2)</f>
        <v>0</v>
      </c>
      <c r="R135" s="144">
        <f>ROUND(J135*H135,2)</f>
        <v>0</v>
      </c>
      <c r="S135" s="39"/>
      <c r="T135" s="209">
        <f>S135*H135</f>
        <v>0</v>
      </c>
      <c r="U135" s="209">
        <v>0.27200000000000002</v>
      </c>
      <c r="V135" s="209">
        <f>U135*H135</f>
        <v>12.784000000000001</v>
      </c>
      <c r="W135" s="209">
        <v>0</v>
      </c>
      <c r="X135" s="210">
        <f>W135*H135</f>
        <v>0</v>
      </c>
      <c r="AR135" s="17" t="s">
        <v>220</v>
      </c>
      <c r="AT135" s="17" t="s">
        <v>221</v>
      </c>
      <c r="AU135" s="17" t="s">
        <v>83</v>
      </c>
      <c r="AY135" s="17" t="s">
        <v>171</v>
      </c>
      <c r="BE135" s="211">
        <f>IF(O135="základní",K135,0)</f>
        <v>0</v>
      </c>
      <c r="BF135" s="211">
        <f>IF(O135="snížená",K135,0)</f>
        <v>0</v>
      </c>
      <c r="BG135" s="211">
        <f>IF(O135="zákl. přenesená",K135,0)</f>
        <v>0</v>
      </c>
      <c r="BH135" s="211">
        <f>IF(O135="sníž. přenesená",K135,0)</f>
        <v>0</v>
      </c>
      <c r="BI135" s="211">
        <f>IF(O135="nulová",K135,0)</f>
        <v>0</v>
      </c>
      <c r="BJ135" s="17" t="s">
        <v>81</v>
      </c>
      <c r="BK135" s="211">
        <f>ROUND(P135*H135,2)</f>
        <v>0</v>
      </c>
      <c r="BL135" s="17" t="s">
        <v>177</v>
      </c>
      <c r="BM135" s="17" t="s">
        <v>259</v>
      </c>
    </row>
    <row r="136" spans="2:65" s="45" customFormat="1" ht="27" x14ac:dyDescent="0.3">
      <c r="B136" s="38"/>
      <c r="D136" s="212" t="s">
        <v>179</v>
      </c>
      <c r="F136" s="213" t="s">
        <v>197</v>
      </c>
      <c r="M136" s="38"/>
      <c r="N136" s="214"/>
      <c r="O136" s="39"/>
      <c r="P136" s="39"/>
      <c r="Q136" s="39"/>
      <c r="R136" s="39"/>
      <c r="S136" s="39"/>
      <c r="T136" s="39"/>
      <c r="U136" s="39"/>
      <c r="V136" s="39"/>
      <c r="W136" s="39"/>
      <c r="X136" s="87"/>
      <c r="AT136" s="17" t="s">
        <v>179</v>
      </c>
      <c r="AU136" s="17" t="s">
        <v>83</v>
      </c>
    </row>
    <row r="137" spans="2:65" s="45" customFormat="1" ht="51" customHeight="1" x14ac:dyDescent="0.3">
      <c r="B137" s="38"/>
      <c r="C137" s="201" t="s">
        <v>260</v>
      </c>
      <c r="D137" s="201" t="s">
        <v>173</v>
      </c>
      <c r="E137" s="202" t="s">
        <v>261</v>
      </c>
      <c r="F137" s="203" t="s">
        <v>262</v>
      </c>
      <c r="G137" s="204" t="s">
        <v>241</v>
      </c>
      <c r="H137" s="205">
        <v>43.616</v>
      </c>
      <c r="I137" s="7"/>
      <c r="J137" s="7"/>
      <c r="K137" s="206">
        <f>ROUND(P137*H137,2)</f>
        <v>0</v>
      </c>
      <c r="L137" s="203" t="s">
        <v>185</v>
      </c>
      <c r="M137" s="38"/>
      <c r="N137" s="207" t="s">
        <v>5</v>
      </c>
      <c r="O137" s="208" t="s">
        <v>42</v>
      </c>
      <c r="P137" s="144">
        <f>I137+J137</f>
        <v>0</v>
      </c>
      <c r="Q137" s="144">
        <f>ROUND(I137*H137,2)</f>
        <v>0</v>
      </c>
      <c r="R137" s="144">
        <f>ROUND(J137*H137,2)</f>
        <v>0</v>
      </c>
      <c r="S137" s="39"/>
      <c r="T137" s="209">
        <f>S137*H137</f>
        <v>0</v>
      </c>
      <c r="U137" s="209">
        <v>2.104E-2</v>
      </c>
      <c r="V137" s="209">
        <f>U137*H137</f>
        <v>0.91768063999999994</v>
      </c>
      <c r="W137" s="209">
        <v>0</v>
      </c>
      <c r="X137" s="210">
        <f>W137*H137</f>
        <v>0</v>
      </c>
      <c r="AR137" s="17" t="s">
        <v>177</v>
      </c>
      <c r="AT137" s="17" t="s">
        <v>173</v>
      </c>
      <c r="AU137" s="17" t="s">
        <v>83</v>
      </c>
      <c r="AY137" s="17" t="s">
        <v>171</v>
      </c>
      <c r="BE137" s="211">
        <f>IF(O137="základní",K137,0)</f>
        <v>0</v>
      </c>
      <c r="BF137" s="211">
        <f>IF(O137="snížená",K137,0)</f>
        <v>0</v>
      </c>
      <c r="BG137" s="211">
        <f>IF(O137="zákl. přenesená",K137,0)</f>
        <v>0</v>
      </c>
      <c r="BH137" s="211">
        <f>IF(O137="sníž. přenesená",K137,0)</f>
        <v>0</v>
      </c>
      <c r="BI137" s="211">
        <f>IF(O137="nulová",K137,0)</f>
        <v>0</v>
      </c>
      <c r="BJ137" s="17" t="s">
        <v>81</v>
      </c>
      <c r="BK137" s="211">
        <f>ROUND(P137*H137,2)</f>
        <v>0</v>
      </c>
      <c r="BL137" s="17" t="s">
        <v>177</v>
      </c>
      <c r="BM137" s="17" t="s">
        <v>263</v>
      </c>
    </row>
    <row r="138" spans="2:65" s="45" customFormat="1" ht="27" x14ac:dyDescent="0.3">
      <c r="B138" s="38"/>
      <c r="D138" s="212" t="s">
        <v>179</v>
      </c>
      <c r="F138" s="213" t="s">
        <v>197</v>
      </c>
      <c r="M138" s="38"/>
      <c r="N138" s="214"/>
      <c r="O138" s="39"/>
      <c r="P138" s="39"/>
      <c r="Q138" s="39"/>
      <c r="R138" s="39"/>
      <c r="S138" s="39"/>
      <c r="T138" s="39"/>
      <c r="U138" s="39"/>
      <c r="V138" s="39"/>
      <c r="W138" s="39"/>
      <c r="X138" s="87"/>
      <c r="AT138" s="17" t="s">
        <v>179</v>
      </c>
      <c r="AU138" s="17" t="s">
        <v>83</v>
      </c>
    </row>
    <row r="139" spans="2:65" s="216" customFormat="1" ht="13.5" x14ac:dyDescent="0.3">
      <c r="B139" s="215"/>
      <c r="D139" s="212" t="s">
        <v>181</v>
      </c>
      <c r="E139" s="217" t="s">
        <v>5</v>
      </c>
      <c r="F139" s="218" t="s">
        <v>264</v>
      </c>
      <c r="H139" s="219">
        <v>43.616</v>
      </c>
      <c r="M139" s="215"/>
      <c r="N139" s="220"/>
      <c r="O139" s="221"/>
      <c r="P139" s="221"/>
      <c r="Q139" s="221"/>
      <c r="R139" s="221"/>
      <c r="S139" s="221"/>
      <c r="T139" s="221"/>
      <c r="U139" s="221"/>
      <c r="V139" s="221"/>
      <c r="W139" s="221"/>
      <c r="X139" s="222"/>
      <c r="AT139" s="217" t="s">
        <v>181</v>
      </c>
      <c r="AU139" s="217" t="s">
        <v>83</v>
      </c>
      <c r="AV139" s="216" t="s">
        <v>83</v>
      </c>
      <c r="AW139" s="216" t="s">
        <v>7</v>
      </c>
      <c r="AX139" s="216" t="s">
        <v>81</v>
      </c>
      <c r="AY139" s="217" t="s">
        <v>171</v>
      </c>
    </row>
    <row r="140" spans="2:65" s="45" customFormat="1" ht="16.5" customHeight="1" x14ac:dyDescent="0.3">
      <c r="B140" s="38"/>
      <c r="C140" s="231" t="s">
        <v>265</v>
      </c>
      <c r="D140" s="231" t="s">
        <v>221</v>
      </c>
      <c r="E140" s="232" t="s">
        <v>266</v>
      </c>
      <c r="F140" s="233" t="s">
        <v>267</v>
      </c>
      <c r="G140" s="234" t="s">
        <v>224</v>
      </c>
      <c r="H140" s="235">
        <v>6</v>
      </c>
      <c r="I140" s="8"/>
      <c r="J140" s="236"/>
      <c r="K140" s="237">
        <f>ROUND(P140*H140,2)</f>
        <v>0</v>
      </c>
      <c r="L140" s="233" t="s">
        <v>5</v>
      </c>
      <c r="M140" s="238"/>
      <c r="N140" s="239" t="s">
        <v>5</v>
      </c>
      <c r="O140" s="208" t="s">
        <v>42</v>
      </c>
      <c r="P140" s="144">
        <f>I140+J140</f>
        <v>0</v>
      </c>
      <c r="Q140" s="144">
        <f>ROUND(I140*H140,2)</f>
        <v>0</v>
      </c>
      <c r="R140" s="144">
        <f>ROUND(J140*H140,2)</f>
        <v>0</v>
      </c>
      <c r="S140" s="39"/>
      <c r="T140" s="209">
        <f>S140*H140</f>
        <v>0</v>
      </c>
      <c r="U140" s="209">
        <v>7.4200000000000004E-3</v>
      </c>
      <c r="V140" s="209">
        <f>U140*H140</f>
        <v>4.4520000000000004E-2</v>
      </c>
      <c r="W140" s="209">
        <v>0</v>
      </c>
      <c r="X140" s="210">
        <f>W140*H140</f>
        <v>0</v>
      </c>
      <c r="AR140" s="17" t="s">
        <v>220</v>
      </c>
      <c r="AT140" s="17" t="s">
        <v>221</v>
      </c>
      <c r="AU140" s="17" t="s">
        <v>83</v>
      </c>
      <c r="AY140" s="17" t="s">
        <v>171</v>
      </c>
      <c r="BE140" s="211">
        <f>IF(O140="základní",K140,0)</f>
        <v>0</v>
      </c>
      <c r="BF140" s="211">
        <f>IF(O140="snížená",K140,0)</f>
        <v>0</v>
      </c>
      <c r="BG140" s="211">
        <f>IF(O140="zákl. přenesená",K140,0)</f>
        <v>0</v>
      </c>
      <c r="BH140" s="211">
        <f>IF(O140="sníž. přenesená",K140,0)</f>
        <v>0</v>
      </c>
      <c r="BI140" s="211">
        <f>IF(O140="nulová",K140,0)</f>
        <v>0</v>
      </c>
      <c r="BJ140" s="17" t="s">
        <v>81</v>
      </c>
      <c r="BK140" s="211">
        <f>ROUND(P140*H140,2)</f>
        <v>0</v>
      </c>
      <c r="BL140" s="17" t="s">
        <v>177</v>
      </c>
      <c r="BM140" s="17" t="s">
        <v>268</v>
      </c>
    </row>
    <row r="141" spans="2:65" s="45" customFormat="1" ht="27" x14ac:dyDescent="0.3">
      <c r="B141" s="38"/>
      <c r="D141" s="212" t="s">
        <v>179</v>
      </c>
      <c r="F141" s="213" t="s">
        <v>197</v>
      </c>
      <c r="M141" s="38"/>
      <c r="N141" s="214"/>
      <c r="O141" s="39"/>
      <c r="P141" s="39"/>
      <c r="Q141" s="39"/>
      <c r="R141" s="39"/>
      <c r="S141" s="39"/>
      <c r="T141" s="39"/>
      <c r="U141" s="39"/>
      <c r="V141" s="39"/>
      <c r="W141" s="39"/>
      <c r="X141" s="87"/>
      <c r="AT141" s="17" t="s">
        <v>179</v>
      </c>
      <c r="AU141" s="17" t="s">
        <v>83</v>
      </c>
    </row>
    <row r="142" spans="2:65" s="216" customFormat="1" ht="13.5" x14ac:dyDescent="0.3">
      <c r="B142" s="215"/>
      <c r="D142" s="212" t="s">
        <v>181</v>
      </c>
      <c r="E142" s="217" t="s">
        <v>5</v>
      </c>
      <c r="F142" s="218" t="s">
        <v>269</v>
      </c>
      <c r="H142" s="219">
        <v>6</v>
      </c>
      <c r="M142" s="215"/>
      <c r="N142" s="220"/>
      <c r="O142" s="221"/>
      <c r="P142" s="221"/>
      <c r="Q142" s="221"/>
      <c r="R142" s="221"/>
      <c r="S142" s="221"/>
      <c r="T142" s="221"/>
      <c r="U142" s="221"/>
      <c r="V142" s="221"/>
      <c r="W142" s="221"/>
      <c r="X142" s="222"/>
      <c r="AT142" s="217" t="s">
        <v>181</v>
      </c>
      <c r="AU142" s="217" t="s">
        <v>83</v>
      </c>
      <c r="AV142" s="216" t="s">
        <v>83</v>
      </c>
      <c r="AW142" s="216" t="s">
        <v>7</v>
      </c>
      <c r="AX142" s="216" t="s">
        <v>81</v>
      </c>
      <c r="AY142" s="217" t="s">
        <v>171</v>
      </c>
    </row>
    <row r="143" spans="2:65" s="45" customFormat="1" ht="16.5" customHeight="1" x14ac:dyDescent="0.3">
      <c r="B143" s="38"/>
      <c r="C143" s="231" t="s">
        <v>270</v>
      </c>
      <c r="D143" s="231" t="s">
        <v>221</v>
      </c>
      <c r="E143" s="232" t="s">
        <v>254</v>
      </c>
      <c r="F143" s="233" t="s">
        <v>255</v>
      </c>
      <c r="G143" s="234" t="s">
        <v>209</v>
      </c>
      <c r="H143" s="235">
        <v>2.173</v>
      </c>
      <c r="I143" s="8"/>
      <c r="J143" s="236"/>
      <c r="K143" s="237">
        <f>ROUND(P143*H143,2)</f>
        <v>0</v>
      </c>
      <c r="L143" s="233" t="s">
        <v>185</v>
      </c>
      <c r="M143" s="238"/>
      <c r="N143" s="239" t="s">
        <v>5</v>
      </c>
      <c r="O143" s="208" t="s">
        <v>42</v>
      </c>
      <c r="P143" s="144">
        <f>I143+J143</f>
        <v>0</v>
      </c>
      <c r="Q143" s="144">
        <f>ROUND(I143*H143,2)</f>
        <v>0</v>
      </c>
      <c r="R143" s="144">
        <f>ROUND(J143*H143,2)</f>
        <v>0</v>
      </c>
      <c r="S143" s="39"/>
      <c r="T143" s="209">
        <f>S143*H143</f>
        <v>0</v>
      </c>
      <c r="U143" s="209">
        <v>1</v>
      </c>
      <c r="V143" s="209">
        <f>U143*H143</f>
        <v>2.173</v>
      </c>
      <c r="W143" s="209">
        <v>0</v>
      </c>
      <c r="X143" s="210">
        <f>W143*H143</f>
        <v>0</v>
      </c>
      <c r="AR143" s="17" t="s">
        <v>220</v>
      </c>
      <c r="AT143" s="17" t="s">
        <v>221</v>
      </c>
      <c r="AU143" s="17" t="s">
        <v>83</v>
      </c>
      <c r="AY143" s="17" t="s">
        <v>171</v>
      </c>
      <c r="BE143" s="211">
        <f>IF(O143="základní",K143,0)</f>
        <v>0</v>
      </c>
      <c r="BF143" s="211">
        <f>IF(O143="snížená",K143,0)</f>
        <v>0</v>
      </c>
      <c r="BG143" s="211">
        <f>IF(O143="zákl. přenesená",K143,0)</f>
        <v>0</v>
      </c>
      <c r="BH143" s="211">
        <f>IF(O143="sníž. přenesená",K143,0)</f>
        <v>0</v>
      </c>
      <c r="BI143" s="211">
        <f>IF(O143="nulová",K143,0)</f>
        <v>0</v>
      </c>
      <c r="BJ143" s="17" t="s">
        <v>81</v>
      </c>
      <c r="BK143" s="211">
        <f>ROUND(P143*H143,2)</f>
        <v>0</v>
      </c>
      <c r="BL143" s="17" t="s">
        <v>177</v>
      </c>
      <c r="BM143" s="17" t="s">
        <v>271</v>
      </c>
    </row>
    <row r="144" spans="2:65" s="45" customFormat="1" ht="27" x14ac:dyDescent="0.3">
      <c r="B144" s="38"/>
      <c r="D144" s="212" t="s">
        <v>179</v>
      </c>
      <c r="F144" s="213" t="s">
        <v>197</v>
      </c>
      <c r="M144" s="38"/>
      <c r="N144" s="214"/>
      <c r="O144" s="39"/>
      <c r="P144" s="39"/>
      <c r="Q144" s="39"/>
      <c r="R144" s="39"/>
      <c r="S144" s="39"/>
      <c r="T144" s="39"/>
      <c r="U144" s="39"/>
      <c r="V144" s="39"/>
      <c r="W144" s="39"/>
      <c r="X144" s="87"/>
      <c r="AT144" s="17" t="s">
        <v>179</v>
      </c>
      <c r="AU144" s="17" t="s">
        <v>83</v>
      </c>
    </row>
    <row r="145" spans="2:65" s="216" customFormat="1" ht="13.5" x14ac:dyDescent="0.3">
      <c r="B145" s="215"/>
      <c r="D145" s="212" t="s">
        <v>181</v>
      </c>
      <c r="E145" s="217" t="s">
        <v>5</v>
      </c>
      <c r="F145" s="218" t="s">
        <v>272</v>
      </c>
      <c r="H145" s="219">
        <v>2.173</v>
      </c>
      <c r="M145" s="215"/>
      <c r="N145" s="220"/>
      <c r="O145" s="221"/>
      <c r="P145" s="221"/>
      <c r="Q145" s="221"/>
      <c r="R145" s="221"/>
      <c r="S145" s="221"/>
      <c r="T145" s="221"/>
      <c r="U145" s="221"/>
      <c r="V145" s="221"/>
      <c r="W145" s="221"/>
      <c r="X145" s="222"/>
      <c r="AT145" s="217" t="s">
        <v>181</v>
      </c>
      <c r="AU145" s="217" t="s">
        <v>83</v>
      </c>
      <c r="AV145" s="216" t="s">
        <v>83</v>
      </c>
      <c r="AW145" s="216" t="s">
        <v>7</v>
      </c>
      <c r="AX145" s="216" t="s">
        <v>81</v>
      </c>
      <c r="AY145" s="217" t="s">
        <v>171</v>
      </c>
    </row>
    <row r="146" spans="2:65" s="45" customFormat="1" ht="25.5" customHeight="1" x14ac:dyDescent="0.3">
      <c r="B146" s="38"/>
      <c r="C146" s="201" t="s">
        <v>273</v>
      </c>
      <c r="D146" s="201" t="s">
        <v>173</v>
      </c>
      <c r="E146" s="202" t="s">
        <v>274</v>
      </c>
      <c r="F146" s="203" t="s">
        <v>275</v>
      </c>
      <c r="G146" s="204" t="s">
        <v>241</v>
      </c>
      <c r="H146" s="205">
        <v>22.53</v>
      </c>
      <c r="I146" s="7"/>
      <c r="J146" s="7"/>
      <c r="K146" s="206">
        <f>ROUND(P146*H146,2)</f>
        <v>0</v>
      </c>
      <c r="L146" s="203" t="s">
        <v>185</v>
      </c>
      <c r="M146" s="38"/>
      <c r="N146" s="207" t="s">
        <v>5</v>
      </c>
      <c r="O146" s="208" t="s">
        <v>42</v>
      </c>
      <c r="P146" s="144">
        <f>I146+J146</f>
        <v>0</v>
      </c>
      <c r="Q146" s="144">
        <f>ROUND(I146*H146,2)</f>
        <v>0</v>
      </c>
      <c r="R146" s="144">
        <f>ROUND(J146*H146,2)</f>
        <v>0</v>
      </c>
      <c r="S146" s="39"/>
      <c r="T146" s="209">
        <f>S146*H146</f>
        <v>0</v>
      </c>
      <c r="U146" s="209">
        <v>0</v>
      </c>
      <c r="V146" s="209">
        <f>U146*H146</f>
        <v>0</v>
      </c>
      <c r="W146" s="209">
        <v>0</v>
      </c>
      <c r="X146" s="210">
        <f>W146*H146</f>
        <v>0</v>
      </c>
      <c r="AR146" s="17" t="s">
        <v>177</v>
      </c>
      <c r="AT146" s="17" t="s">
        <v>173</v>
      </c>
      <c r="AU146" s="17" t="s">
        <v>83</v>
      </c>
      <c r="AY146" s="17" t="s">
        <v>171</v>
      </c>
      <c r="BE146" s="211">
        <f>IF(O146="základní",K146,0)</f>
        <v>0</v>
      </c>
      <c r="BF146" s="211">
        <f>IF(O146="snížená",K146,0)</f>
        <v>0</v>
      </c>
      <c r="BG146" s="211">
        <f>IF(O146="zákl. přenesená",K146,0)</f>
        <v>0</v>
      </c>
      <c r="BH146" s="211">
        <f>IF(O146="sníž. přenesená",K146,0)</f>
        <v>0</v>
      </c>
      <c r="BI146" s="211">
        <f>IF(O146="nulová",K146,0)</f>
        <v>0</v>
      </c>
      <c r="BJ146" s="17" t="s">
        <v>81</v>
      </c>
      <c r="BK146" s="211">
        <f>ROUND(P146*H146,2)</f>
        <v>0</v>
      </c>
      <c r="BL146" s="17" t="s">
        <v>177</v>
      </c>
      <c r="BM146" s="17" t="s">
        <v>276</v>
      </c>
    </row>
    <row r="147" spans="2:65" s="45" customFormat="1" ht="27" x14ac:dyDescent="0.3">
      <c r="B147" s="38"/>
      <c r="D147" s="212" t="s">
        <v>179</v>
      </c>
      <c r="F147" s="213" t="s">
        <v>197</v>
      </c>
      <c r="M147" s="38"/>
      <c r="N147" s="214"/>
      <c r="O147" s="39"/>
      <c r="P147" s="39"/>
      <c r="Q147" s="39"/>
      <c r="R147" s="39"/>
      <c r="S147" s="39"/>
      <c r="T147" s="39"/>
      <c r="U147" s="39"/>
      <c r="V147" s="39"/>
      <c r="W147" s="39"/>
      <c r="X147" s="87"/>
      <c r="AT147" s="17" t="s">
        <v>179</v>
      </c>
      <c r="AU147" s="17" t="s">
        <v>83</v>
      </c>
    </row>
    <row r="148" spans="2:65" s="45" customFormat="1" ht="38.25" customHeight="1" x14ac:dyDescent="0.3">
      <c r="B148" s="38"/>
      <c r="C148" s="201" t="s">
        <v>277</v>
      </c>
      <c r="D148" s="201" t="s">
        <v>173</v>
      </c>
      <c r="E148" s="202" t="s">
        <v>278</v>
      </c>
      <c r="F148" s="203" t="s">
        <v>279</v>
      </c>
      <c r="G148" s="204" t="s">
        <v>241</v>
      </c>
      <c r="H148" s="205">
        <v>22.53</v>
      </c>
      <c r="I148" s="7"/>
      <c r="J148" s="7"/>
      <c r="K148" s="206">
        <f>ROUND(P148*H148,2)</f>
        <v>0</v>
      </c>
      <c r="L148" s="203" t="s">
        <v>185</v>
      </c>
      <c r="M148" s="38"/>
      <c r="N148" s="207" t="s">
        <v>5</v>
      </c>
      <c r="O148" s="208" t="s">
        <v>42</v>
      </c>
      <c r="P148" s="144">
        <f>I148+J148</f>
        <v>0</v>
      </c>
      <c r="Q148" s="144">
        <f>ROUND(I148*H148,2)</f>
        <v>0</v>
      </c>
      <c r="R148" s="144">
        <f>ROUND(J148*H148,2)</f>
        <v>0</v>
      </c>
      <c r="S148" s="39"/>
      <c r="T148" s="209">
        <f>S148*H148</f>
        <v>0</v>
      </c>
      <c r="U148" s="209">
        <v>0</v>
      </c>
      <c r="V148" s="209">
        <f>U148*H148</f>
        <v>0</v>
      </c>
      <c r="W148" s="209">
        <v>0.60399999999999998</v>
      </c>
      <c r="X148" s="210">
        <f>W148*H148</f>
        <v>13.60812</v>
      </c>
      <c r="AR148" s="17" t="s">
        <v>177</v>
      </c>
      <c r="AT148" s="17" t="s">
        <v>173</v>
      </c>
      <c r="AU148" s="17" t="s">
        <v>83</v>
      </c>
      <c r="AY148" s="17" t="s">
        <v>171</v>
      </c>
      <c r="BE148" s="211">
        <f>IF(O148="základní",K148,0)</f>
        <v>0</v>
      </c>
      <c r="BF148" s="211">
        <f>IF(O148="snížená",K148,0)</f>
        <v>0</v>
      </c>
      <c r="BG148" s="211">
        <f>IF(O148="zákl. přenesená",K148,0)</f>
        <v>0</v>
      </c>
      <c r="BH148" s="211">
        <f>IF(O148="sníž. přenesená",K148,0)</f>
        <v>0</v>
      </c>
      <c r="BI148" s="211">
        <f>IF(O148="nulová",K148,0)</f>
        <v>0</v>
      </c>
      <c r="BJ148" s="17" t="s">
        <v>81</v>
      </c>
      <c r="BK148" s="211">
        <f>ROUND(P148*H148,2)</f>
        <v>0</v>
      </c>
      <c r="BL148" s="17" t="s">
        <v>177</v>
      </c>
      <c r="BM148" s="17" t="s">
        <v>280</v>
      </c>
    </row>
    <row r="149" spans="2:65" s="45" customFormat="1" ht="27" x14ac:dyDescent="0.3">
      <c r="B149" s="38"/>
      <c r="D149" s="212" t="s">
        <v>179</v>
      </c>
      <c r="F149" s="213" t="s">
        <v>197</v>
      </c>
      <c r="M149" s="38"/>
      <c r="N149" s="214"/>
      <c r="O149" s="39"/>
      <c r="P149" s="39"/>
      <c r="Q149" s="39"/>
      <c r="R149" s="39"/>
      <c r="S149" s="39"/>
      <c r="T149" s="39"/>
      <c r="U149" s="39"/>
      <c r="V149" s="39"/>
      <c r="W149" s="39"/>
      <c r="X149" s="87"/>
      <c r="AT149" s="17" t="s">
        <v>179</v>
      </c>
      <c r="AU149" s="17" t="s">
        <v>83</v>
      </c>
    </row>
    <row r="150" spans="2:65" s="45" customFormat="1" ht="25.5" customHeight="1" x14ac:dyDescent="0.3">
      <c r="B150" s="38"/>
      <c r="C150" s="201" t="s">
        <v>11</v>
      </c>
      <c r="D150" s="201" t="s">
        <v>173</v>
      </c>
      <c r="E150" s="202" t="s">
        <v>281</v>
      </c>
      <c r="F150" s="203" t="s">
        <v>282</v>
      </c>
      <c r="G150" s="204" t="s">
        <v>241</v>
      </c>
      <c r="H150" s="205">
        <v>22.53</v>
      </c>
      <c r="I150" s="7"/>
      <c r="J150" s="7"/>
      <c r="K150" s="206">
        <f>ROUND(P150*H150,2)</f>
        <v>0</v>
      </c>
      <c r="L150" s="203" t="s">
        <v>185</v>
      </c>
      <c r="M150" s="38"/>
      <c r="N150" s="207" t="s">
        <v>5</v>
      </c>
      <c r="O150" s="208" t="s">
        <v>42</v>
      </c>
      <c r="P150" s="144">
        <f>I150+J150</f>
        <v>0</v>
      </c>
      <c r="Q150" s="144">
        <f>ROUND(I150*H150,2)</f>
        <v>0</v>
      </c>
      <c r="R150" s="144">
        <f>ROUND(J150*H150,2)</f>
        <v>0</v>
      </c>
      <c r="S150" s="39"/>
      <c r="T150" s="209">
        <f>S150*H150</f>
        <v>0</v>
      </c>
      <c r="U150" s="209">
        <v>0</v>
      </c>
      <c r="V150" s="209">
        <f>U150*H150</f>
        <v>0</v>
      </c>
      <c r="W150" s="209">
        <v>0</v>
      </c>
      <c r="X150" s="210">
        <f>W150*H150</f>
        <v>0</v>
      </c>
      <c r="AR150" s="17" t="s">
        <v>177</v>
      </c>
      <c r="AT150" s="17" t="s">
        <v>173</v>
      </c>
      <c r="AU150" s="17" t="s">
        <v>83</v>
      </c>
      <c r="AY150" s="17" t="s">
        <v>171</v>
      </c>
      <c r="BE150" s="211">
        <f>IF(O150="základní",K150,0)</f>
        <v>0</v>
      </c>
      <c r="BF150" s="211">
        <f>IF(O150="snížená",K150,0)</f>
        <v>0</v>
      </c>
      <c r="BG150" s="211">
        <f>IF(O150="zákl. přenesená",K150,0)</f>
        <v>0</v>
      </c>
      <c r="BH150" s="211">
        <f>IF(O150="sníž. přenesená",K150,0)</f>
        <v>0</v>
      </c>
      <c r="BI150" s="211">
        <f>IF(O150="nulová",K150,0)</f>
        <v>0</v>
      </c>
      <c r="BJ150" s="17" t="s">
        <v>81</v>
      </c>
      <c r="BK150" s="211">
        <f>ROUND(P150*H150,2)</f>
        <v>0</v>
      </c>
      <c r="BL150" s="17" t="s">
        <v>177</v>
      </c>
      <c r="BM150" s="17" t="s">
        <v>283</v>
      </c>
    </row>
    <row r="151" spans="2:65" s="45" customFormat="1" ht="27" x14ac:dyDescent="0.3">
      <c r="B151" s="38"/>
      <c r="D151" s="212" t="s">
        <v>179</v>
      </c>
      <c r="F151" s="213" t="s">
        <v>197</v>
      </c>
      <c r="M151" s="38"/>
      <c r="N151" s="214"/>
      <c r="O151" s="39"/>
      <c r="P151" s="39"/>
      <c r="Q151" s="39"/>
      <c r="R151" s="39"/>
      <c r="S151" s="39"/>
      <c r="T151" s="39"/>
      <c r="U151" s="39"/>
      <c r="V151" s="39"/>
      <c r="W151" s="39"/>
      <c r="X151" s="87"/>
      <c r="AT151" s="17" t="s">
        <v>179</v>
      </c>
      <c r="AU151" s="17" t="s">
        <v>83</v>
      </c>
    </row>
    <row r="152" spans="2:65" s="45" customFormat="1" ht="38.25" customHeight="1" x14ac:dyDescent="0.3">
      <c r="B152" s="38"/>
      <c r="C152" s="201" t="s">
        <v>284</v>
      </c>
      <c r="D152" s="201" t="s">
        <v>173</v>
      </c>
      <c r="E152" s="202" t="s">
        <v>285</v>
      </c>
      <c r="F152" s="203" t="s">
        <v>286</v>
      </c>
      <c r="G152" s="204" t="s">
        <v>195</v>
      </c>
      <c r="H152" s="205">
        <v>36.499000000000002</v>
      </c>
      <c r="I152" s="7"/>
      <c r="J152" s="7"/>
      <c r="K152" s="206">
        <f>ROUND(P152*H152,2)</f>
        <v>0</v>
      </c>
      <c r="L152" s="203" t="s">
        <v>185</v>
      </c>
      <c r="M152" s="38"/>
      <c r="N152" s="207" t="s">
        <v>5</v>
      </c>
      <c r="O152" s="208" t="s">
        <v>42</v>
      </c>
      <c r="P152" s="144">
        <f>I152+J152</f>
        <v>0</v>
      </c>
      <c r="Q152" s="144">
        <f>ROUND(I152*H152,2)</f>
        <v>0</v>
      </c>
      <c r="R152" s="144">
        <f>ROUND(J152*H152,2)</f>
        <v>0</v>
      </c>
      <c r="S152" s="39"/>
      <c r="T152" s="209">
        <f>S152*H152</f>
        <v>0</v>
      </c>
      <c r="U152" s="209">
        <v>0</v>
      </c>
      <c r="V152" s="209">
        <f>U152*H152</f>
        <v>0</v>
      </c>
      <c r="W152" s="209">
        <v>1.8080000000000001</v>
      </c>
      <c r="X152" s="210">
        <f>W152*H152</f>
        <v>65.990192000000008</v>
      </c>
      <c r="AR152" s="17" t="s">
        <v>177</v>
      </c>
      <c r="AT152" s="17" t="s">
        <v>173</v>
      </c>
      <c r="AU152" s="17" t="s">
        <v>83</v>
      </c>
      <c r="AY152" s="17" t="s">
        <v>171</v>
      </c>
      <c r="BE152" s="211">
        <f>IF(O152="základní",K152,0)</f>
        <v>0</v>
      </c>
      <c r="BF152" s="211">
        <f>IF(O152="snížená",K152,0)</f>
        <v>0</v>
      </c>
      <c r="BG152" s="211">
        <f>IF(O152="zákl. přenesená",K152,0)</f>
        <v>0</v>
      </c>
      <c r="BH152" s="211">
        <f>IF(O152="sníž. přenesená",K152,0)</f>
        <v>0</v>
      </c>
      <c r="BI152" s="211">
        <f>IF(O152="nulová",K152,0)</f>
        <v>0</v>
      </c>
      <c r="BJ152" s="17" t="s">
        <v>81</v>
      </c>
      <c r="BK152" s="211">
        <f>ROUND(P152*H152,2)</f>
        <v>0</v>
      </c>
      <c r="BL152" s="17" t="s">
        <v>177</v>
      </c>
      <c r="BM152" s="17" t="s">
        <v>287</v>
      </c>
    </row>
    <row r="153" spans="2:65" s="45" customFormat="1" ht="27" x14ac:dyDescent="0.3">
      <c r="B153" s="38"/>
      <c r="D153" s="212" t="s">
        <v>179</v>
      </c>
      <c r="F153" s="213" t="s">
        <v>197</v>
      </c>
      <c r="M153" s="38"/>
      <c r="N153" s="214"/>
      <c r="O153" s="39"/>
      <c r="P153" s="39"/>
      <c r="Q153" s="39"/>
      <c r="R153" s="39"/>
      <c r="S153" s="39"/>
      <c r="T153" s="39"/>
      <c r="U153" s="39"/>
      <c r="V153" s="39"/>
      <c r="W153" s="39"/>
      <c r="X153" s="87"/>
      <c r="AT153" s="17" t="s">
        <v>179</v>
      </c>
      <c r="AU153" s="17" t="s">
        <v>83</v>
      </c>
    </row>
    <row r="154" spans="2:65" s="216" customFormat="1" ht="13.5" x14ac:dyDescent="0.3">
      <c r="B154" s="215"/>
      <c r="D154" s="212" t="s">
        <v>181</v>
      </c>
      <c r="E154" s="217" t="s">
        <v>5</v>
      </c>
      <c r="F154" s="218" t="s">
        <v>288</v>
      </c>
      <c r="H154" s="219">
        <v>36.499000000000002</v>
      </c>
      <c r="M154" s="215"/>
      <c r="N154" s="220"/>
      <c r="O154" s="221"/>
      <c r="P154" s="221"/>
      <c r="Q154" s="221"/>
      <c r="R154" s="221"/>
      <c r="S154" s="221"/>
      <c r="T154" s="221"/>
      <c r="U154" s="221"/>
      <c r="V154" s="221"/>
      <c r="W154" s="221"/>
      <c r="X154" s="222"/>
      <c r="AT154" s="217" t="s">
        <v>181</v>
      </c>
      <c r="AU154" s="217" t="s">
        <v>83</v>
      </c>
      <c r="AV154" s="216" t="s">
        <v>83</v>
      </c>
      <c r="AW154" s="216" t="s">
        <v>7</v>
      </c>
      <c r="AX154" s="216" t="s">
        <v>81</v>
      </c>
      <c r="AY154" s="217" t="s">
        <v>171</v>
      </c>
    </row>
    <row r="155" spans="2:65" s="45" customFormat="1" ht="38.25" customHeight="1" x14ac:dyDescent="0.3">
      <c r="B155" s="38"/>
      <c r="C155" s="201" t="s">
        <v>289</v>
      </c>
      <c r="D155" s="201" t="s">
        <v>173</v>
      </c>
      <c r="E155" s="202" t="s">
        <v>290</v>
      </c>
      <c r="F155" s="203" t="s">
        <v>291</v>
      </c>
      <c r="G155" s="204" t="s">
        <v>209</v>
      </c>
      <c r="H155" s="205">
        <v>11.252000000000001</v>
      </c>
      <c r="I155" s="7"/>
      <c r="J155" s="7"/>
      <c r="K155" s="206">
        <f>ROUND(P155*H155,2)</f>
        <v>0</v>
      </c>
      <c r="L155" s="203" t="s">
        <v>185</v>
      </c>
      <c r="M155" s="38"/>
      <c r="N155" s="207" t="s">
        <v>5</v>
      </c>
      <c r="O155" s="208" t="s">
        <v>42</v>
      </c>
      <c r="P155" s="144">
        <f>I155+J155</f>
        <v>0</v>
      </c>
      <c r="Q155" s="144">
        <f>ROUND(I155*H155,2)</f>
        <v>0</v>
      </c>
      <c r="R155" s="144">
        <f>ROUND(J155*H155,2)</f>
        <v>0</v>
      </c>
      <c r="S155" s="39"/>
      <c r="T155" s="209">
        <f>S155*H155</f>
        <v>0</v>
      </c>
      <c r="U155" s="209">
        <v>0</v>
      </c>
      <c r="V155" s="209">
        <f>U155*H155</f>
        <v>0</v>
      </c>
      <c r="W155" s="209">
        <v>0</v>
      </c>
      <c r="X155" s="210">
        <f>W155*H155</f>
        <v>0</v>
      </c>
      <c r="AR155" s="17" t="s">
        <v>177</v>
      </c>
      <c r="AT155" s="17" t="s">
        <v>173</v>
      </c>
      <c r="AU155" s="17" t="s">
        <v>83</v>
      </c>
      <c r="AY155" s="17" t="s">
        <v>171</v>
      </c>
      <c r="BE155" s="211">
        <f>IF(O155="základní",K155,0)</f>
        <v>0</v>
      </c>
      <c r="BF155" s="211">
        <f>IF(O155="snížená",K155,0)</f>
        <v>0</v>
      </c>
      <c r="BG155" s="211">
        <f>IF(O155="zákl. přenesená",K155,0)</f>
        <v>0</v>
      </c>
      <c r="BH155" s="211">
        <f>IF(O155="sníž. přenesená",K155,0)</f>
        <v>0</v>
      </c>
      <c r="BI155" s="211">
        <f>IF(O155="nulová",K155,0)</f>
        <v>0</v>
      </c>
      <c r="BJ155" s="17" t="s">
        <v>81</v>
      </c>
      <c r="BK155" s="211">
        <f>ROUND(P155*H155,2)</f>
        <v>0</v>
      </c>
      <c r="BL155" s="17" t="s">
        <v>177</v>
      </c>
      <c r="BM155" s="17" t="s">
        <v>292</v>
      </c>
    </row>
    <row r="156" spans="2:65" s="45" customFormat="1" ht="27" x14ac:dyDescent="0.3">
      <c r="B156" s="38"/>
      <c r="D156" s="212" t="s">
        <v>179</v>
      </c>
      <c r="F156" s="213" t="s">
        <v>197</v>
      </c>
      <c r="M156" s="38"/>
      <c r="N156" s="214"/>
      <c r="O156" s="39"/>
      <c r="P156" s="39"/>
      <c r="Q156" s="39"/>
      <c r="R156" s="39"/>
      <c r="S156" s="39"/>
      <c r="T156" s="39"/>
      <c r="U156" s="39"/>
      <c r="V156" s="39"/>
      <c r="W156" s="39"/>
      <c r="X156" s="87"/>
      <c r="AT156" s="17" t="s">
        <v>179</v>
      </c>
      <c r="AU156" s="17" t="s">
        <v>83</v>
      </c>
    </row>
    <row r="157" spans="2:65" s="216" customFormat="1" ht="13.5" x14ac:dyDescent="0.3">
      <c r="B157" s="215"/>
      <c r="D157" s="212" t="s">
        <v>181</v>
      </c>
      <c r="E157" s="217" t="s">
        <v>5</v>
      </c>
      <c r="F157" s="218" t="s">
        <v>293</v>
      </c>
      <c r="H157" s="219">
        <v>11.252000000000001</v>
      </c>
      <c r="M157" s="215"/>
      <c r="N157" s="220"/>
      <c r="O157" s="221"/>
      <c r="P157" s="221"/>
      <c r="Q157" s="221"/>
      <c r="R157" s="221"/>
      <c r="S157" s="221"/>
      <c r="T157" s="221"/>
      <c r="U157" s="221"/>
      <c r="V157" s="221"/>
      <c r="W157" s="221"/>
      <c r="X157" s="222"/>
      <c r="AT157" s="217" t="s">
        <v>181</v>
      </c>
      <c r="AU157" s="217" t="s">
        <v>83</v>
      </c>
      <c r="AV157" s="216" t="s">
        <v>83</v>
      </c>
      <c r="AW157" s="216" t="s">
        <v>7</v>
      </c>
      <c r="AX157" s="216" t="s">
        <v>81</v>
      </c>
      <c r="AY157" s="217" t="s">
        <v>171</v>
      </c>
    </row>
    <row r="158" spans="2:65" s="45" customFormat="1" ht="38.25" customHeight="1" x14ac:dyDescent="0.3">
      <c r="B158" s="38"/>
      <c r="C158" s="201" t="s">
        <v>294</v>
      </c>
      <c r="D158" s="201" t="s">
        <v>173</v>
      </c>
      <c r="E158" s="202" t="s">
        <v>295</v>
      </c>
      <c r="F158" s="203" t="s">
        <v>296</v>
      </c>
      <c r="G158" s="204" t="s">
        <v>209</v>
      </c>
      <c r="H158" s="205">
        <v>11.252000000000001</v>
      </c>
      <c r="I158" s="7"/>
      <c r="J158" s="7"/>
      <c r="K158" s="206">
        <f>ROUND(P158*H158,2)</f>
        <v>0</v>
      </c>
      <c r="L158" s="203" t="s">
        <v>185</v>
      </c>
      <c r="M158" s="38"/>
      <c r="N158" s="207" t="s">
        <v>5</v>
      </c>
      <c r="O158" s="208" t="s">
        <v>42</v>
      </c>
      <c r="P158" s="144">
        <f>I158+J158</f>
        <v>0</v>
      </c>
      <c r="Q158" s="144">
        <f>ROUND(I158*H158,2)</f>
        <v>0</v>
      </c>
      <c r="R158" s="144">
        <f>ROUND(J158*H158,2)</f>
        <v>0</v>
      </c>
      <c r="S158" s="39"/>
      <c r="T158" s="209">
        <f>S158*H158</f>
        <v>0</v>
      </c>
      <c r="U158" s="209">
        <v>0</v>
      </c>
      <c r="V158" s="209">
        <f>U158*H158</f>
        <v>0</v>
      </c>
      <c r="W158" s="209">
        <v>0</v>
      </c>
      <c r="X158" s="210">
        <f>W158*H158</f>
        <v>0</v>
      </c>
      <c r="AR158" s="17" t="s">
        <v>177</v>
      </c>
      <c r="AT158" s="17" t="s">
        <v>173</v>
      </c>
      <c r="AU158" s="17" t="s">
        <v>83</v>
      </c>
      <c r="AY158" s="17" t="s">
        <v>171</v>
      </c>
      <c r="BE158" s="211">
        <f>IF(O158="základní",K158,0)</f>
        <v>0</v>
      </c>
      <c r="BF158" s="211">
        <f>IF(O158="snížená",K158,0)</f>
        <v>0</v>
      </c>
      <c r="BG158" s="211">
        <f>IF(O158="zákl. přenesená",K158,0)</f>
        <v>0</v>
      </c>
      <c r="BH158" s="211">
        <f>IF(O158="sníž. přenesená",K158,0)</f>
        <v>0</v>
      </c>
      <c r="BI158" s="211">
        <f>IF(O158="nulová",K158,0)</f>
        <v>0</v>
      </c>
      <c r="BJ158" s="17" t="s">
        <v>81</v>
      </c>
      <c r="BK158" s="211">
        <f>ROUND(P158*H158,2)</f>
        <v>0</v>
      </c>
      <c r="BL158" s="17" t="s">
        <v>177</v>
      </c>
      <c r="BM158" s="17" t="s">
        <v>297</v>
      </c>
    </row>
    <row r="159" spans="2:65" s="45" customFormat="1" ht="27" x14ac:dyDescent="0.3">
      <c r="B159" s="38"/>
      <c r="D159" s="212" t="s">
        <v>179</v>
      </c>
      <c r="F159" s="213" t="s">
        <v>197</v>
      </c>
      <c r="M159" s="38"/>
      <c r="N159" s="214"/>
      <c r="O159" s="39"/>
      <c r="P159" s="39"/>
      <c r="Q159" s="39"/>
      <c r="R159" s="39"/>
      <c r="S159" s="39"/>
      <c r="T159" s="39"/>
      <c r="U159" s="39"/>
      <c r="V159" s="39"/>
      <c r="W159" s="39"/>
      <c r="X159" s="87"/>
      <c r="AT159" s="17" t="s">
        <v>179</v>
      </c>
      <c r="AU159" s="17" t="s">
        <v>83</v>
      </c>
    </row>
    <row r="160" spans="2:65" s="216" customFormat="1" ht="13.5" x14ac:dyDescent="0.3">
      <c r="B160" s="215"/>
      <c r="D160" s="212" t="s">
        <v>181</v>
      </c>
      <c r="E160" s="217" t="s">
        <v>5</v>
      </c>
      <c r="F160" s="218" t="s">
        <v>293</v>
      </c>
      <c r="H160" s="219">
        <v>11.252000000000001</v>
      </c>
      <c r="M160" s="215"/>
      <c r="N160" s="220"/>
      <c r="O160" s="221"/>
      <c r="P160" s="221"/>
      <c r="Q160" s="221"/>
      <c r="R160" s="221"/>
      <c r="S160" s="221"/>
      <c r="T160" s="221"/>
      <c r="U160" s="221"/>
      <c r="V160" s="221"/>
      <c r="W160" s="221"/>
      <c r="X160" s="222"/>
      <c r="AT160" s="217" t="s">
        <v>181</v>
      </c>
      <c r="AU160" s="217" t="s">
        <v>83</v>
      </c>
      <c r="AV160" s="216" t="s">
        <v>83</v>
      </c>
      <c r="AW160" s="216" t="s">
        <v>7</v>
      </c>
      <c r="AX160" s="216" t="s">
        <v>81</v>
      </c>
      <c r="AY160" s="217" t="s">
        <v>171</v>
      </c>
    </row>
    <row r="161" spans="2:65" s="45" customFormat="1" ht="38.25" customHeight="1" x14ac:dyDescent="0.3">
      <c r="B161" s="38"/>
      <c r="C161" s="201" t="s">
        <v>298</v>
      </c>
      <c r="D161" s="201" t="s">
        <v>173</v>
      </c>
      <c r="E161" s="202" t="s">
        <v>299</v>
      </c>
      <c r="F161" s="203" t="s">
        <v>300</v>
      </c>
      <c r="G161" s="204" t="s">
        <v>241</v>
      </c>
      <c r="H161" s="205">
        <v>28.158000000000001</v>
      </c>
      <c r="I161" s="7"/>
      <c r="J161" s="7"/>
      <c r="K161" s="206">
        <f>ROUND(P161*H161,2)</f>
        <v>0</v>
      </c>
      <c r="L161" s="203" t="s">
        <v>185</v>
      </c>
      <c r="M161" s="38"/>
      <c r="N161" s="207" t="s">
        <v>5</v>
      </c>
      <c r="O161" s="208" t="s">
        <v>42</v>
      </c>
      <c r="P161" s="144">
        <f>I161+J161</f>
        <v>0</v>
      </c>
      <c r="Q161" s="144">
        <f>ROUND(I161*H161,2)</f>
        <v>0</v>
      </c>
      <c r="R161" s="144">
        <f>ROUND(J161*H161,2)</f>
        <v>0</v>
      </c>
      <c r="S161" s="39"/>
      <c r="T161" s="209">
        <f>S161*H161</f>
        <v>0</v>
      </c>
      <c r="U161" s="209">
        <v>0</v>
      </c>
      <c r="V161" s="209">
        <f>U161*H161</f>
        <v>0</v>
      </c>
      <c r="W161" s="209">
        <v>0</v>
      </c>
      <c r="X161" s="210">
        <f>W161*H161</f>
        <v>0</v>
      </c>
      <c r="AR161" s="17" t="s">
        <v>177</v>
      </c>
      <c r="AT161" s="17" t="s">
        <v>173</v>
      </c>
      <c r="AU161" s="17" t="s">
        <v>83</v>
      </c>
      <c r="AY161" s="17" t="s">
        <v>171</v>
      </c>
      <c r="BE161" s="211">
        <f>IF(O161="základní",K161,0)</f>
        <v>0</v>
      </c>
      <c r="BF161" s="211">
        <f>IF(O161="snížená",K161,0)</f>
        <v>0</v>
      </c>
      <c r="BG161" s="211">
        <f>IF(O161="zákl. přenesená",K161,0)</f>
        <v>0</v>
      </c>
      <c r="BH161" s="211">
        <f>IF(O161="sníž. přenesená",K161,0)</f>
        <v>0</v>
      </c>
      <c r="BI161" s="211">
        <f>IF(O161="nulová",K161,0)</f>
        <v>0</v>
      </c>
      <c r="BJ161" s="17" t="s">
        <v>81</v>
      </c>
      <c r="BK161" s="211">
        <f>ROUND(P161*H161,2)</f>
        <v>0</v>
      </c>
      <c r="BL161" s="17" t="s">
        <v>177</v>
      </c>
      <c r="BM161" s="17" t="s">
        <v>301</v>
      </c>
    </row>
    <row r="162" spans="2:65" s="45" customFormat="1" ht="27" x14ac:dyDescent="0.3">
      <c r="B162" s="38"/>
      <c r="D162" s="212" t="s">
        <v>179</v>
      </c>
      <c r="F162" s="213" t="s">
        <v>197</v>
      </c>
      <c r="M162" s="38"/>
      <c r="N162" s="214"/>
      <c r="O162" s="39"/>
      <c r="P162" s="39"/>
      <c r="Q162" s="39"/>
      <c r="R162" s="39"/>
      <c r="S162" s="39"/>
      <c r="T162" s="39"/>
      <c r="U162" s="39"/>
      <c r="V162" s="39"/>
      <c r="W162" s="39"/>
      <c r="X162" s="87"/>
      <c r="AT162" s="17" t="s">
        <v>179</v>
      </c>
      <c r="AU162" s="17" t="s">
        <v>83</v>
      </c>
    </row>
    <row r="163" spans="2:65" s="216" customFormat="1" ht="13.5" x14ac:dyDescent="0.3">
      <c r="B163" s="215"/>
      <c r="D163" s="212" t="s">
        <v>181</v>
      </c>
      <c r="E163" s="217" t="s">
        <v>5</v>
      </c>
      <c r="F163" s="218" t="s">
        <v>302</v>
      </c>
      <c r="H163" s="219">
        <v>28.158000000000001</v>
      </c>
      <c r="M163" s="215"/>
      <c r="N163" s="220"/>
      <c r="O163" s="221"/>
      <c r="P163" s="221"/>
      <c r="Q163" s="221"/>
      <c r="R163" s="221"/>
      <c r="S163" s="221"/>
      <c r="T163" s="221"/>
      <c r="U163" s="221"/>
      <c r="V163" s="221"/>
      <c r="W163" s="221"/>
      <c r="X163" s="222"/>
      <c r="AT163" s="217" t="s">
        <v>181</v>
      </c>
      <c r="AU163" s="217" t="s">
        <v>83</v>
      </c>
      <c r="AV163" s="216" t="s">
        <v>83</v>
      </c>
      <c r="AW163" s="216" t="s">
        <v>7</v>
      </c>
      <c r="AX163" s="216" t="s">
        <v>81</v>
      </c>
      <c r="AY163" s="217" t="s">
        <v>171</v>
      </c>
    </row>
    <row r="164" spans="2:65" s="45" customFormat="1" ht="25.5" customHeight="1" x14ac:dyDescent="0.3">
      <c r="B164" s="38"/>
      <c r="C164" s="201" t="s">
        <v>303</v>
      </c>
      <c r="D164" s="201" t="s">
        <v>173</v>
      </c>
      <c r="E164" s="202" t="s">
        <v>304</v>
      </c>
      <c r="F164" s="203" t="s">
        <v>305</v>
      </c>
      <c r="G164" s="204" t="s">
        <v>224</v>
      </c>
      <c r="H164" s="205">
        <v>8</v>
      </c>
      <c r="I164" s="7"/>
      <c r="J164" s="7"/>
      <c r="K164" s="206">
        <f>ROUND(P164*H164,2)</f>
        <v>0</v>
      </c>
      <c r="L164" s="203" t="s">
        <v>185</v>
      </c>
      <c r="M164" s="38"/>
      <c r="N164" s="207" t="s">
        <v>5</v>
      </c>
      <c r="O164" s="208" t="s">
        <v>42</v>
      </c>
      <c r="P164" s="144">
        <f>I164+J164</f>
        <v>0</v>
      </c>
      <c r="Q164" s="144">
        <f>ROUND(I164*H164,2)</f>
        <v>0</v>
      </c>
      <c r="R164" s="144">
        <f>ROUND(J164*H164,2)</f>
        <v>0</v>
      </c>
      <c r="S164" s="39"/>
      <c r="T164" s="209">
        <f>S164*H164</f>
        <v>0</v>
      </c>
      <c r="U164" s="209">
        <v>1.3999999999999999E-4</v>
      </c>
      <c r="V164" s="209">
        <f>U164*H164</f>
        <v>1.1199999999999999E-3</v>
      </c>
      <c r="W164" s="209">
        <v>0</v>
      </c>
      <c r="X164" s="210">
        <f>W164*H164</f>
        <v>0</v>
      </c>
      <c r="AR164" s="17" t="s">
        <v>177</v>
      </c>
      <c r="AT164" s="17" t="s">
        <v>173</v>
      </c>
      <c r="AU164" s="17" t="s">
        <v>83</v>
      </c>
      <c r="AY164" s="17" t="s">
        <v>171</v>
      </c>
      <c r="BE164" s="211">
        <f>IF(O164="základní",K164,0)</f>
        <v>0</v>
      </c>
      <c r="BF164" s="211">
        <f>IF(O164="snížená",K164,0)</f>
        <v>0</v>
      </c>
      <c r="BG164" s="211">
        <f>IF(O164="zákl. přenesená",K164,0)</f>
        <v>0</v>
      </c>
      <c r="BH164" s="211">
        <f>IF(O164="sníž. přenesená",K164,0)</f>
        <v>0</v>
      </c>
      <c r="BI164" s="211">
        <f>IF(O164="nulová",K164,0)</f>
        <v>0</v>
      </c>
      <c r="BJ164" s="17" t="s">
        <v>81</v>
      </c>
      <c r="BK164" s="211">
        <f>ROUND(P164*H164,2)</f>
        <v>0</v>
      </c>
      <c r="BL164" s="17" t="s">
        <v>177</v>
      </c>
      <c r="BM164" s="17" t="s">
        <v>306</v>
      </c>
    </row>
    <row r="165" spans="2:65" s="45" customFormat="1" ht="27" x14ac:dyDescent="0.3">
      <c r="B165" s="38"/>
      <c r="D165" s="212" t="s">
        <v>179</v>
      </c>
      <c r="F165" s="213" t="s">
        <v>197</v>
      </c>
      <c r="M165" s="38"/>
      <c r="N165" s="214"/>
      <c r="O165" s="39"/>
      <c r="P165" s="39"/>
      <c r="Q165" s="39"/>
      <c r="R165" s="39"/>
      <c r="S165" s="39"/>
      <c r="T165" s="39"/>
      <c r="U165" s="39"/>
      <c r="V165" s="39"/>
      <c r="W165" s="39"/>
      <c r="X165" s="87"/>
      <c r="AT165" s="17" t="s">
        <v>179</v>
      </c>
      <c r="AU165" s="17" t="s">
        <v>83</v>
      </c>
    </row>
    <row r="166" spans="2:65" s="45" customFormat="1" ht="16.5" customHeight="1" x14ac:dyDescent="0.3">
      <c r="B166" s="38"/>
      <c r="C166" s="201" t="s">
        <v>307</v>
      </c>
      <c r="D166" s="201" t="s">
        <v>173</v>
      </c>
      <c r="E166" s="202" t="s">
        <v>308</v>
      </c>
      <c r="F166" s="203" t="s">
        <v>309</v>
      </c>
      <c r="G166" s="204" t="s">
        <v>224</v>
      </c>
      <c r="H166" s="205">
        <v>2</v>
      </c>
      <c r="I166" s="7"/>
      <c r="J166" s="7"/>
      <c r="K166" s="206">
        <f>ROUND(P166*H166,2)</f>
        <v>0</v>
      </c>
      <c r="L166" s="203" t="s">
        <v>185</v>
      </c>
      <c r="M166" s="38"/>
      <c r="N166" s="207" t="s">
        <v>5</v>
      </c>
      <c r="O166" s="208" t="s">
        <v>42</v>
      </c>
      <c r="P166" s="144">
        <f>I166+J166</f>
        <v>0</v>
      </c>
      <c r="Q166" s="144">
        <f>ROUND(I166*H166,2)</f>
        <v>0</v>
      </c>
      <c r="R166" s="144">
        <f>ROUND(J166*H166,2)</f>
        <v>0</v>
      </c>
      <c r="S166" s="39"/>
      <c r="T166" s="209">
        <f>S166*H166</f>
        <v>0</v>
      </c>
      <c r="U166" s="209">
        <v>0</v>
      </c>
      <c r="V166" s="209">
        <f>U166*H166</f>
        <v>0</v>
      </c>
      <c r="W166" s="209">
        <v>0</v>
      </c>
      <c r="X166" s="210">
        <f>W166*H166</f>
        <v>0</v>
      </c>
      <c r="AR166" s="17" t="s">
        <v>177</v>
      </c>
      <c r="AT166" s="17" t="s">
        <v>173</v>
      </c>
      <c r="AU166" s="17" t="s">
        <v>83</v>
      </c>
      <c r="AY166" s="17" t="s">
        <v>171</v>
      </c>
      <c r="BE166" s="211">
        <f>IF(O166="základní",K166,0)</f>
        <v>0</v>
      </c>
      <c r="BF166" s="211">
        <f>IF(O166="snížená",K166,0)</f>
        <v>0</v>
      </c>
      <c r="BG166" s="211">
        <f>IF(O166="zákl. přenesená",K166,0)</f>
        <v>0</v>
      </c>
      <c r="BH166" s="211">
        <f>IF(O166="sníž. přenesená",K166,0)</f>
        <v>0</v>
      </c>
      <c r="BI166" s="211">
        <f>IF(O166="nulová",K166,0)</f>
        <v>0</v>
      </c>
      <c r="BJ166" s="17" t="s">
        <v>81</v>
      </c>
      <c r="BK166" s="211">
        <f>ROUND(P166*H166,2)</f>
        <v>0</v>
      </c>
      <c r="BL166" s="17" t="s">
        <v>177</v>
      </c>
      <c r="BM166" s="17" t="s">
        <v>310</v>
      </c>
    </row>
    <row r="167" spans="2:65" s="45" customFormat="1" ht="27" x14ac:dyDescent="0.3">
      <c r="B167" s="38"/>
      <c r="D167" s="212" t="s">
        <v>179</v>
      </c>
      <c r="F167" s="213" t="s">
        <v>197</v>
      </c>
      <c r="M167" s="38"/>
      <c r="N167" s="214"/>
      <c r="O167" s="39"/>
      <c r="P167" s="39"/>
      <c r="Q167" s="39"/>
      <c r="R167" s="39"/>
      <c r="S167" s="39"/>
      <c r="T167" s="39"/>
      <c r="U167" s="39"/>
      <c r="V167" s="39"/>
      <c r="W167" s="39"/>
      <c r="X167" s="87"/>
      <c r="AT167" s="17" t="s">
        <v>179</v>
      </c>
      <c r="AU167" s="17" t="s">
        <v>83</v>
      </c>
    </row>
    <row r="168" spans="2:65" s="216" customFormat="1" ht="13.5" x14ac:dyDescent="0.3">
      <c r="B168" s="215"/>
      <c r="D168" s="212" t="s">
        <v>181</v>
      </c>
      <c r="E168" s="217" t="s">
        <v>5</v>
      </c>
      <c r="F168" s="218" t="s">
        <v>311</v>
      </c>
      <c r="H168" s="219">
        <v>2</v>
      </c>
      <c r="M168" s="215"/>
      <c r="N168" s="220"/>
      <c r="O168" s="221"/>
      <c r="P168" s="221"/>
      <c r="Q168" s="221"/>
      <c r="R168" s="221"/>
      <c r="S168" s="221"/>
      <c r="T168" s="221"/>
      <c r="U168" s="221"/>
      <c r="V168" s="221"/>
      <c r="W168" s="221"/>
      <c r="X168" s="222"/>
      <c r="AT168" s="217" t="s">
        <v>181</v>
      </c>
      <c r="AU168" s="217" t="s">
        <v>83</v>
      </c>
      <c r="AV168" s="216" t="s">
        <v>83</v>
      </c>
      <c r="AW168" s="216" t="s">
        <v>7</v>
      </c>
      <c r="AX168" s="216" t="s">
        <v>81</v>
      </c>
      <c r="AY168" s="217" t="s">
        <v>171</v>
      </c>
    </row>
    <row r="169" spans="2:65" s="45" customFormat="1" ht="38.25" customHeight="1" x14ac:dyDescent="0.3">
      <c r="B169" s="38"/>
      <c r="C169" s="201" t="s">
        <v>312</v>
      </c>
      <c r="D169" s="201" t="s">
        <v>173</v>
      </c>
      <c r="E169" s="202" t="s">
        <v>313</v>
      </c>
      <c r="F169" s="203" t="s">
        <v>314</v>
      </c>
      <c r="G169" s="204" t="s">
        <v>195</v>
      </c>
      <c r="H169" s="205">
        <v>19.324999999999999</v>
      </c>
      <c r="I169" s="7"/>
      <c r="J169" s="7"/>
      <c r="K169" s="206">
        <f>ROUND(P169*H169,2)</f>
        <v>0</v>
      </c>
      <c r="L169" s="203" t="s">
        <v>185</v>
      </c>
      <c r="M169" s="38"/>
      <c r="N169" s="207" t="s">
        <v>5</v>
      </c>
      <c r="O169" s="208" t="s">
        <v>42</v>
      </c>
      <c r="P169" s="144">
        <f>I169+J169</f>
        <v>0</v>
      </c>
      <c r="Q169" s="144">
        <f>ROUND(I169*H169,2)</f>
        <v>0</v>
      </c>
      <c r="R169" s="144">
        <f>ROUND(J169*H169,2)</f>
        <v>0</v>
      </c>
      <c r="S169" s="39"/>
      <c r="T169" s="209">
        <f>S169*H169</f>
        <v>0</v>
      </c>
      <c r="U169" s="209">
        <v>1.8540000000000001</v>
      </c>
      <c r="V169" s="209">
        <f>U169*H169</f>
        <v>35.82855</v>
      </c>
      <c r="W169" s="209">
        <v>0</v>
      </c>
      <c r="X169" s="210">
        <f>W169*H169</f>
        <v>0</v>
      </c>
      <c r="AR169" s="17" t="s">
        <v>177</v>
      </c>
      <c r="AT169" s="17" t="s">
        <v>173</v>
      </c>
      <c r="AU169" s="17" t="s">
        <v>83</v>
      </c>
      <c r="AY169" s="17" t="s">
        <v>171</v>
      </c>
      <c r="BE169" s="211">
        <f>IF(O169="základní",K169,0)</f>
        <v>0</v>
      </c>
      <c r="BF169" s="211">
        <f>IF(O169="snížená",K169,0)</f>
        <v>0</v>
      </c>
      <c r="BG169" s="211">
        <f>IF(O169="zákl. přenesená",K169,0)</f>
        <v>0</v>
      </c>
      <c r="BH169" s="211">
        <f>IF(O169="sníž. přenesená",K169,0)</f>
        <v>0</v>
      </c>
      <c r="BI169" s="211">
        <f>IF(O169="nulová",K169,0)</f>
        <v>0</v>
      </c>
      <c r="BJ169" s="17" t="s">
        <v>81</v>
      </c>
      <c r="BK169" s="211">
        <f>ROUND(P169*H169,2)</f>
        <v>0</v>
      </c>
      <c r="BL169" s="17" t="s">
        <v>177</v>
      </c>
      <c r="BM169" s="17" t="s">
        <v>315</v>
      </c>
    </row>
    <row r="170" spans="2:65" s="45" customFormat="1" ht="27" x14ac:dyDescent="0.3">
      <c r="B170" s="38"/>
      <c r="D170" s="212" t="s">
        <v>179</v>
      </c>
      <c r="F170" s="213" t="s">
        <v>197</v>
      </c>
      <c r="M170" s="38"/>
      <c r="N170" s="214"/>
      <c r="O170" s="39"/>
      <c r="P170" s="39"/>
      <c r="Q170" s="39"/>
      <c r="R170" s="39"/>
      <c r="S170" s="39"/>
      <c r="T170" s="39"/>
      <c r="U170" s="39"/>
      <c r="V170" s="39"/>
      <c r="W170" s="39"/>
      <c r="X170" s="87"/>
      <c r="AT170" s="17" t="s">
        <v>179</v>
      </c>
      <c r="AU170" s="17" t="s">
        <v>83</v>
      </c>
    </row>
    <row r="171" spans="2:65" s="216" customFormat="1" ht="13.5" x14ac:dyDescent="0.3">
      <c r="B171" s="215"/>
      <c r="D171" s="212" t="s">
        <v>181</v>
      </c>
      <c r="E171" s="217" t="s">
        <v>5</v>
      </c>
      <c r="F171" s="218" t="s">
        <v>316</v>
      </c>
      <c r="H171" s="219">
        <v>18.23</v>
      </c>
      <c r="M171" s="215"/>
      <c r="N171" s="220"/>
      <c r="O171" s="221"/>
      <c r="P171" s="221"/>
      <c r="Q171" s="221"/>
      <c r="R171" s="221"/>
      <c r="S171" s="221"/>
      <c r="T171" s="221"/>
      <c r="U171" s="221"/>
      <c r="V171" s="221"/>
      <c r="W171" s="221"/>
      <c r="X171" s="222"/>
      <c r="AT171" s="217" t="s">
        <v>181</v>
      </c>
      <c r="AU171" s="217" t="s">
        <v>83</v>
      </c>
      <c r="AV171" s="216" t="s">
        <v>83</v>
      </c>
      <c r="AW171" s="216" t="s">
        <v>7</v>
      </c>
      <c r="AX171" s="216" t="s">
        <v>73</v>
      </c>
      <c r="AY171" s="217" t="s">
        <v>171</v>
      </c>
    </row>
    <row r="172" spans="2:65" s="216" customFormat="1" ht="13.5" x14ac:dyDescent="0.3">
      <c r="B172" s="215"/>
      <c r="D172" s="212" t="s">
        <v>181</v>
      </c>
      <c r="E172" s="217" t="s">
        <v>5</v>
      </c>
      <c r="F172" s="218" t="s">
        <v>317</v>
      </c>
      <c r="H172" s="219">
        <v>1.095</v>
      </c>
      <c r="M172" s="215"/>
      <c r="N172" s="220"/>
      <c r="O172" s="221"/>
      <c r="P172" s="221"/>
      <c r="Q172" s="221"/>
      <c r="R172" s="221"/>
      <c r="S172" s="221"/>
      <c r="T172" s="221"/>
      <c r="U172" s="221"/>
      <c r="V172" s="221"/>
      <c r="W172" s="221"/>
      <c r="X172" s="222"/>
      <c r="AT172" s="217" t="s">
        <v>181</v>
      </c>
      <c r="AU172" s="217" t="s">
        <v>83</v>
      </c>
      <c r="AV172" s="216" t="s">
        <v>83</v>
      </c>
      <c r="AW172" s="216" t="s">
        <v>7</v>
      </c>
      <c r="AX172" s="216" t="s">
        <v>73</v>
      </c>
      <c r="AY172" s="217" t="s">
        <v>171</v>
      </c>
    </row>
    <row r="173" spans="2:65" s="224" customFormat="1" ht="13.5" x14ac:dyDescent="0.3">
      <c r="B173" s="223"/>
      <c r="D173" s="212" t="s">
        <v>181</v>
      </c>
      <c r="E173" s="225" t="s">
        <v>5</v>
      </c>
      <c r="F173" s="226" t="s">
        <v>205</v>
      </c>
      <c r="H173" s="227">
        <v>19.324999999999999</v>
      </c>
      <c r="M173" s="223"/>
      <c r="N173" s="228"/>
      <c r="O173" s="229"/>
      <c r="P173" s="229"/>
      <c r="Q173" s="229"/>
      <c r="R173" s="229"/>
      <c r="S173" s="229"/>
      <c r="T173" s="229"/>
      <c r="U173" s="229"/>
      <c r="V173" s="229"/>
      <c r="W173" s="229"/>
      <c r="X173" s="230"/>
      <c r="AT173" s="225" t="s">
        <v>181</v>
      </c>
      <c r="AU173" s="225" t="s">
        <v>83</v>
      </c>
      <c r="AV173" s="224" t="s">
        <v>177</v>
      </c>
      <c r="AW173" s="224" t="s">
        <v>7</v>
      </c>
      <c r="AX173" s="224" t="s">
        <v>81</v>
      </c>
      <c r="AY173" s="225" t="s">
        <v>171</v>
      </c>
    </row>
    <row r="174" spans="2:65" s="45" customFormat="1" ht="51" customHeight="1" x14ac:dyDescent="0.3">
      <c r="B174" s="38"/>
      <c r="C174" s="201" t="s">
        <v>318</v>
      </c>
      <c r="D174" s="201" t="s">
        <v>173</v>
      </c>
      <c r="E174" s="202" t="s">
        <v>319</v>
      </c>
      <c r="F174" s="203" t="s">
        <v>320</v>
      </c>
      <c r="G174" s="204" t="s">
        <v>176</v>
      </c>
      <c r="H174" s="205">
        <v>17.2</v>
      </c>
      <c r="I174" s="7"/>
      <c r="J174" s="7"/>
      <c r="K174" s="206">
        <f>ROUND(P174*H174,2)</f>
        <v>0</v>
      </c>
      <c r="L174" s="203" t="s">
        <v>185</v>
      </c>
      <c r="M174" s="38"/>
      <c r="N174" s="207" t="s">
        <v>5</v>
      </c>
      <c r="O174" s="208" t="s">
        <v>42</v>
      </c>
      <c r="P174" s="144">
        <f>I174+J174</f>
        <v>0</v>
      </c>
      <c r="Q174" s="144">
        <f>ROUND(I174*H174,2)</f>
        <v>0</v>
      </c>
      <c r="R174" s="144">
        <f>ROUND(J174*H174,2)</f>
        <v>0</v>
      </c>
      <c r="S174" s="39"/>
      <c r="T174" s="209">
        <f>S174*H174</f>
        <v>0</v>
      </c>
      <c r="U174" s="209">
        <v>8.4250000000000005E-2</v>
      </c>
      <c r="V174" s="209">
        <f>U174*H174</f>
        <v>1.4491000000000001</v>
      </c>
      <c r="W174" s="209">
        <v>0</v>
      </c>
      <c r="X174" s="210">
        <f>W174*H174</f>
        <v>0</v>
      </c>
      <c r="AR174" s="17" t="s">
        <v>177</v>
      </c>
      <c r="AT174" s="17" t="s">
        <v>173</v>
      </c>
      <c r="AU174" s="17" t="s">
        <v>83</v>
      </c>
      <c r="AY174" s="17" t="s">
        <v>171</v>
      </c>
      <c r="BE174" s="211">
        <f>IF(O174="základní",K174,0)</f>
        <v>0</v>
      </c>
      <c r="BF174" s="211">
        <f>IF(O174="snížená",K174,0)</f>
        <v>0</v>
      </c>
      <c r="BG174" s="211">
        <f>IF(O174="zákl. přenesená",K174,0)</f>
        <v>0</v>
      </c>
      <c r="BH174" s="211">
        <f>IF(O174="sníž. přenesená",K174,0)</f>
        <v>0</v>
      </c>
      <c r="BI174" s="211">
        <f>IF(O174="nulová",K174,0)</f>
        <v>0</v>
      </c>
      <c r="BJ174" s="17" t="s">
        <v>81</v>
      </c>
      <c r="BK174" s="211">
        <f>ROUND(P174*H174,2)</f>
        <v>0</v>
      </c>
      <c r="BL174" s="17" t="s">
        <v>177</v>
      </c>
      <c r="BM174" s="17" t="s">
        <v>321</v>
      </c>
    </row>
    <row r="175" spans="2:65" s="45" customFormat="1" ht="27" x14ac:dyDescent="0.3">
      <c r="B175" s="38"/>
      <c r="D175" s="212" t="s">
        <v>179</v>
      </c>
      <c r="F175" s="213" t="s">
        <v>197</v>
      </c>
      <c r="M175" s="38"/>
      <c r="N175" s="214"/>
      <c r="O175" s="39"/>
      <c r="P175" s="39"/>
      <c r="Q175" s="39"/>
      <c r="R175" s="39"/>
      <c r="S175" s="39"/>
      <c r="T175" s="39"/>
      <c r="U175" s="39"/>
      <c r="V175" s="39"/>
      <c r="W175" s="39"/>
      <c r="X175" s="87"/>
      <c r="AT175" s="17" t="s">
        <v>179</v>
      </c>
      <c r="AU175" s="17" t="s">
        <v>83</v>
      </c>
    </row>
    <row r="176" spans="2:65" s="216" customFormat="1" ht="13.5" x14ac:dyDescent="0.3">
      <c r="B176" s="215"/>
      <c r="D176" s="212" t="s">
        <v>181</v>
      </c>
      <c r="E176" s="217" t="s">
        <v>5</v>
      </c>
      <c r="F176" s="218" t="s">
        <v>322</v>
      </c>
      <c r="H176" s="219">
        <v>17.2</v>
      </c>
      <c r="M176" s="215"/>
      <c r="N176" s="220"/>
      <c r="O176" s="221"/>
      <c r="P176" s="221"/>
      <c r="Q176" s="221"/>
      <c r="R176" s="221"/>
      <c r="S176" s="221"/>
      <c r="T176" s="221"/>
      <c r="U176" s="221"/>
      <c r="V176" s="221"/>
      <c r="W176" s="221"/>
      <c r="X176" s="222"/>
      <c r="AT176" s="217" t="s">
        <v>181</v>
      </c>
      <c r="AU176" s="217" t="s">
        <v>83</v>
      </c>
      <c r="AV176" s="216" t="s">
        <v>83</v>
      </c>
      <c r="AW176" s="216" t="s">
        <v>7</v>
      </c>
      <c r="AX176" s="216" t="s">
        <v>81</v>
      </c>
      <c r="AY176" s="217" t="s">
        <v>171</v>
      </c>
    </row>
    <row r="177" spans="2:65" s="45" customFormat="1" ht="16.5" customHeight="1" x14ac:dyDescent="0.3">
      <c r="B177" s="38"/>
      <c r="C177" s="231" t="s">
        <v>323</v>
      </c>
      <c r="D177" s="231" t="s">
        <v>221</v>
      </c>
      <c r="E177" s="232" t="s">
        <v>324</v>
      </c>
      <c r="F177" s="233" t="s">
        <v>325</v>
      </c>
      <c r="G177" s="234" t="s">
        <v>176</v>
      </c>
      <c r="H177" s="235">
        <v>17.2</v>
      </c>
      <c r="I177" s="8"/>
      <c r="J177" s="236"/>
      <c r="K177" s="237">
        <f>ROUND(P177*H177,2)</f>
        <v>0</v>
      </c>
      <c r="L177" s="233" t="s">
        <v>185</v>
      </c>
      <c r="M177" s="238"/>
      <c r="N177" s="239" t="s">
        <v>5</v>
      </c>
      <c r="O177" s="208" t="s">
        <v>42</v>
      </c>
      <c r="P177" s="144">
        <f>I177+J177</f>
        <v>0</v>
      </c>
      <c r="Q177" s="144">
        <f>ROUND(I177*H177,2)</f>
        <v>0</v>
      </c>
      <c r="R177" s="144">
        <f>ROUND(J177*H177,2)</f>
        <v>0</v>
      </c>
      <c r="S177" s="39"/>
      <c r="T177" s="209">
        <f>S177*H177</f>
        <v>0</v>
      </c>
      <c r="U177" s="209">
        <v>0.13</v>
      </c>
      <c r="V177" s="209">
        <f>U177*H177</f>
        <v>2.2359999999999998</v>
      </c>
      <c r="W177" s="209">
        <v>0</v>
      </c>
      <c r="X177" s="210">
        <f>W177*H177</f>
        <v>0</v>
      </c>
      <c r="AR177" s="17" t="s">
        <v>220</v>
      </c>
      <c r="AT177" s="17" t="s">
        <v>221</v>
      </c>
      <c r="AU177" s="17" t="s">
        <v>83</v>
      </c>
      <c r="AY177" s="17" t="s">
        <v>171</v>
      </c>
      <c r="BE177" s="211">
        <f>IF(O177="základní",K177,0)</f>
        <v>0</v>
      </c>
      <c r="BF177" s="211">
        <f>IF(O177="snížená",K177,0)</f>
        <v>0</v>
      </c>
      <c r="BG177" s="211">
        <f>IF(O177="zákl. přenesená",K177,0)</f>
        <v>0</v>
      </c>
      <c r="BH177" s="211">
        <f>IF(O177="sníž. přenesená",K177,0)</f>
        <v>0</v>
      </c>
      <c r="BI177" s="211">
        <f>IF(O177="nulová",K177,0)</f>
        <v>0</v>
      </c>
      <c r="BJ177" s="17" t="s">
        <v>81</v>
      </c>
      <c r="BK177" s="211">
        <f>ROUND(P177*H177,2)</f>
        <v>0</v>
      </c>
      <c r="BL177" s="17" t="s">
        <v>177</v>
      </c>
      <c r="BM177" s="17" t="s">
        <v>326</v>
      </c>
    </row>
    <row r="178" spans="2:65" s="45" customFormat="1" ht="40.5" x14ac:dyDescent="0.3">
      <c r="B178" s="38"/>
      <c r="D178" s="212" t="s">
        <v>179</v>
      </c>
      <c r="F178" s="213" t="s">
        <v>327</v>
      </c>
      <c r="M178" s="38"/>
      <c r="N178" s="214"/>
      <c r="O178" s="39"/>
      <c r="P178" s="39"/>
      <c r="Q178" s="39"/>
      <c r="R178" s="39"/>
      <c r="S178" s="39"/>
      <c r="T178" s="39"/>
      <c r="U178" s="39"/>
      <c r="V178" s="39"/>
      <c r="W178" s="39"/>
      <c r="X178" s="87"/>
      <c r="AT178" s="17" t="s">
        <v>179</v>
      </c>
      <c r="AU178" s="17" t="s">
        <v>83</v>
      </c>
    </row>
    <row r="179" spans="2:65" s="45" customFormat="1" ht="16.5" customHeight="1" x14ac:dyDescent="0.3">
      <c r="B179" s="38"/>
      <c r="C179" s="201" t="s">
        <v>328</v>
      </c>
      <c r="D179" s="201" t="s">
        <v>173</v>
      </c>
      <c r="E179" s="202" t="s">
        <v>329</v>
      </c>
      <c r="F179" s="203" t="s">
        <v>330</v>
      </c>
      <c r="G179" s="204" t="s">
        <v>241</v>
      </c>
      <c r="H179" s="205">
        <v>4</v>
      </c>
      <c r="I179" s="7"/>
      <c r="J179" s="7"/>
      <c r="K179" s="206">
        <f>ROUND(P179*H179,2)</f>
        <v>0</v>
      </c>
      <c r="L179" s="203" t="s">
        <v>185</v>
      </c>
      <c r="M179" s="38"/>
      <c r="N179" s="207" t="s">
        <v>5</v>
      </c>
      <c r="O179" s="208" t="s">
        <v>42</v>
      </c>
      <c r="P179" s="144">
        <f>I179+J179</f>
        <v>0</v>
      </c>
      <c r="Q179" s="144">
        <f>ROUND(I179*H179,2)</f>
        <v>0</v>
      </c>
      <c r="R179" s="144">
        <f>ROUND(J179*H179,2)</f>
        <v>0</v>
      </c>
      <c r="S179" s="39"/>
      <c r="T179" s="209">
        <f>S179*H179</f>
        <v>0</v>
      </c>
      <c r="U179" s="209">
        <v>3.5999999999999999E-3</v>
      </c>
      <c r="V179" s="209">
        <f>U179*H179</f>
        <v>1.44E-2</v>
      </c>
      <c r="W179" s="209">
        <v>0</v>
      </c>
      <c r="X179" s="210">
        <f>W179*H179</f>
        <v>0</v>
      </c>
      <c r="AR179" s="17" t="s">
        <v>177</v>
      </c>
      <c r="AT179" s="17" t="s">
        <v>173</v>
      </c>
      <c r="AU179" s="17" t="s">
        <v>83</v>
      </c>
      <c r="AY179" s="17" t="s">
        <v>171</v>
      </c>
      <c r="BE179" s="211">
        <f>IF(O179="základní",K179,0)</f>
        <v>0</v>
      </c>
      <c r="BF179" s="211">
        <f>IF(O179="snížená",K179,0)</f>
        <v>0</v>
      </c>
      <c r="BG179" s="211">
        <f>IF(O179="zákl. přenesená",K179,0)</f>
        <v>0</v>
      </c>
      <c r="BH179" s="211">
        <f>IF(O179="sníž. přenesená",K179,0)</f>
        <v>0</v>
      </c>
      <c r="BI179" s="211">
        <f>IF(O179="nulová",K179,0)</f>
        <v>0</v>
      </c>
      <c r="BJ179" s="17" t="s">
        <v>81</v>
      </c>
      <c r="BK179" s="211">
        <f>ROUND(P179*H179,2)</f>
        <v>0</v>
      </c>
      <c r="BL179" s="17" t="s">
        <v>177</v>
      </c>
      <c r="BM179" s="17" t="s">
        <v>331</v>
      </c>
    </row>
    <row r="180" spans="2:65" s="45" customFormat="1" ht="27" x14ac:dyDescent="0.3">
      <c r="B180" s="38"/>
      <c r="D180" s="212" t="s">
        <v>179</v>
      </c>
      <c r="F180" s="213" t="s">
        <v>218</v>
      </c>
      <c r="M180" s="38"/>
      <c r="N180" s="214"/>
      <c r="O180" s="39"/>
      <c r="P180" s="39"/>
      <c r="Q180" s="39"/>
      <c r="R180" s="39"/>
      <c r="S180" s="39"/>
      <c r="T180" s="39"/>
      <c r="U180" s="39"/>
      <c r="V180" s="39"/>
      <c r="W180" s="39"/>
      <c r="X180" s="87"/>
      <c r="AT180" s="17" t="s">
        <v>179</v>
      </c>
      <c r="AU180" s="17" t="s">
        <v>83</v>
      </c>
    </row>
    <row r="181" spans="2:65" s="216" customFormat="1" ht="13.5" x14ac:dyDescent="0.3">
      <c r="B181" s="215"/>
      <c r="D181" s="212" t="s">
        <v>181</v>
      </c>
      <c r="E181" s="217" t="s">
        <v>5</v>
      </c>
      <c r="F181" s="218" t="s">
        <v>332</v>
      </c>
      <c r="H181" s="219">
        <v>4</v>
      </c>
      <c r="M181" s="215"/>
      <c r="N181" s="220"/>
      <c r="O181" s="221"/>
      <c r="P181" s="221"/>
      <c r="Q181" s="221"/>
      <c r="R181" s="221"/>
      <c r="S181" s="221"/>
      <c r="T181" s="221"/>
      <c r="U181" s="221"/>
      <c r="V181" s="221"/>
      <c r="W181" s="221"/>
      <c r="X181" s="222"/>
      <c r="AT181" s="217" t="s">
        <v>181</v>
      </c>
      <c r="AU181" s="217" t="s">
        <v>83</v>
      </c>
      <c r="AV181" s="216" t="s">
        <v>83</v>
      </c>
      <c r="AW181" s="216" t="s">
        <v>7</v>
      </c>
      <c r="AX181" s="216" t="s">
        <v>81</v>
      </c>
      <c r="AY181" s="217" t="s">
        <v>171</v>
      </c>
    </row>
    <row r="182" spans="2:65" s="188" customFormat="1" ht="29.85" customHeight="1" x14ac:dyDescent="0.3">
      <c r="B182" s="187"/>
      <c r="D182" s="189" t="s">
        <v>72</v>
      </c>
      <c r="E182" s="199" t="s">
        <v>227</v>
      </c>
      <c r="F182" s="199" t="s">
        <v>333</v>
      </c>
      <c r="K182" s="200">
        <f>BK182</f>
        <v>0</v>
      </c>
      <c r="M182" s="187"/>
      <c r="N182" s="192"/>
      <c r="O182" s="193"/>
      <c r="P182" s="193"/>
      <c r="Q182" s="194">
        <f>SUM(Q183:Q214)</f>
        <v>0</v>
      </c>
      <c r="R182" s="194">
        <f>SUM(R183:R214)</f>
        <v>0</v>
      </c>
      <c r="S182" s="193"/>
      <c r="T182" s="195">
        <f>SUM(T183:T214)</f>
        <v>0</v>
      </c>
      <c r="U182" s="193"/>
      <c r="V182" s="195">
        <f>SUM(V183:V214)</f>
        <v>159.27082108000002</v>
      </c>
      <c r="W182" s="193"/>
      <c r="X182" s="196">
        <f>SUM(X183:X214)</f>
        <v>2.9769999999999999</v>
      </c>
      <c r="AR182" s="189" t="s">
        <v>81</v>
      </c>
      <c r="AT182" s="197" t="s">
        <v>72</v>
      </c>
      <c r="AU182" s="197" t="s">
        <v>81</v>
      </c>
      <c r="AY182" s="189" t="s">
        <v>171</v>
      </c>
      <c r="BK182" s="198">
        <f>SUM(BK183:BK214)</f>
        <v>0</v>
      </c>
    </row>
    <row r="183" spans="2:65" s="45" customFormat="1" ht="38.25" customHeight="1" x14ac:dyDescent="0.3">
      <c r="B183" s="38"/>
      <c r="C183" s="201" t="s">
        <v>334</v>
      </c>
      <c r="D183" s="201" t="s">
        <v>173</v>
      </c>
      <c r="E183" s="202" t="s">
        <v>335</v>
      </c>
      <c r="F183" s="203" t="s">
        <v>336</v>
      </c>
      <c r="G183" s="204" t="s">
        <v>241</v>
      </c>
      <c r="H183" s="205">
        <v>10.25</v>
      </c>
      <c r="I183" s="7"/>
      <c r="J183" s="7"/>
      <c r="K183" s="206">
        <f>ROUND(P183*H183,2)</f>
        <v>0</v>
      </c>
      <c r="L183" s="203" t="s">
        <v>185</v>
      </c>
      <c r="M183" s="38"/>
      <c r="N183" s="207" t="s">
        <v>5</v>
      </c>
      <c r="O183" s="208" t="s">
        <v>42</v>
      </c>
      <c r="P183" s="144">
        <f>I183+J183</f>
        <v>0</v>
      </c>
      <c r="Q183" s="144">
        <f>ROUND(I183*H183,2)</f>
        <v>0</v>
      </c>
      <c r="R183" s="144">
        <f>ROUND(J183*H183,2)</f>
        <v>0</v>
      </c>
      <c r="S183" s="39"/>
      <c r="T183" s="209">
        <f>S183*H183</f>
        <v>0</v>
      </c>
      <c r="U183" s="209">
        <v>0.1295</v>
      </c>
      <c r="V183" s="209">
        <f>U183*H183</f>
        <v>1.327375</v>
      </c>
      <c r="W183" s="209">
        <v>0</v>
      </c>
      <c r="X183" s="210">
        <f>W183*H183</f>
        <v>0</v>
      </c>
      <c r="AR183" s="17" t="s">
        <v>177</v>
      </c>
      <c r="AT183" s="17" t="s">
        <v>173</v>
      </c>
      <c r="AU183" s="17" t="s">
        <v>83</v>
      </c>
      <c r="AY183" s="17" t="s">
        <v>171</v>
      </c>
      <c r="BE183" s="211">
        <f>IF(O183="základní",K183,0)</f>
        <v>0</v>
      </c>
      <c r="BF183" s="211">
        <f>IF(O183="snížená",K183,0)</f>
        <v>0</v>
      </c>
      <c r="BG183" s="211">
        <f>IF(O183="zákl. přenesená",K183,0)</f>
        <v>0</v>
      </c>
      <c r="BH183" s="211">
        <f>IF(O183="sníž. přenesená",K183,0)</f>
        <v>0</v>
      </c>
      <c r="BI183" s="211">
        <f>IF(O183="nulová",K183,0)</f>
        <v>0</v>
      </c>
      <c r="BJ183" s="17" t="s">
        <v>81</v>
      </c>
      <c r="BK183" s="211">
        <f>ROUND(P183*H183,2)</f>
        <v>0</v>
      </c>
      <c r="BL183" s="17" t="s">
        <v>177</v>
      </c>
      <c r="BM183" s="17" t="s">
        <v>337</v>
      </c>
    </row>
    <row r="184" spans="2:65" s="45" customFormat="1" ht="27" x14ac:dyDescent="0.3">
      <c r="B184" s="38"/>
      <c r="D184" s="212" t="s">
        <v>179</v>
      </c>
      <c r="F184" s="213" t="s">
        <v>218</v>
      </c>
      <c r="M184" s="38"/>
      <c r="N184" s="214"/>
      <c r="O184" s="39"/>
      <c r="P184" s="39"/>
      <c r="Q184" s="39"/>
      <c r="R184" s="39"/>
      <c r="S184" s="39"/>
      <c r="T184" s="39"/>
      <c r="U184" s="39"/>
      <c r="V184" s="39"/>
      <c r="W184" s="39"/>
      <c r="X184" s="87"/>
      <c r="AT184" s="17" t="s">
        <v>179</v>
      </c>
      <c r="AU184" s="17" t="s">
        <v>83</v>
      </c>
    </row>
    <row r="185" spans="2:65" s="45" customFormat="1" ht="16.5" customHeight="1" x14ac:dyDescent="0.3">
      <c r="B185" s="38"/>
      <c r="C185" s="231" t="s">
        <v>338</v>
      </c>
      <c r="D185" s="231" t="s">
        <v>221</v>
      </c>
      <c r="E185" s="232" t="s">
        <v>339</v>
      </c>
      <c r="F185" s="233" t="s">
        <v>340</v>
      </c>
      <c r="G185" s="234" t="s">
        <v>224</v>
      </c>
      <c r="H185" s="235">
        <v>9</v>
      </c>
      <c r="I185" s="8"/>
      <c r="J185" s="236"/>
      <c r="K185" s="237">
        <f>ROUND(P185*H185,2)</f>
        <v>0</v>
      </c>
      <c r="L185" s="233" t="s">
        <v>185</v>
      </c>
      <c r="M185" s="238"/>
      <c r="N185" s="239" t="s">
        <v>5</v>
      </c>
      <c r="O185" s="208" t="s">
        <v>42</v>
      </c>
      <c r="P185" s="144">
        <f>I185+J185</f>
        <v>0</v>
      </c>
      <c r="Q185" s="144">
        <f>ROUND(I185*H185,2)</f>
        <v>0</v>
      </c>
      <c r="R185" s="144">
        <f>ROUND(J185*H185,2)</f>
        <v>0</v>
      </c>
      <c r="S185" s="39"/>
      <c r="T185" s="209">
        <f>S185*H185</f>
        <v>0</v>
      </c>
      <c r="U185" s="209">
        <v>4.4999999999999998E-2</v>
      </c>
      <c r="V185" s="209">
        <f>U185*H185</f>
        <v>0.40499999999999997</v>
      </c>
      <c r="W185" s="209">
        <v>0</v>
      </c>
      <c r="X185" s="210">
        <f>W185*H185</f>
        <v>0</v>
      </c>
      <c r="AR185" s="17" t="s">
        <v>220</v>
      </c>
      <c r="AT185" s="17" t="s">
        <v>221</v>
      </c>
      <c r="AU185" s="17" t="s">
        <v>83</v>
      </c>
      <c r="AY185" s="17" t="s">
        <v>171</v>
      </c>
      <c r="BE185" s="211">
        <f>IF(O185="základní",K185,0)</f>
        <v>0</v>
      </c>
      <c r="BF185" s="211">
        <f>IF(O185="snížená",K185,0)</f>
        <v>0</v>
      </c>
      <c r="BG185" s="211">
        <f>IF(O185="zákl. přenesená",K185,0)</f>
        <v>0</v>
      </c>
      <c r="BH185" s="211">
        <f>IF(O185="sníž. přenesená",K185,0)</f>
        <v>0</v>
      </c>
      <c r="BI185" s="211">
        <f>IF(O185="nulová",K185,0)</f>
        <v>0</v>
      </c>
      <c r="BJ185" s="17" t="s">
        <v>81</v>
      </c>
      <c r="BK185" s="211">
        <f>ROUND(P185*H185,2)</f>
        <v>0</v>
      </c>
      <c r="BL185" s="17" t="s">
        <v>177</v>
      </c>
      <c r="BM185" s="17" t="s">
        <v>341</v>
      </c>
    </row>
    <row r="186" spans="2:65" s="45" customFormat="1" ht="27" x14ac:dyDescent="0.3">
      <c r="B186" s="38"/>
      <c r="D186" s="212" t="s">
        <v>179</v>
      </c>
      <c r="F186" s="213" t="s">
        <v>218</v>
      </c>
      <c r="M186" s="38"/>
      <c r="N186" s="214"/>
      <c r="O186" s="39"/>
      <c r="P186" s="39"/>
      <c r="Q186" s="39"/>
      <c r="R186" s="39"/>
      <c r="S186" s="39"/>
      <c r="T186" s="39"/>
      <c r="U186" s="39"/>
      <c r="V186" s="39"/>
      <c r="W186" s="39"/>
      <c r="X186" s="87"/>
      <c r="AT186" s="17" t="s">
        <v>179</v>
      </c>
      <c r="AU186" s="17" t="s">
        <v>83</v>
      </c>
    </row>
    <row r="187" spans="2:65" s="45" customFormat="1" ht="16.5" customHeight="1" x14ac:dyDescent="0.3">
      <c r="B187" s="38"/>
      <c r="C187" s="201" t="s">
        <v>342</v>
      </c>
      <c r="D187" s="201" t="s">
        <v>173</v>
      </c>
      <c r="E187" s="202" t="s">
        <v>343</v>
      </c>
      <c r="F187" s="203" t="s">
        <v>344</v>
      </c>
      <c r="G187" s="204" t="s">
        <v>241</v>
      </c>
      <c r="H187" s="205">
        <v>24</v>
      </c>
      <c r="I187" s="7"/>
      <c r="J187" s="7"/>
      <c r="K187" s="206">
        <f>ROUND(P187*H187,2)</f>
        <v>0</v>
      </c>
      <c r="L187" s="203" t="s">
        <v>5</v>
      </c>
      <c r="M187" s="38"/>
      <c r="N187" s="207" t="s">
        <v>5</v>
      </c>
      <c r="O187" s="208" t="s">
        <v>42</v>
      </c>
      <c r="P187" s="144">
        <f>I187+J187</f>
        <v>0</v>
      </c>
      <c r="Q187" s="144">
        <f>ROUND(I187*H187,2)</f>
        <v>0</v>
      </c>
      <c r="R187" s="144">
        <f>ROUND(J187*H187,2)</f>
        <v>0</v>
      </c>
      <c r="S187" s="39"/>
      <c r="T187" s="209">
        <f>S187*H187</f>
        <v>0</v>
      </c>
      <c r="U187" s="209">
        <v>2.1143804199999998</v>
      </c>
      <c r="V187" s="209">
        <f>U187*H187</f>
        <v>50.745130079999996</v>
      </c>
      <c r="W187" s="209">
        <v>0</v>
      </c>
      <c r="X187" s="210">
        <f>W187*H187</f>
        <v>0</v>
      </c>
      <c r="AR187" s="17" t="s">
        <v>177</v>
      </c>
      <c r="AT187" s="17" t="s">
        <v>173</v>
      </c>
      <c r="AU187" s="17" t="s">
        <v>83</v>
      </c>
      <c r="AY187" s="17" t="s">
        <v>171</v>
      </c>
      <c r="BE187" s="211">
        <f>IF(O187="základní",K187,0)</f>
        <v>0</v>
      </c>
      <c r="BF187" s="211">
        <f>IF(O187="snížená",K187,0)</f>
        <v>0</v>
      </c>
      <c r="BG187" s="211">
        <f>IF(O187="zákl. přenesená",K187,0)</f>
        <v>0</v>
      </c>
      <c r="BH187" s="211">
        <f>IF(O187="sníž. přenesená",K187,0)</f>
        <v>0</v>
      </c>
      <c r="BI187" s="211">
        <f>IF(O187="nulová",K187,0)</f>
        <v>0</v>
      </c>
      <c r="BJ187" s="17" t="s">
        <v>81</v>
      </c>
      <c r="BK187" s="211">
        <f>ROUND(P187*H187,2)</f>
        <v>0</v>
      </c>
      <c r="BL187" s="17" t="s">
        <v>177</v>
      </c>
      <c r="BM187" s="17" t="s">
        <v>345</v>
      </c>
    </row>
    <row r="188" spans="2:65" s="45" customFormat="1" ht="27" x14ac:dyDescent="0.3">
      <c r="B188" s="38"/>
      <c r="D188" s="212" t="s">
        <v>179</v>
      </c>
      <c r="F188" s="213" t="s">
        <v>180</v>
      </c>
      <c r="M188" s="38"/>
      <c r="N188" s="214"/>
      <c r="O188" s="39"/>
      <c r="P188" s="39"/>
      <c r="Q188" s="39"/>
      <c r="R188" s="39"/>
      <c r="S188" s="39"/>
      <c r="T188" s="39"/>
      <c r="U188" s="39"/>
      <c r="V188" s="39"/>
      <c r="W188" s="39"/>
      <c r="X188" s="87"/>
      <c r="AT188" s="17" t="s">
        <v>179</v>
      </c>
      <c r="AU188" s="17" t="s">
        <v>83</v>
      </c>
    </row>
    <row r="189" spans="2:65" s="45" customFormat="1" ht="16.5" customHeight="1" x14ac:dyDescent="0.3">
      <c r="B189" s="38"/>
      <c r="C189" s="231" t="s">
        <v>346</v>
      </c>
      <c r="D189" s="231" t="s">
        <v>221</v>
      </c>
      <c r="E189" s="232" t="s">
        <v>347</v>
      </c>
      <c r="F189" s="233" t="s">
        <v>348</v>
      </c>
      <c r="G189" s="234" t="s">
        <v>224</v>
      </c>
      <c r="H189" s="235">
        <v>24</v>
      </c>
      <c r="I189" s="8"/>
      <c r="J189" s="236"/>
      <c r="K189" s="237">
        <f>ROUND(P189*H189,2)</f>
        <v>0</v>
      </c>
      <c r="L189" s="233" t="s">
        <v>185</v>
      </c>
      <c r="M189" s="238"/>
      <c r="N189" s="239" t="s">
        <v>5</v>
      </c>
      <c r="O189" s="208" t="s">
        <v>42</v>
      </c>
      <c r="P189" s="144">
        <f>I189+J189</f>
        <v>0</v>
      </c>
      <c r="Q189" s="144">
        <f>ROUND(I189*H189,2)</f>
        <v>0</v>
      </c>
      <c r="R189" s="144">
        <f>ROUND(J189*H189,2)</f>
        <v>0</v>
      </c>
      <c r="S189" s="39"/>
      <c r="T189" s="209">
        <f>S189*H189</f>
        <v>0</v>
      </c>
      <c r="U189" s="209">
        <v>1.1200000000000001</v>
      </c>
      <c r="V189" s="209">
        <f>U189*H189</f>
        <v>26.880000000000003</v>
      </c>
      <c r="W189" s="209">
        <v>0</v>
      </c>
      <c r="X189" s="210">
        <f>W189*H189</f>
        <v>0</v>
      </c>
      <c r="AR189" s="17" t="s">
        <v>220</v>
      </c>
      <c r="AT189" s="17" t="s">
        <v>221</v>
      </c>
      <c r="AU189" s="17" t="s">
        <v>83</v>
      </c>
      <c r="AY189" s="17" t="s">
        <v>171</v>
      </c>
      <c r="BE189" s="211">
        <f>IF(O189="základní",K189,0)</f>
        <v>0</v>
      </c>
      <c r="BF189" s="211">
        <f>IF(O189="snížená",K189,0)</f>
        <v>0</v>
      </c>
      <c r="BG189" s="211">
        <f>IF(O189="zákl. přenesená",K189,0)</f>
        <v>0</v>
      </c>
      <c r="BH189" s="211">
        <f>IF(O189="sníž. přenesená",K189,0)</f>
        <v>0</v>
      </c>
      <c r="BI189" s="211">
        <f>IF(O189="nulová",K189,0)</f>
        <v>0</v>
      </c>
      <c r="BJ189" s="17" t="s">
        <v>81</v>
      </c>
      <c r="BK189" s="211">
        <f>ROUND(P189*H189,2)</f>
        <v>0</v>
      </c>
      <c r="BL189" s="17" t="s">
        <v>177</v>
      </c>
      <c r="BM189" s="17" t="s">
        <v>349</v>
      </c>
    </row>
    <row r="190" spans="2:65" s="45" customFormat="1" ht="27" x14ac:dyDescent="0.3">
      <c r="B190" s="38"/>
      <c r="D190" s="212" t="s">
        <v>179</v>
      </c>
      <c r="F190" s="213" t="s">
        <v>218</v>
      </c>
      <c r="M190" s="38"/>
      <c r="N190" s="214"/>
      <c r="O190" s="39"/>
      <c r="P190" s="39"/>
      <c r="Q190" s="39"/>
      <c r="R190" s="39"/>
      <c r="S190" s="39"/>
      <c r="T190" s="39"/>
      <c r="U190" s="39"/>
      <c r="V190" s="39"/>
      <c r="W190" s="39"/>
      <c r="X190" s="87"/>
      <c r="AT190" s="17" t="s">
        <v>179</v>
      </c>
      <c r="AU190" s="17" t="s">
        <v>83</v>
      </c>
    </row>
    <row r="191" spans="2:65" s="45" customFormat="1" ht="16.5" customHeight="1" x14ac:dyDescent="0.3">
      <c r="B191" s="38"/>
      <c r="C191" s="201" t="s">
        <v>350</v>
      </c>
      <c r="D191" s="201" t="s">
        <v>173</v>
      </c>
      <c r="E191" s="202" t="s">
        <v>351</v>
      </c>
      <c r="F191" s="203" t="s">
        <v>352</v>
      </c>
      <c r="G191" s="204" t="s">
        <v>224</v>
      </c>
      <c r="H191" s="205">
        <v>1</v>
      </c>
      <c r="I191" s="7"/>
      <c r="J191" s="7"/>
      <c r="K191" s="206">
        <f>ROUND(P191*H191,2)</f>
        <v>0</v>
      </c>
      <c r="L191" s="203" t="s">
        <v>5</v>
      </c>
      <c r="M191" s="38"/>
      <c r="N191" s="207" t="s">
        <v>5</v>
      </c>
      <c r="O191" s="208" t="s">
        <v>42</v>
      </c>
      <c r="P191" s="144">
        <f>I191+J191</f>
        <v>0</v>
      </c>
      <c r="Q191" s="144">
        <f>ROUND(I191*H191,2)</f>
        <v>0</v>
      </c>
      <c r="R191" s="144">
        <f>ROUND(J191*H191,2)</f>
        <v>0</v>
      </c>
      <c r="S191" s="39"/>
      <c r="T191" s="209">
        <f>S191*H191</f>
        <v>0</v>
      </c>
      <c r="U191" s="209">
        <v>27.679680000000001</v>
      </c>
      <c r="V191" s="209">
        <f>U191*H191</f>
        <v>27.679680000000001</v>
      </c>
      <c r="W191" s="209">
        <v>0</v>
      </c>
      <c r="X191" s="210">
        <f>W191*H191</f>
        <v>0</v>
      </c>
      <c r="AR191" s="17" t="s">
        <v>177</v>
      </c>
      <c r="AT191" s="17" t="s">
        <v>173</v>
      </c>
      <c r="AU191" s="17" t="s">
        <v>83</v>
      </c>
      <c r="AY191" s="17" t="s">
        <v>171</v>
      </c>
      <c r="BE191" s="211">
        <f>IF(O191="základní",K191,0)</f>
        <v>0</v>
      </c>
      <c r="BF191" s="211">
        <f>IF(O191="snížená",K191,0)</f>
        <v>0</v>
      </c>
      <c r="BG191" s="211">
        <f>IF(O191="zákl. přenesená",K191,0)</f>
        <v>0</v>
      </c>
      <c r="BH191" s="211">
        <f>IF(O191="sníž. přenesená",K191,0)</f>
        <v>0</v>
      </c>
      <c r="BI191" s="211">
        <f>IF(O191="nulová",K191,0)</f>
        <v>0</v>
      </c>
      <c r="BJ191" s="17" t="s">
        <v>81</v>
      </c>
      <c r="BK191" s="211">
        <f>ROUND(P191*H191,2)</f>
        <v>0</v>
      </c>
      <c r="BL191" s="17" t="s">
        <v>177</v>
      </c>
      <c r="BM191" s="17" t="s">
        <v>353</v>
      </c>
    </row>
    <row r="192" spans="2:65" s="45" customFormat="1" ht="27" x14ac:dyDescent="0.3">
      <c r="B192" s="38"/>
      <c r="D192" s="212" t="s">
        <v>179</v>
      </c>
      <c r="F192" s="213" t="s">
        <v>354</v>
      </c>
      <c r="M192" s="38"/>
      <c r="N192" s="214"/>
      <c r="O192" s="39"/>
      <c r="P192" s="39"/>
      <c r="Q192" s="39"/>
      <c r="R192" s="39"/>
      <c r="S192" s="39"/>
      <c r="T192" s="39"/>
      <c r="U192" s="39"/>
      <c r="V192" s="39"/>
      <c r="W192" s="39"/>
      <c r="X192" s="87"/>
      <c r="AT192" s="17" t="s">
        <v>179</v>
      </c>
      <c r="AU192" s="17" t="s">
        <v>83</v>
      </c>
    </row>
    <row r="193" spans="2:65" s="45" customFormat="1" ht="16.5" customHeight="1" x14ac:dyDescent="0.3">
      <c r="B193" s="38"/>
      <c r="C193" s="231" t="s">
        <v>355</v>
      </c>
      <c r="D193" s="231" t="s">
        <v>221</v>
      </c>
      <c r="E193" s="232" t="s">
        <v>356</v>
      </c>
      <c r="F193" s="233" t="s">
        <v>357</v>
      </c>
      <c r="G193" s="234" t="s">
        <v>224</v>
      </c>
      <c r="H193" s="235">
        <v>1</v>
      </c>
      <c r="I193" s="8"/>
      <c r="J193" s="236"/>
      <c r="K193" s="237">
        <f>ROUND(P193*H193,2)</f>
        <v>0</v>
      </c>
      <c r="L193" s="233" t="s">
        <v>185</v>
      </c>
      <c r="M193" s="238"/>
      <c r="N193" s="239" t="s">
        <v>5</v>
      </c>
      <c r="O193" s="208" t="s">
        <v>42</v>
      </c>
      <c r="P193" s="144">
        <f>I193+J193</f>
        <v>0</v>
      </c>
      <c r="Q193" s="144">
        <f>ROUND(I193*H193,2)</f>
        <v>0</v>
      </c>
      <c r="R193" s="144">
        <f>ROUND(J193*H193,2)</f>
        <v>0</v>
      </c>
      <c r="S193" s="39"/>
      <c r="T193" s="209">
        <f>S193*H193</f>
        <v>0</v>
      </c>
      <c r="U193" s="209">
        <v>3.0000000000000001E-3</v>
      </c>
      <c r="V193" s="209">
        <f>U193*H193</f>
        <v>3.0000000000000001E-3</v>
      </c>
      <c r="W193" s="209">
        <v>0</v>
      </c>
      <c r="X193" s="210">
        <f>W193*H193</f>
        <v>0</v>
      </c>
      <c r="AR193" s="17" t="s">
        <v>220</v>
      </c>
      <c r="AT193" s="17" t="s">
        <v>221</v>
      </c>
      <c r="AU193" s="17" t="s">
        <v>83</v>
      </c>
      <c r="AY193" s="17" t="s">
        <v>171</v>
      </c>
      <c r="BE193" s="211">
        <f>IF(O193="základní",K193,0)</f>
        <v>0</v>
      </c>
      <c r="BF193" s="211">
        <f>IF(O193="snížená",K193,0)</f>
        <v>0</v>
      </c>
      <c r="BG193" s="211">
        <f>IF(O193="zákl. přenesená",K193,0)</f>
        <v>0</v>
      </c>
      <c r="BH193" s="211">
        <f>IF(O193="sníž. přenesená",K193,0)</f>
        <v>0</v>
      </c>
      <c r="BI193" s="211">
        <f>IF(O193="nulová",K193,0)</f>
        <v>0</v>
      </c>
      <c r="BJ193" s="17" t="s">
        <v>81</v>
      </c>
      <c r="BK193" s="211">
        <f>ROUND(P193*H193,2)</f>
        <v>0</v>
      </c>
      <c r="BL193" s="17" t="s">
        <v>177</v>
      </c>
      <c r="BM193" s="17" t="s">
        <v>358</v>
      </c>
    </row>
    <row r="194" spans="2:65" s="45" customFormat="1" ht="27" x14ac:dyDescent="0.3">
      <c r="B194" s="38"/>
      <c r="D194" s="212" t="s">
        <v>179</v>
      </c>
      <c r="F194" s="213" t="s">
        <v>197</v>
      </c>
      <c r="M194" s="38"/>
      <c r="N194" s="214"/>
      <c r="O194" s="39"/>
      <c r="P194" s="39"/>
      <c r="Q194" s="39"/>
      <c r="R194" s="39"/>
      <c r="S194" s="39"/>
      <c r="T194" s="39"/>
      <c r="U194" s="39"/>
      <c r="V194" s="39"/>
      <c r="W194" s="39"/>
      <c r="X194" s="87"/>
      <c r="AT194" s="17" t="s">
        <v>179</v>
      </c>
      <c r="AU194" s="17" t="s">
        <v>83</v>
      </c>
    </row>
    <row r="195" spans="2:65" s="45" customFormat="1" ht="16.5" customHeight="1" x14ac:dyDescent="0.3">
      <c r="B195" s="38"/>
      <c r="C195" s="201" t="s">
        <v>359</v>
      </c>
      <c r="D195" s="201" t="s">
        <v>173</v>
      </c>
      <c r="E195" s="202" t="s">
        <v>360</v>
      </c>
      <c r="F195" s="203" t="s">
        <v>361</v>
      </c>
      <c r="G195" s="204" t="s">
        <v>224</v>
      </c>
      <c r="H195" s="205">
        <v>1</v>
      </c>
      <c r="I195" s="7"/>
      <c r="J195" s="7"/>
      <c r="K195" s="206">
        <f>ROUND(P195*H195,2)</f>
        <v>0</v>
      </c>
      <c r="L195" s="203" t="s">
        <v>185</v>
      </c>
      <c r="M195" s="38"/>
      <c r="N195" s="207" t="s">
        <v>5</v>
      </c>
      <c r="O195" s="208" t="s">
        <v>42</v>
      </c>
      <c r="P195" s="144">
        <f>I195+J195</f>
        <v>0</v>
      </c>
      <c r="Q195" s="144">
        <f>ROUND(I195*H195,2)</f>
        <v>0</v>
      </c>
      <c r="R195" s="144">
        <f>ROUND(J195*H195,2)</f>
        <v>0</v>
      </c>
      <c r="S195" s="39"/>
      <c r="T195" s="209">
        <f>S195*H195</f>
        <v>0</v>
      </c>
      <c r="U195" s="209">
        <v>4.1599999999999996E-3</v>
      </c>
      <c r="V195" s="209">
        <f>U195*H195</f>
        <v>4.1599999999999996E-3</v>
      </c>
      <c r="W195" s="209">
        <v>2.9769999999999999</v>
      </c>
      <c r="X195" s="210">
        <f>W195*H195</f>
        <v>2.9769999999999999</v>
      </c>
      <c r="AR195" s="17" t="s">
        <v>177</v>
      </c>
      <c r="AT195" s="17" t="s">
        <v>173</v>
      </c>
      <c r="AU195" s="17" t="s">
        <v>83</v>
      </c>
      <c r="AY195" s="17" t="s">
        <v>171</v>
      </c>
      <c r="BE195" s="211">
        <f>IF(O195="základní",K195,0)</f>
        <v>0</v>
      </c>
      <c r="BF195" s="211">
        <f>IF(O195="snížená",K195,0)</f>
        <v>0</v>
      </c>
      <c r="BG195" s="211">
        <f>IF(O195="zákl. přenesená",K195,0)</f>
        <v>0</v>
      </c>
      <c r="BH195" s="211">
        <f>IF(O195="sníž. přenesená",K195,0)</f>
        <v>0</v>
      </c>
      <c r="BI195" s="211">
        <f>IF(O195="nulová",K195,0)</f>
        <v>0</v>
      </c>
      <c r="BJ195" s="17" t="s">
        <v>81</v>
      </c>
      <c r="BK195" s="211">
        <f>ROUND(P195*H195,2)</f>
        <v>0</v>
      </c>
      <c r="BL195" s="17" t="s">
        <v>177</v>
      </c>
      <c r="BM195" s="17" t="s">
        <v>362</v>
      </c>
    </row>
    <row r="196" spans="2:65" s="45" customFormat="1" ht="27" x14ac:dyDescent="0.3">
      <c r="B196" s="38"/>
      <c r="D196" s="212" t="s">
        <v>179</v>
      </c>
      <c r="F196" s="213" t="s">
        <v>354</v>
      </c>
      <c r="M196" s="38"/>
      <c r="N196" s="214"/>
      <c r="O196" s="39"/>
      <c r="P196" s="39"/>
      <c r="Q196" s="39"/>
      <c r="R196" s="39"/>
      <c r="S196" s="39"/>
      <c r="T196" s="39"/>
      <c r="U196" s="39"/>
      <c r="V196" s="39"/>
      <c r="W196" s="39"/>
      <c r="X196" s="87"/>
      <c r="AT196" s="17" t="s">
        <v>179</v>
      </c>
      <c r="AU196" s="17" t="s">
        <v>83</v>
      </c>
    </row>
    <row r="197" spans="2:65" s="45" customFormat="1" ht="16.5" customHeight="1" x14ac:dyDescent="0.3">
      <c r="B197" s="38"/>
      <c r="C197" s="201" t="s">
        <v>363</v>
      </c>
      <c r="D197" s="201" t="s">
        <v>173</v>
      </c>
      <c r="E197" s="202" t="s">
        <v>364</v>
      </c>
      <c r="F197" s="203" t="s">
        <v>365</v>
      </c>
      <c r="G197" s="204" t="s">
        <v>224</v>
      </c>
      <c r="H197" s="205">
        <v>2</v>
      </c>
      <c r="I197" s="7"/>
      <c r="J197" s="7"/>
      <c r="K197" s="206">
        <f>ROUND(P197*H197,2)</f>
        <v>0</v>
      </c>
      <c r="L197" s="203" t="s">
        <v>185</v>
      </c>
      <c r="M197" s="38"/>
      <c r="N197" s="207" t="s">
        <v>5</v>
      </c>
      <c r="O197" s="208" t="s">
        <v>42</v>
      </c>
      <c r="P197" s="144">
        <f>I197+J197</f>
        <v>0</v>
      </c>
      <c r="Q197" s="144">
        <f>ROUND(I197*H197,2)</f>
        <v>0</v>
      </c>
      <c r="R197" s="144">
        <f>ROUND(J197*H197,2)</f>
        <v>0</v>
      </c>
      <c r="S197" s="39"/>
      <c r="T197" s="209">
        <f>S197*H197</f>
        <v>0</v>
      </c>
      <c r="U197" s="209">
        <v>0.29188999999999998</v>
      </c>
      <c r="V197" s="209">
        <f>U197*H197</f>
        <v>0.58377999999999997</v>
      </c>
      <c r="W197" s="209">
        <v>0</v>
      </c>
      <c r="X197" s="210">
        <f>W197*H197</f>
        <v>0</v>
      </c>
      <c r="AR197" s="17" t="s">
        <v>177</v>
      </c>
      <c r="AT197" s="17" t="s">
        <v>173</v>
      </c>
      <c r="AU197" s="17" t="s">
        <v>83</v>
      </c>
      <c r="AY197" s="17" t="s">
        <v>171</v>
      </c>
      <c r="BE197" s="211">
        <f>IF(O197="základní",K197,0)</f>
        <v>0</v>
      </c>
      <c r="BF197" s="211">
        <f>IF(O197="snížená",K197,0)</f>
        <v>0</v>
      </c>
      <c r="BG197" s="211">
        <f>IF(O197="zákl. přenesená",K197,0)</f>
        <v>0</v>
      </c>
      <c r="BH197" s="211">
        <f>IF(O197="sníž. přenesená",K197,0)</f>
        <v>0</v>
      </c>
      <c r="BI197" s="211">
        <f>IF(O197="nulová",K197,0)</f>
        <v>0</v>
      </c>
      <c r="BJ197" s="17" t="s">
        <v>81</v>
      </c>
      <c r="BK197" s="211">
        <f>ROUND(P197*H197,2)</f>
        <v>0</v>
      </c>
      <c r="BL197" s="17" t="s">
        <v>177</v>
      </c>
      <c r="BM197" s="17" t="s">
        <v>366</v>
      </c>
    </row>
    <row r="198" spans="2:65" s="45" customFormat="1" ht="27" x14ac:dyDescent="0.3">
      <c r="B198" s="38"/>
      <c r="D198" s="212" t="s">
        <v>179</v>
      </c>
      <c r="F198" s="213" t="s">
        <v>354</v>
      </c>
      <c r="M198" s="38"/>
      <c r="N198" s="214"/>
      <c r="O198" s="39"/>
      <c r="P198" s="39"/>
      <c r="Q198" s="39"/>
      <c r="R198" s="39"/>
      <c r="S198" s="39"/>
      <c r="T198" s="39"/>
      <c r="U198" s="39"/>
      <c r="V198" s="39"/>
      <c r="W198" s="39"/>
      <c r="X198" s="87"/>
      <c r="AT198" s="17" t="s">
        <v>179</v>
      </c>
      <c r="AU198" s="17" t="s">
        <v>83</v>
      </c>
    </row>
    <row r="199" spans="2:65" s="45" customFormat="1" ht="16.5" customHeight="1" x14ac:dyDescent="0.3">
      <c r="B199" s="38"/>
      <c r="C199" s="231" t="s">
        <v>367</v>
      </c>
      <c r="D199" s="231" t="s">
        <v>221</v>
      </c>
      <c r="E199" s="232" t="s">
        <v>368</v>
      </c>
      <c r="F199" s="233" t="s">
        <v>369</v>
      </c>
      <c r="G199" s="234" t="s">
        <v>224</v>
      </c>
      <c r="H199" s="235">
        <v>2</v>
      </c>
      <c r="I199" s="8"/>
      <c r="J199" s="236"/>
      <c r="K199" s="237">
        <f>ROUND(P199*H199,2)</f>
        <v>0</v>
      </c>
      <c r="L199" s="233" t="s">
        <v>185</v>
      </c>
      <c r="M199" s="238"/>
      <c r="N199" s="239" t="s">
        <v>5</v>
      </c>
      <c r="O199" s="208" t="s">
        <v>42</v>
      </c>
      <c r="P199" s="144">
        <f>I199+J199</f>
        <v>0</v>
      </c>
      <c r="Q199" s="144">
        <f>ROUND(I199*H199,2)</f>
        <v>0</v>
      </c>
      <c r="R199" s="144">
        <f>ROUND(J199*H199,2)</f>
        <v>0</v>
      </c>
      <c r="S199" s="39"/>
      <c r="T199" s="209">
        <f>S199*H199</f>
        <v>0</v>
      </c>
      <c r="U199" s="209">
        <v>1.1100000000000001</v>
      </c>
      <c r="V199" s="209">
        <f>U199*H199</f>
        <v>2.2200000000000002</v>
      </c>
      <c r="W199" s="209">
        <v>0</v>
      </c>
      <c r="X199" s="210">
        <f>W199*H199</f>
        <v>0</v>
      </c>
      <c r="AR199" s="17" t="s">
        <v>220</v>
      </c>
      <c r="AT199" s="17" t="s">
        <v>221</v>
      </c>
      <c r="AU199" s="17" t="s">
        <v>83</v>
      </c>
      <c r="AY199" s="17" t="s">
        <v>171</v>
      </c>
      <c r="BE199" s="211">
        <f>IF(O199="základní",K199,0)</f>
        <v>0</v>
      </c>
      <c r="BF199" s="211">
        <f>IF(O199="snížená",K199,0)</f>
        <v>0</v>
      </c>
      <c r="BG199" s="211">
        <f>IF(O199="zákl. přenesená",K199,0)</f>
        <v>0</v>
      </c>
      <c r="BH199" s="211">
        <f>IF(O199="sníž. přenesená",K199,0)</f>
        <v>0</v>
      </c>
      <c r="BI199" s="211">
        <f>IF(O199="nulová",K199,0)</f>
        <v>0</v>
      </c>
      <c r="BJ199" s="17" t="s">
        <v>81</v>
      </c>
      <c r="BK199" s="211">
        <f>ROUND(P199*H199,2)</f>
        <v>0</v>
      </c>
      <c r="BL199" s="17" t="s">
        <v>177</v>
      </c>
      <c r="BM199" s="17" t="s">
        <v>370</v>
      </c>
    </row>
    <row r="200" spans="2:65" s="45" customFormat="1" ht="27" x14ac:dyDescent="0.3">
      <c r="B200" s="38"/>
      <c r="D200" s="212" t="s">
        <v>179</v>
      </c>
      <c r="F200" s="213" t="s">
        <v>354</v>
      </c>
      <c r="M200" s="38"/>
      <c r="N200" s="214"/>
      <c r="O200" s="39"/>
      <c r="P200" s="39"/>
      <c r="Q200" s="39"/>
      <c r="R200" s="39"/>
      <c r="S200" s="39"/>
      <c r="T200" s="39"/>
      <c r="U200" s="39"/>
      <c r="V200" s="39"/>
      <c r="W200" s="39"/>
      <c r="X200" s="87"/>
      <c r="AT200" s="17" t="s">
        <v>179</v>
      </c>
      <c r="AU200" s="17" t="s">
        <v>83</v>
      </c>
    </row>
    <row r="201" spans="2:65" s="45" customFormat="1" ht="25.5" customHeight="1" x14ac:dyDescent="0.3">
      <c r="B201" s="38"/>
      <c r="C201" s="201" t="s">
        <v>371</v>
      </c>
      <c r="D201" s="201" t="s">
        <v>173</v>
      </c>
      <c r="E201" s="202" t="s">
        <v>372</v>
      </c>
      <c r="F201" s="203" t="s">
        <v>373</v>
      </c>
      <c r="G201" s="204" t="s">
        <v>224</v>
      </c>
      <c r="H201" s="205">
        <v>2</v>
      </c>
      <c r="I201" s="7"/>
      <c r="J201" s="7"/>
      <c r="K201" s="206">
        <f>ROUND(P201*H201,2)</f>
        <v>0</v>
      </c>
      <c r="L201" s="203" t="s">
        <v>5</v>
      </c>
      <c r="M201" s="38"/>
      <c r="N201" s="207" t="s">
        <v>5</v>
      </c>
      <c r="O201" s="208" t="s">
        <v>42</v>
      </c>
      <c r="P201" s="144">
        <f>I201+J201</f>
        <v>0</v>
      </c>
      <c r="Q201" s="144">
        <f>ROUND(I201*H201,2)</f>
        <v>0</v>
      </c>
      <c r="R201" s="144">
        <f>ROUND(J201*H201,2)</f>
        <v>0</v>
      </c>
      <c r="S201" s="39"/>
      <c r="T201" s="209">
        <f>S201*H201</f>
        <v>0</v>
      </c>
      <c r="U201" s="209">
        <v>3.0300000000000001E-3</v>
      </c>
      <c r="V201" s="209">
        <f>U201*H201</f>
        <v>6.0600000000000003E-3</v>
      </c>
      <c r="W201" s="209">
        <v>0</v>
      </c>
      <c r="X201" s="210">
        <f>W201*H201</f>
        <v>0</v>
      </c>
      <c r="AR201" s="17" t="s">
        <v>177</v>
      </c>
      <c r="AT201" s="17" t="s">
        <v>173</v>
      </c>
      <c r="AU201" s="17" t="s">
        <v>83</v>
      </c>
      <c r="AY201" s="17" t="s">
        <v>171</v>
      </c>
      <c r="BE201" s="211">
        <f>IF(O201="základní",K201,0)</f>
        <v>0</v>
      </c>
      <c r="BF201" s="211">
        <f>IF(O201="snížená",K201,0)</f>
        <v>0</v>
      </c>
      <c r="BG201" s="211">
        <f>IF(O201="zákl. přenesená",K201,0)</f>
        <v>0</v>
      </c>
      <c r="BH201" s="211">
        <f>IF(O201="sníž. přenesená",K201,0)</f>
        <v>0</v>
      </c>
      <c r="BI201" s="211">
        <f>IF(O201="nulová",K201,0)</f>
        <v>0</v>
      </c>
      <c r="BJ201" s="17" t="s">
        <v>81</v>
      </c>
      <c r="BK201" s="211">
        <f>ROUND(P201*H201,2)</f>
        <v>0</v>
      </c>
      <c r="BL201" s="17" t="s">
        <v>177</v>
      </c>
      <c r="BM201" s="17" t="s">
        <v>374</v>
      </c>
    </row>
    <row r="202" spans="2:65" s="45" customFormat="1" ht="27" x14ac:dyDescent="0.3">
      <c r="B202" s="38"/>
      <c r="D202" s="212" t="s">
        <v>179</v>
      </c>
      <c r="F202" s="213" t="s">
        <v>354</v>
      </c>
      <c r="M202" s="38"/>
      <c r="N202" s="214"/>
      <c r="O202" s="39"/>
      <c r="P202" s="39"/>
      <c r="Q202" s="39"/>
      <c r="R202" s="39"/>
      <c r="S202" s="39"/>
      <c r="T202" s="39"/>
      <c r="U202" s="39"/>
      <c r="V202" s="39"/>
      <c r="W202" s="39"/>
      <c r="X202" s="87"/>
      <c r="AT202" s="17" t="s">
        <v>179</v>
      </c>
      <c r="AU202" s="17" t="s">
        <v>83</v>
      </c>
    </row>
    <row r="203" spans="2:65" s="45" customFormat="1" ht="25.5" customHeight="1" x14ac:dyDescent="0.3">
      <c r="B203" s="38"/>
      <c r="C203" s="201" t="s">
        <v>375</v>
      </c>
      <c r="D203" s="201" t="s">
        <v>173</v>
      </c>
      <c r="E203" s="202" t="s">
        <v>376</v>
      </c>
      <c r="F203" s="203" t="s">
        <v>377</v>
      </c>
      <c r="G203" s="204" t="s">
        <v>224</v>
      </c>
      <c r="H203" s="205">
        <v>2</v>
      </c>
      <c r="I203" s="7"/>
      <c r="J203" s="7"/>
      <c r="K203" s="206">
        <f>ROUND(P203*H203,2)</f>
        <v>0</v>
      </c>
      <c r="L203" s="203" t="s">
        <v>185</v>
      </c>
      <c r="M203" s="38"/>
      <c r="N203" s="207" t="s">
        <v>5</v>
      </c>
      <c r="O203" s="208" t="s">
        <v>42</v>
      </c>
      <c r="P203" s="144">
        <f>I203+J203</f>
        <v>0</v>
      </c>
      <c r="Q203" s="144">
        <f>ROUND(I203*H203,2)</f>
        <v>0</v>
      </c>
      <c r="R203" s="144">
        <f>ROUND(J203*H203,2)</f>
        <v>0</v>
      </c>
      <c r="S203" s="39"/>
      <c r="T203" s="209">
        <f>S203*H203</f>
        <v>0</v>
      </c>
      <c r="U203" s="209">
        <v>2.1659999999999999E-2</v>
      </c>
      <c r="V203" s="209">
        <f>U203*H203</f>
        <v>4.3319999999999997E-2</v>
      </c>
      <c r="W203" s="209">
        <v>0</v>
      </c>
      <c r="X203" s="210">
        <f>W203*H203</f>
        <v>0</v>
      </c>
      <c r="AR203" s="17" t="s">
        <v>177</v>
      </c>
      <c r="AT203" s="17" t="s">
        <v>173</v>
      </c>
      <c r="AU203" s="17" t="s">
        <v>83</v>
      </c>
      <c r="AY203" s="17" t="s">
        <v>171</v>
      </c>
      <c r="BE203" s="211">
        <f>IF(O203="základní",K203,0)</f>
        <v>0</v>
      </c>
      <c r="BF203" s="211">
        <f>IF(O203="snížená",K203,0)</f>
        <v>0</v>
      </c>
      <c r="BG203" s="211">
        <f>IF(O203="zákl. přenesená",K203,0)</f>
        <v>0</v>
      </c>
      <c r="BH203" s="211">
        <f>IF(O203="sníž. přenesená",K203,0)</f>
        <v>0</v>
      </c>
      <c r="BI203" s="211">
        <f>IF(O203="nulová",K203,0)</f>
        <v>0</v>
      </c>
      <c r="BJ203" s="17" t="s">
        <v>81</v>
      </c>
      <c r="BK203" s="211">
        <f>ROUND(P203*H203,2)</f>
        <v>0</v>
      </c>
      <c r="BL203" s="17" t="s">
        <v>177</v>
      </c>
      <c r="BM203" s="17" t="s">
        <v>378</v>
      </c>
    </row>
    <row r="204" spans="2:65" s="45" customFormat="1" ht="27" x14ac:dyDescent="0.3">
      <c r="B204" s="38"/>
      <c r="D204" s="212" t="s">
        <v>179</v>
      </c>
      <c r="F204" s="213" t="s">
        <v>354</v>
      </c>
      <c r="M204" s="38"/>
      <c r="N204" s="214"/>
      <c r="O204" s="39"/>
      <c r="P204" s="39"/>
      <c r="Q204" s="39"/>
      <c r="R204" s="39"/>
      <c r="S204" s="39"/>
      <c r="T204" s="39"/>
      <c r="U204" s="39"/>
      <c r="V204" s="39"/>
      <c r="W204" s="39"/>
      <c r="X204" s="87"/>
      <c r="AT204" s="17" t="s">
        <v>179</v>
      </c>
      <c r="AU204" s="17" t="s">
        <v>83</v>
      </c>
    </row>
    <row r="205" spans="2:65" s="45" customFormat="1" ht="16.5" customHeight="1" x14ac:dyDescent="0.3">
      <c r="B205" s="38"/>
      <c r="C205" s="201" t="s">
        <v>379</v>
      </c>
      <c r="D205" s="201" t="s">
        <v>173</v>
      </c>
      <c r="E205" s="202" t="s">
        <v>380</v>
      </c>
      <c r="F205" s="203" t="s">
        <v>381</v>
      </c>
      <c r="G205" s="204" t="s">
        <v>176</v>
      </c>
      <c r="H205" s="205">
        <v>2.8</v>
      </c>
      <c r="I205" s="7"/>
      <c r="J205" s="7"/>
      <c r="K205" s="206">
        <f>ROUND(P205*H205,2)</f>
        <v>0</v>
      </c>
      <c r="L205" s="203" t="s">
        <v>185</v>
      </c>
      <c r="M205" s="38"/>
      <c r="N205" s="207" t="s">
        <v>5</v>
      </c>
      <c r="O205" s="208" t="s">
        <v>42</v>
      </c>
      <c r="P205" s="144">
        <f>I205+J205</f>
        <v>0</v>
      </c>
      <c r="Q205" s="144">
        <f>ROUND(I205*H205,2)</f>
        <v>0</v>
      </c>
      <c r="R205" s="144">
        <f>ROUND(J205*H205,2)</f>
        <v>0</v>
      </c>
      <c r="S205" s="39"/>
      <c r="T205" s="209">
        <f>S205*H205</f>
        <v>0</v>
      </c>
      <c r="U205" s="209">
        <v>0.11547</v>
      </c>
      <c r="V205" s="209">
        <f>U205*H205</f>
        <v>0.32331599999999999</v>
      </c>
      <c r="W205" s="209">
        <v>0</v>
      </c>
      <c r="X205" s="210">
        <f>W205*H205</f>
        <v>0</v>
      </c>
      <c r="AR205" s="17" t="s">
        <v>177</v>
      </c>
      <c r="AT205" s="17" t="s">
        <v>173</v>
      </c>
      <c r="AU205" s="17" t="s">
        <v>83</v>
      </c>
      <c r="AY205" s="17" t="s">
        <v>171</v>
      </c>
      <c r="BE205" s="211">
        <f>IF(O205="základní",K205,0)</f>
        <v>0</v>
      </c>
      <c r="BF205" s="211">
        <f>IF(O205="snížená",K205,0)</f>
        <v>0</v>
      </c>
      <c r="BG205" s="211">
        <f>IF(O205="zákl. přenesená",K205,0)</f>
        <v>0</v>
      </c>
      <c r="BH205" s="211">
        <f>IF(O205="sníž. přenesená",K205,0)</f>
        <v>0</v>
      </c>
      <c r="BI205" s="211">
        <f>IF(O205="nulová",K205,0)</f>
        <v>0</v>
      </c>
      <c r="BJ205" s="17" t="s">
        <v>81</v>
      </c>
      <c r="BK205" s="211">
        <f>ROUND(P205*H205,2)</f>
        <v>0</v>
      </c>
      <c r="BL205" s="17" t="s">
        <v>177</v>
      </c>
      <c r="BM205" s="17" t="s">
        <v>382</v>
      </c>
    </row>
    <row r="206" spans="2:65" s="45" customFormat="1" ht="27" x14ac:dyDescent="0.3">
      <c r="B206" s="38"/>
      <c r="D206" s="212" t="s">
        <v>179</v>
      </c>
      <c r="F206" s="213" t="s">
        <v>197</v>
      </c>
      <c r="M206" s="38"/>
      <c r="N206" s="214"/>
      <c r="O206" s="39"/>
      <c r="P206" s="39"/>
      <c r="Q206" s="39"/>
      <c r="R206" s="39"/>
      <c r="S206" s="39"/>
      <c r="T206" s="39"/>
      <c r="U206" s="39"/>
      <c r="V206" s="39"/>
      <c r="W206" s="39"/>
      <c r="X206" s="87"/>
      <c r="AT206" s="17" t="s">
        <v>179</v>
      </c>
      <c r="AU206" s="17" t="s">
        <v>83</v>
      </c>
    </row>
    <row r="207" spans="2:65" s="45" customFormat="1" ht="16.5" customHeight="1" x14ac:dyDescent="0.3">
      <c r="B207" s="38"/>
      <c r="C207" s="231" t="s">
        <v>383</v>
      </c>
      <c r="D207" s="231" t="s">
        <v>221</v>
      </c>
      <c r="E207" s="232" t="s">
        <v>384</v>
      </c>
      <c r="F207" s="233" t="s">
        <v>385</v>
      </c>
      <c r="G207" s="234" t="s">
        <v>224</v>
      </c>
      <c r="H207" s="235">
        <v>2</v>
      </c>
      <c r="I207" s="8"/>
      <c r="J207" s="236"/>
      <c r="K207" s="237">
        <f>ROUND(P207*H207,2)</f>
        <v>0</v>
      </c>
      <c r="L207" s="233" t="s">
        <v>185</v>
      </c>
      <c r="M207" s="238"/>
      <c r="N207" s="239" t="s">
        <v>5</v>
      </c>
      <c r="O207" s="208" t="s">
        <v>42</v>
      </c>
      <c r="P207" s="144">
        <f>I207+J207</f>
        <v>0</v>
      </c>
      <c r="Q207" s="144">
        <f>ROUND(I207*H207,2)</f>
        <v>0</v>
      </c>
      <c r="R207" s="144">
        <f>ROUND(J207*H207,2)</f>
        <v>0</v>
      </c>
      <c r="S207" s="39"/>
      <c r="T207" s="209">
        <f>S207*H207</f>
        <v>0</v>
      </c>
      <c r="U207" s="209">
        <v>0.58499999999999996</v>
      </c>
      <c r="V207" s="209">
        <f>U207*H207</f>
        <v>1.17</v>
      </c>
      <c r="W207" s="209">
        <v>0</v>
      </c>
      <c r="X207" s="210">
        <f>W207*H207</f>
        <v>0</v>
      </c>
      <c r="AR207" s="17" t="s">
        <v>220</v>
      </c>
      <c r="AT207" s="17" t="s">
        <v>221</v>
      </c>
      <c r="AU207" s="17" t="s">
        <v>83</v>
      </c>
      <c r="AY207" s="17" t="s">
        <v>171</v>
      </c>
      <c r="BE207" s="211">
        <f>IF(O207="základní",K207,0)</f>
        <v>0</v>
      </c>
      <c r="BF207" s="211">
        <f>IF(O207="snížená",K207,0)</f>
        <v>0</v>
      </c>
      <c r="BG207" s="211">
        <f>IF(O207="zákl. přenesená",K207,0)</f>
        <v>0</v>
      </c>
      <c r="BH207" s="211">
        <f>IF(O207="sníž. přenesená",K207,0)</f>
        <v>0</v>
      </c>
      <c r="BI207" s="211">
        <f>IF(O207="nulová",K207,0)</f>
        <v>0</v>
      </c>
      <c r="BJ207" s="17" t="s">
        <v>81</v>
      </c>
      <c r="BK207" s="211">
        <f>ROUND(P207*H207,2)</f>
        <v>0</v>
      </c>
      <c r="BL207" s="17" t="s">
        <v>177</v>
      </c>
      <c r="BM207" s="17" t="s">
        <v>386</v>
      </c>
    </row>
    <row r="208" spans="2:65" s="45" customFormat="1" ht="27" x14ac:dyDescent="0.3">
      <c r="B208" s="38"/>
      <c r="D208" s="212" t="s">
        <v>179</v>
      </c>
      <c r="F208" s="213" t="s">
        <v>197</v>
      </c>
      <c r="M208" s="38"/>
      <c r="N208" s="214"/>
      <c r="O208" s="39"/>
      <c r="P208" s="39"/>
      <c r="Q208" s="39"/>
      <c r="R208" s="39"/>
      <c r="S208" s="39"/>
      <c r="T208" s="39"/>
      <c r="U208" s="39"/>
      <c r="V208" s="39"/>
      <c r="W208" s="39"/>
      <c r="X208" s="87"/>
      <c r="AT208" s="17" t="s">
        <v>179</v>
      </c>
      <c r="AU208" s="17" t="s">
        <v>83</v>
      </c>
    </row>
    <row r="209" spans="2:65" s="45" customFormat="1" ht="38.25" customHeight="1" x14ac:dyDescent="0.3">
      <c r="B209" s="38"/>
      <c r="C209" s="201" t="s">
        <v>387</v>
      </c>
      <c r="D209" s="201" t="s">
        <v>173</v>
      </c>
      <c r="E209" s="202" t="s">
        <v>388</v>
      </c>
      <c r="F209" s="203" t="s">
        <v>389</v>
      </c>
      <c r="G209" s="204" t="s">
        <v>195</v>
      </c>
      <c r="H209" s="205">
        <v>25.2</v>
      </c>
      <c r="I209" s="7"/>
      <c r="J209" s="7"/>
      <c r="K209" s="206">
        <f>ROUND(P209*H209,2)</f>
        <v>0</v>
      </c>
      <c r="L209" s="203" t="s">
        <v>185</v>
      </c>
      <c r="M209" s="38"/>
      <c r="N209" s="207" t="s">
        <v>5</v>
      </c>
      <c r="O209" s="208" t="s">
        <v>42</v>
      </c>
      <c r="P209" s="144">
        <f>I209+J209</f>
        <v>0</v>
      </c>
      <c r="Q209" s="144">
        <f>ROUND(I209*H209,2)</f>
        <v>0</v>
      </c>
      <c r="R209" s="144">
        <f>ROUND(J209*H209,2)</f>
        <v>0</v>
      </c>
      <c r="S209" s="39"/>
      <c r="T209" s="209">
        <f>S209*H209</f>
        <v>0</v>
      </c>
      <c r="U209" s="209">
        <v>0</v>
      </c>
      <c r="V209" s="209">
        <f>U209*H209</f>
        <v>0</v>
      </c>
      <c r="W209" s="209">
        <v>0</v>
      </c>
      <c r="X209" s="210">
        <f>W209*H209</f>
        <v>0</v>
      </c>
      <c r="AR209" s="17" t="s">
        <v>177</v>
      </c>
      <c r="AT209" s="17" t="s">
        <v>173</v>
      </c>
      <c r="AU209" s="17" t="s">
        <v>83</v>
      </c>
      <c r="AY209" s="17" t="s">
        <v>171</v>
      </c>
      <c r="BE209" s="211">
        <f>IF(O209="základní",K209,0)</f>
        <v>0</v>
      </c>
      <c r="BF209" s="211">
        <f>IF(O209="snížená",K209,0)</f>
        <v>0</v>
      </c>
      <c r="BG209" s="211">
        <f>IF(O209="zákl. přenesená",K209,0)</f>
        <v>0</v>
      </c>
      <c r="BH209" s="211">
        <f>IF(O209="sníž. přenesená",K209,0)</f>
        <v>0</v>
      </c>
      <c r="BI209" s="211">
        <f>IF(O209="nulová",K209,0)</f>
        <v>0</v>
      </c>
      <c r="BJ209" s="17" t="s">
        <v>81</v>
      </c>
      <c r="BK209" s="211">
        <f>ROUND(P209*H209,2)</f>
        <v>0</v>
      </c>
      <c r="BL209" s="17" t="s">
        <v>177</v>
      </c>
      <c r="BM209" s="17" t="s">
        <v>390</v>
      </c>
    </row>
    <row r="210" spans="2:65" s="45" customFormat="1" ht="27" x14ac:dyDescent="0.3">
      <c r="B210" s="38"/>
      <c r="D210" s="212" t="s">
        <v>179</v>
      </c>
      <c r="F210" s="213" t="s">
        <v>197</v>
      </c>
      <c r="M210" s="38"/>
      <c r="N210" s="214"/>
      <c r="O210" s="39"/>
      <c r="P210" s="39"/>
      <c r="Q210" s="39"/>
      <c r="R210" s="39"/>
      <c r="S210" s="39"/>
      <c r="T210" s="39"/>
      <c r="U210" s="39"/>
      <c r="V210" s="39"/>
      <c r="W210" s="39"/>
      <c r="X210" s="87"/>
      <c r="AT210" s="17" t="s">
        <v>179</v>
      </c>
      <c r="AU210" s="17" t="s">
        <v>83</v>
      </c>
    </row>
    <row r="211" spans="2:65" s="216" customFormat="1" ht="13.5" x14ac:dyDescent="0.3">
      <c r="B211" s="215"/>
      <c r="D211" s="212" t="s">
        <v>181</v>
      </c>
      <c r="E211" s="217" t="s">
        <v>5</v>
      </c>
      <c r="F211" s="218" t="s">
        <v>391</v>
      </c>
      <c r="H211" s="219">
        <v>25.2</v>
      </c>
      <c r="M211" s="215"/>
      <c r="N211" s="220"/>
      <c r="O211" s="221"/>
      <c r="P211" s="221"/>
      <c r="Q211" s="221"/>
      <c r="R211" s="221"/>
      <c r="S211" s="221"/>
      <c r="T211" s="221"/>
      <c r="U211" s="221"/>
      <c r="V211" s="221"/>
      <c r="W211" s="221"/>
      <c r="X211" s="222"/>
      <c r="AT211" s="217" t="s">
        <v>181</v>
      </c>
      <c r="AU211" s="217" t="s">
        <v>83</v>
      </c>
      <c r="AV211" s="216" t="s">
        <v>83</v>
      </c>
      <c r="AW211" s="216" t="s">
        <v>7</v>
      </c>
      <c r="AX211" s="216" t="s">
        <v>81</v>
      </c>
      <c r="AY211" s="217" t="s">
        <v>171</v>
      </c>
    </row>
    <row r="212" spans="2:65" s="45" customFormat="1" ht="16.5" customHeight="1" x14ac:dyDescent="0.3">
      <c r="B212" s="38"/>
      <c r="C212" s="231" t="s">
        <v>392</v>
      </c>
      <c r="D212" s="231" t="s">
        <v>221</v>
      </c>
      <c r="E212" s="232" t="s">
        <v>393</v>
      </c>
      <c r="F212" s="233" t="s">
        <v>394</v>
      </c>
      <c r="G212" s="234" t="s">
        <v>209</v>
      </c>
      <c r="H212" s="235">
        <v>47.88</v>
      </c>
      <c r="I212" s="8"/>
      <c r="J212" s="236"/>
      <c r="K212" s="237">
        <f>ROUND(P212*H212,2)</f>
        <v>0</v>
      </c>
      <c r="L212" s="233" t="s">
        <v>185</v>
      </c>
      <c r="M212" s="238"/>
      <c r="N212" s="239" t="s">
        <v>5</v>
      </c>
      <c r="O212" s="208" t="s">
        <v>42</v>
      </c>
      <c r="P212" s="144">
        <f>I212+J212</f>
        <v>0</v>
      </c>
      <c r="Q212" s="144">
        <f>ROUND(I212*H212,2)</f>
        <v>0</v>
      </c>
      <c r="R212" s="144">
        <f>ROUND(J212*H212,2)</f>
        <v>0</v>
      </c>
      <c r="S212" s="39"/>
      <c r="T212" s="209">
        <f>S212*H212</f>
        <v>0</v>
      </c>
      <c r="U212" s="209">
        <v>1</v>
      </c>
      <c r="V212" s="209">
        <f>U212*H212</f>
        <v>47.88</v>
      </c>
      <c r="W212" s="209">
        <v>0</v>
      </c>
      <c r="X212" s="210">
        <f>W212*H212</f>
        <v>0</v>
      </c>
      <c r="AR212" s="17" t="s">
        <v>220</v>
      </c>
      <c r="AT212" s="17" t="s">
        <v>221</v>
      </c>
      <c r="AU212" s="17" t="s">
        <v>83</v>
      </c>
      <c r="AY212" s="17" t="s">
        <v>171</v>
      </c>
      <c r="BE212" s="211">
        <f>IF(O212="základní",K212,0)</f>
        <v>0</v>
      </c>
      <c r="BF212" s="211">
        <f>IF(O212="snížená",K212,0)</f>
        <v>0</v>
      </c>
      <c r="BG212" s="211">
        <f>IF(O212="zákl. přenesená",K212,0)</f>
        <v>0</v>
      </c>
      <c r="BH212" s="211">
        <f>IF(O212="sníž. přenesená",K212,0)</f>
        <v>0</v>
      </c>
      <c r="BI212" s="211">
        <f>IF(O212="nulová",K212,0)</f>
        <v>0</v>
      </c>
      <c r="BJ212" s="17" t="s">
        <v>81</v>
      </c>
      <c r="BK212" s="211">
        <f>ROUND(P212*H212,2)</f>
        <v>0</v>
      </c>
      <c r="BL212" s="17" t="s">
        <v>177</v>
      </c>
      <c r="BM212" s="17" t="s">
        <v>395</v>
      </c>
    </row>
    <row r="213" spans="2:65" s="45" customFormat="1" ht="27" x14ac:dyDescent="0.3">
      <c r="B213" s="38"/>
      <c r="D213" s="212" t="s">
        <v>179</v>
      </c>
      <c r="F213" s="213" t="s">
        <v>354</v>
      </c>
      <c r="M213" s="38"/>
      <c r="N213" s="214"/>
      <c r="O213" s="39"/>
      <c r="P213" s="39"/>
      <c r="Q213" s="39"/>
      <c r="R213" s="39"/>
      <c r="S213" s="39"/>
      <c r="T213" s="39"/>
      <c r="U213" s="39"/>
      <c r="V213" s="39"/>
      <c r="W213" s="39"/>
      <c r="X213" s="87"/>
      <c r="AT213" s="17" t="s">
        <v>179</v>
      </c>
      <c r="AU213" s="17" t="s">
        <v>83</v>
      </c>
    </row>
    <row r="214" spans="2:65" s="216" customFormat="1" ht="13.5" x14ac:dyDescent="0.3">
      <c r="B214" s="215"/>
      <c r="D214" s="212" t="s">
        <v>181</v>
      </c>
      <c r="E214" s="217" t="s">
        <v>5</v>
      </c>
      <c r="F214" s="218" t="s">
        <v>396</v>
      </c>
      <c r="H214" s="219">
        <v>47.88</v>
      </c>
      <c r="M214" s="215"/>
      <c r="N214" s="220"/>
      <c r="O214" s="221"/>
      <c r="P214" s="221"/>
      <c r="Q214" s="221"/>
      <c r="R214" s="221"/>
      <c r="S214" s="221"/>
      <c r="T214" s="221"/>
      <c r="U214" s="221"/>
      <c r="V214" s="221"/>
      <c r="W214" s="221"/>
      <c r="X214" s="222"/>
      <c r="AT214" s="217" t="s">
        <v>181</v>
      </c>
      <c r="AU214" s="217" t="s">
        <v>83</v>
      </c>
      <c r="AV214" s="216" t="s">
        <v>83</v>
      </c>
      <c r="AW214" s="216" t="s">
        <v>7</v>
      </c>
      <c r="AX214" s="216" t="s">
        <v>81</v>
      </c>
      <c r="AY214" s="217" t="s">
        <v>171</v>
      </c>
    </row>
    <row r="215" spans="2:65" s="188" customFormat="1" ht="29.85" customHeight="1" x14ac:dyDescent="0.3">
      <c r="B215" s="187"/>
      <c r="D215" s="189" t="s">
        <v>72</v>
      </c>
      <c r="E215" s="199" t="s">
        <v>397</v>
      </c>
      <c r="F215" s="199" t="s">
        <v>398</v>
      </c>
      <c r="K215" s="200">
        <f>BK215</f>
        <v>0</v>
      </c>
      <c r="M215" s="187"/>
      <c r="N215" s="192"/>
      <c r="O215" s="193"/>
      <c r="P215" s="193"/>
      <c r="Q215" s="194">
        <f>SUM(Q216:Q245)</f>
        <v>0</v>
      </c>
      <c r="R215" s="194">
        <f>SUM(R216:R245)</f>
        <v>0</v>
      </c>
      <c r="S215" s="193"/>
      <c r="T215" s="195">
        <f>SUM(T216:T245)</f>
        <v>0</v>
      </c>
      <c r="U215" s="193"/>
      <c r="V215" s="195">
        <f>SUM(V216:V245)</f>
        <v>0</v>
      </c>
      <c r="W215" s="193"/>
      <c r="X215" s="196">
        <f>SUM(X216:X245)</f>
        <v>0</v>
      </c>
      <c r="AR215" s="189" t="s">
        <v>81</v>
      </c>
      <c r="AT215" s="197" t="s">
        <v>72</v>
      </c>
      <c r="AU215" s="197" t="s">
        <v>81</v>
      </c>
      <c r="AY215" s="189" t="s">
        <v>171</v>
      </c>
      <c r="BK215" s="198">
        <f>SUM(BK216:BK245)</f>
        <v>0</v>
      </c>
    </row>
    <row r="216" spans="2:65" s="45" customFormat="1" ht="25.5" customHeight="1" x14ac:dyDescent="0.3">
      <c r="B216" s="38"/>
      <c r="C216" s="201" t="s">
        <v>399</v>
      </c>
      <c r="D216" s="201" t="s">
        <v>173</v>
      </c>
      <c r="E216" s="202" t="s">
        <v>400</v>
      </c>
      <c r="F216" s="203" t="s">
        <v>401</v>
      </c>
      <c r="G216" s="204" t="s">
        <v>209</v>
      </c>
      <c r="H216" s="205">
        <v>8.3249999999999993</v>
      </c>
      <c r="I216" s="7"/>
      <c r="J216" s="7"/>
      <c r="K216" s="206">
        <f>ROUND(P216*H216,2)</f>
        <v>0</v>
      </c>
      <c r="L216" s="203" t="s">
        <v>185</v>
      </c>
      <c r="M216" s="38"/>
      <c r="N216" s="207" t="s">
        <v>5</v>
      </c>
      <c r="O216" s="208" t="s">
        <v>42</v>
      </c>
      <c r="P216" s="144">
        <f>I216+J216</f>
        <v>0</v>
      </c>
      <c r="Q216" s="144">
        <f>ROUND(I216*H216,2)</f>
        <v>0</v>
      </c>
      <c r="R216" s="144">
        <f>ROUND(J216*H216,2)</f>
        <v>0</v>
      </c>
      <c r="S216" s="39"/>
      <c r="T216" s="209">
        <f>S216*H216</f>
        <v>0</v>
      </c>
      <c r="U216" s="209">
        <v>0</v>
      </c>
      <c r="V216" s="209">
        <f>U216*H216</f>
        <v>0</v>
      </c>
      <c r="W216" s="209">
        <v>0</v>
      </c>
      <c r="X216" s="210">
        <f>W216*H216</f>
        <v>0</v>
      </c>
      <c r="AR216" s="17" t="s">
        <v>177</v>
      </c>
      <c r="AT216" s="17" t="s">
        <v>173</v>
      </c>
      <c r="AU216" s="17" t="s">
        <v>83</v>
      </c>
      <c r="AY216" s="17" t="s">
        <v>171</v>
      </c>
      <c r="BE216" s="211">
        <f>IF(O216="základní",K216,0)</f>
        <v>0</v>
      </c>
      <c r="BF216" s="211">
        <f>IF(O216="snížená",K216,0)</f>
        <v>0</v>
      </c>
      <c r="BG216" s="211">
        <f>IF(O216="zákl. přenesená",K216,0)</f>
        <v>0</v>
      </c>
      <c r="BH216" s="211">
        <f>IF(O216="sníž. přenesená",K216,0)</f>
        <v>0</v>
      </c>
      <c r="BI216" s="211">
        <f>IF(O216="nulová",K216,0)</f>
        <v>0</v>
      </c>
      <c r="BJ216" s="17" t="s">
        <v>81</v>
      </c>
      <c r="BK216" s="211">
        <f>ROUND(P216*H216,2)</f>
        <v>0</v>
      </c>
      <c r="BL216" s="17" t="s">
        <v>177</v>
      </c>
      <c r="BM216" s="17" t="s">
        <v>402</v>
      </c>
    </row>
    <row r="217" spans="2:65" s="216" customFormat="1" ht="13.5" x14ac:dyDescent="0.3">
      <c r="B217" s="215"/>
      <c r="D217" s="212" t="s">
        <v>181</v>
      </c>
      <c r="E217" s="217" t="s">
        <v>5</v>
      </c>
      <c r="F217" s="218" t="s">
        <v>403</v>
      </c>
      <c r="H217" s="219">
        <v>8.3249999999999993</v>
      </c>
      <c r="M217" s="215"/>
      <c r="N217" s="220"/>
      <c r="O217" s="221"/>
      <c r="P217" s="221"/>
      <c r="Q217" s="221"/>
      <c r="R217" s="221"/>
      <c r="S217" s="221"/>
      <c r="T217" s="221"/>
      <c r="U217" s="221"/>
      <c r="V217" s="221"/>
      <c r="W217" s="221"/>
      <c r="X217" s="222"/>
      <c r="AT217" s="217" t="s">
        <v>181</v>
      </c>
      <c r="AU217" s="217" t="s">
        <v>83</v>
      </c>
      <c r="AV217" s="216" t="s">
        <v>83</v>
      </c>
      <c r="AW217" s="216" t="s">
        <v>7</v>
      </c>
      <c r="AX217" s="216" t="s">
        <v>81</v>
      </c>
      <c r="AY217" s="217" t="s">
        <v>171</v>
      </c>
    </row>
    <row r="218" spans="2:65" s="45" customFormat="1" ht="16.5" customHeight="1" x14ac:dyDescent="0.3">
      <c r="B218" s="38"/>
      <c r="C218" s="201" t="s">
        <v>404</v>
      </c>
      <c r="D218" s="201" t="s">
        <v>173</v>
      </c>
      <c r="E218" s="202" t="s">
        <v>405</v>
      </c>
      <c r="F218" s="203" t="s">
        <v>406</v>
      </c>
      <c r="G218" s="204" t="s">
        <v>209</v>
      </c>
      <c r="H218" s="205">
        <v>74.096999999999994</v>
      </c>
      <c r="I218" s="7"/>
      <c r="J218" s="7"/>
      <c r="K218" s="206">
        <f>ROUND(P218*H218,2)</f>
        <v>0</v>
      </c>
      <c r="L218" s="203" t="s">
        <v>185</v>
      </c>
      <c r="M218" s="38"/>
      <c r="N218" s="207" t="s">
        <v>5</v>
      </c>
      <c r="O218" s="208" t="s">
        <v>42</v>
      </c>
      <c r="P218" s="144">
        <f>I218+J218</f>
        <v>0</v>
      </c>
      <c r="Q218" s="144">
        <f>ROUND(I218*H218,2)</f>
        <v>0</v>
      </c>
      <c r="R218" s="144">
        <f>ROUND(J218*H218,2)</f>
        <v>0</v>
      </c>
      <c r="S218" s="39"/>
      <c r="T218" s="209">
        <f>S218*H218</f>
        <v>0</v>
      </c>
      <c r="U218" s="209">
        <v>0</v>
      </c>
      <c r="V218" s="209">
        <f>U218*H218</f>
        <v>0</v>
      </c>
      <c r="W218" s="209">
        <v>0</v>
      </c>
      <c r="X218" s="210">
        <f>W218*H218</f>
        <v>0</v>
      </c>
      <c r="AR218" s="17" t="s">
        <v>177</v>
      </c>
      <c r="AT218" s="17" t="s">
        <v>173</v>
      </c>
      <c r="AU218" s="17" t="s">
        <v>83</v>
      </c>
      <c r="AY218" s="17" t="s">
        <v>171</v>
      </c>
      <c r="BE218" s="211">
        <f>IF(O218="základní",K218,0)</f>
        <v>0</v>
      </c>
      <c r="BF218" s="211">
        <f>IF(O218="snížená",K218,0)</f>
        <v>0</v>
      </c>
      <c r="BG218" s="211">
        <f>IF(O218="zákl. přenesená",K218,0)</f>
        <v>0</v>
      </c>
      <c r="BH218" s="211">
        <f>IF(O218="sníž. přenesená",K218,0)</f>
        <v>0</v>
      </c>
      <c r="BI218" s="211">
        <f>IF(O218="nulová",K218,0)</f>
        <v>0</v>
      </c>
      <c r="BJ218" s="17" t="s">
        <v>81</v>
      </c>
      <c r="BK218" s="211">
        <f>ROUND(P218*H218,2)</f>
        <v>0</v>
      </c>
      <c r="BL218" s="17" t="s">
        <v>177</v>
      </c>
      <c r="BM218" s="17" t="s">
        <v>407</v>
      </c>
    </row>
    <row r="219" spans="2:65" s="216" customFormat="1" ht="13.5" x14ac:dyDescent="0.3">
      <c r="B219" s="215"/>
      <c r="D219" s="212" t="s">
        <v>181</v>
      </c>
      <c r="E219" s="217" t="s">
        <v>5</v>
      </c>
      <c r="F219" s="218" t="s">
        <v>408</v>
      </c>
      <c r="H219" s="219">
        <v>8.4</v>
      </c>
      <c r="M219" s="215"/>
      <c r="N219" s="220"/>
      <c r="O219" s="221"/>
      <c r="P219" s="221"/>
      <c r="Q219" s="221"/>
      <c r="R219" s="221"/>
      <c r="S219" s="221"/>
      <c r="T219" s="221"/>
      <c r="U219" s="221"/>
      <c r="V219" s="221"/>
      <c r="W219" s="221"/>
      <c r="X219" s="222"/>
      <c r="AT219" s="217" t="s">
        <v>181</v>
      </c>
      <c r="AU219" s="217" t="s">
        <v>83</v>
      </c>
      <c r="AV219" s="216" t="s">
        <v>83</v>
      </c>
      <c r="AW219" s="216" t="s">
        <v>7</v>
      </c>
      <c r="AX219" s="216" t="s">
        <v>73</v>
      </c>
      <c r="AY219" s="217" t="s">
        <v>171</v>
      </c>
    </row>
    <row r="220" spans="2:65" s="216" customFormat="1" ht="13.5" x14ac:dyDescent="0.3">
      <c r="B220" s="215"/>
      <c r="D220" s="212" t="s">
        <v>181</v>
      </c>
      <c r="E220" s="217" t="s">
        <v>5</v>
      </c>
      <c r="F220" s="218" t="s">
        <v>409</v>
      </c>
      <c r="H220" s="219">
        <v>65.697000000000003</v>
      </c>
      <c r="M220" s="215"/>
      <c r="N220" s="220"/>
      <c r="O220" s="221"/>
      <c r="P220" s="221"/>
      <c r="Q220" s="221"/>
      <c r="R220" s="221"/>
      <c r="S220" s="221"/>
      <c r="T220" s="221"/>
      <c r="U220" s="221"/>
      <c r="V220" s="221"/>
      <c r="W220" s="221"/>
      <c r="X220" s="222"/>
      <c r="AT220" s="217" t="s">
        <v>181</v>
      </c>
      <c r="AU220" s="217" t="s">
        <v>83</v>
      </c>
      <c r="AV220" s="216" t="s">
        <v>83</v>
      </c>
      <c r="AW220" s="216" t="s">
        <v>7</v>
      </c>
      <c r="AX220" s="216" t="s">
        <v>73</v>
      </c>
      <c r="AY220" s="217" t="s">
        <v>171</v>
      </c>
    </row>
    <row r="221" spans="2:65" s="224" customFormat="1" ht="13.5" x14ac:dyDescent="0.3">
      <c r="B221" s="223"/>
      <c r="D221" s="212" t="s">
        <v>181</v>
      </c>
      <c r="E221" s="225" t="s">
        <v>5</v>
      </c>
      <c r="F221" s="226" t="s">
        <v>205</v>
      </c>
      <c r="H221" s="227">
        <v>74.096999999999994</v>
      </c>
      <c r="M221" s="223"/>
      <c r="N221" s="228"/>
      <c r="O221" s="229"/>
      <c r="P221" s="229"/>
      <c r="Q221" s="229"/>
      <c r="R221" s="229"/>
      <c r="S221" s="229"/>
      <c r="T221" s="229"/>
      <c r="U221" s="229"/>
      <c r="V221" s="229"/>
      <c r="W221" s="229"/>
      <c r="X221" s="230"/>
      <c r="AT221" s="225" t="s">
        <v>181</v>
      </c>
      <c r="AU221" s="225" t="s">
        <v>83</v>
      </c>
      <c r="AV221" s="224" t="s">
        <v>177</v>
      </c>
      <c r="AW221" s="224" t="s">
        <v>7</v>
      </c>
      <c r="AX221" s="224" t="s">
        <v>81</v>
      </c>
      <c r="AY221" s="225" t="s">
        <v>171</v>
      </c>
    </row>
    <row r="222" spans="2:65" s="45" customFormat="1" ht="25.5" customHeight="1" x14ac:dyDescent="0.3">
      <c r="B222" s="38"/>
      <c r="C222" s="201" t="s">
        <v>410</v>
      </c>
      <c r="D222" s="201" t="s">
        <v>173</v>
      </c>
      <c r="E222" s="202" t="s">
        <v>411</v>
      </c>
      <c r="F222" s="203" t="s">
        <v>412</v>
      </c>
      <c r="G222" s="204" t="s">
        <v>209</v>
      </c>
      <c r="H222" s="205">
        <v>14.252000000000001</v>
      </c>
      <c r="I222" s="7"/>
      <c r="J222" s="7"/>
      <c r="K222" s="206">
        <f>ROUND(P222*H222,2)</f>
        <v>0</v>
      </c>
      <c r="L222" s="203" t="s">
        <v>185</v>
      </c>
      <c r="M222" s="38"/>
      <c r="N222" s="207" t="s">
        <v>5</v>
      </c>
      <c r="O222" s="208" t="s">
        <v>42</v>
      </c>
      <c r="P222" s="144">
        <f>I222+J222</f>
        <v>0</v>
      </c>
      <c r="Q222" s="144">
        <f>ROUND(I222*H222,2)</f>
        <v>0</v>
      </c>
      <c r="R222" s="144">
        <f>ROUND(J222*H222,2)</f>
        <v>0</v>
      </c>
      <c r="S222" s="39"/>
      <c r="T222" s="209">
        <f>S222*H222</f>
        <v>0</v>
      </c>
      <c r="U222" s="209">
        <v>0</v>
      </c>
      <c r="V222" s="209">
        <f>U222*H222</f>
        <v>0</v>
      </c>
      <c r="W222" s="209">
        <v>0</v>
      </c>
      <c r="X222" s="210">
        <f>W222*H222</f>
        <v>0</v>
      </c>
      <c r="AR222" s="17" t="s">
        <v>177</v>
      </c>
      <c r="AT222" s="17" t="s">
        <v>173</v>
      </c>
      <c r="AU222" s="17" t="s">
        <v>83</v>
      </c>
      <c r="AY222" s="17" t="s">
        <v>171</v>
      </c>
      <c r="BE222" s="211">
        <f>IF(O222="základní",K222,0)</f>
        <v>0</v>
      </c>
      <c r="BF222" s="211">
        <f>IF(O222="snížená",K222,0)</f>
        <v>0</v>
      </c>
      <c r="BG222" s="211">
        <f>IF(O222="zákl. přenesená",K222,0)</f>
        <v>0</v>
      </c>
      <c r="BH222" s="211">
        <f>IF(O222="sníž. přenesená",K222,0)</f>
        <v>0</v>
      </c>
      <c r="BI222" s="211">
        <f>IF(O222="nulová",K222,0)</f>
        <v>0</v>
      </c>
      <c r="BJ222" s="17" t="s">
        <v>81</v>
      </c>
      <c r="BK222" s="211">
        <f>ROUND(P222*H222,2)</f>
        <v>0</v>
      </c>
      <c r="BL222" s="17" t="s">
        <v>177</v>
      </c>
      <c r="BM222" s="17" t="s">
        <v>413</v>
      </c>
    </row>
    <row r="223" spans="2:65" s="216" customFormat="1" ht="13.5" x14ac:dyDescent="0.3">
      <c r="B223" s="215"/>
      <c r="D223" s="212" t="s">
        <v>181</v>
      </c>
      <c r="E223" s="217" t="s">
        <v>5</v>
      </c>
      <c r="F223" s="218" t="s">
        <v>414</v>
      </c>
      <c r="H223" s="219">
        <v>3</v>
      </c>
      <c r="M223" s="215"/>
      <c r="N223" s="220"/>
      <c r="O223" s="221"/>
      <c r="P223" s="221"/>
      <c r="Q223" s="221"/>
      <c r="R223" s="221"/>
      <c r="S223" s="221"/>
      <c r="T223" s="221"/>
      <c r="U223" s="221"/>
      <c r="V223" s="221"/>
      <c r="W223" s="221"/>
      <c r="X223" s="222"/>
      <c r="AT223" s="217" t="s">
        <v>181</v>
      </c>
      <c r="AU223" s="217" t="s">
        <v>83</v>
      </c>
      <c r="AV223" s="216" t="s">
        <v>83</v>
      </c>
      <c r="AW223" s="216" t="s">
        <v>7</v>
      </c>
      <c r="AX223" s="216" t="s">
        <v>73</v>
      </c>
      <c r="AY223" s="217" t="s">
        <v>171</v>
      </c>
    </row>
    <row r="224" spans="2:65" s="216" customFormat="1" ht="13.5" x14ac:dyDescent="0.3">
      <c r="B224" s="215"/>
      <c r="D224" s="212" t="s">
        <v>181</v>
      </c>
      <c r="E224" s="217" t="s">
        <v>5</v>
      </c>
      <c r="F224" s="218" t="s">
        <v>415</v>
      </c>
      <c r="H224" s="219">
        <v>11.252000000000001</v>
      </c>
      <c r="M224" s="215"/>
      <c r="N224" s="220"/>
      <c r="O224" s="221"/>
      <c r="P224" s="221"/>
      <c r="Q224" s="221"/>
      <c r="R224" s="221"/>
      <c r="S224" s="221"/>
      <c r="T224" s="221"/>
      <c r="U224" s="221"/>
      <c r="V224" s="221"/>
      <c r="W224" s="221"/>
      <c r="X224" s="222"/>
      <c r="AT224" s="217" t="s">
        <v>181</v>
      </c>
      <c r="AU224" s="217" t="s">
        <v>83</v>
      </c>
      <c r="AV224" s="216" t="s">
        <v>83</v>
      </c>
      <c r="AW224" s="216" t="s">
        <v>7</v>
      </c>
      <c r="AX224" s="216" t="s">
        <v>73</v>
      </c>
      <c r="AY224" s="217" t="s">
        <v>171</v>
      </c>
    </row>
    <row r="225" spans="2:65" s="224" customFormat="1" ht="13.5" x14ac:dyDescent="0.3">
      <c r="B225" s="223"/>
      <c r="D225" s="212" t="s">
        <v>181</v>
      </c>
      <c r="E225" s="225" t="s">
        <v>5</v>
      </c>
      <c r="F225" s="226" t="s">
        <v>205</v>
      </c>
      <c r="H225" s="227">
        <v>14.252000000000001</v>
      </c>
      <c r="M225" s="223"/>
      <c r="N225" s="228"/>
      <c r="O225" s="229"/>
      <c r="P225" s="229"/>
      <c r="Q225" s="229"/>
      <c r="R225" s="229"/>
      <c r="S225" s="229"/>
      <c r="T225" s="229"/>
      <c r="U225" s="229"/>
      <c r="V225" s="229"/>
      <c r="W225" s="229"/>
      <c r="X225" s="230"/>
      <c r="AT225" s="225" t="s">
        <v>181</v>
      </c>
      <c r="AU225" s="225" t="s">
        <v>83</v>
      </c>
      <c r="AV225" s="224" t="s">
        <v>177</v>
      </c>
      <c r="AW225" s="224" t="s">
        <v>7</v>
      </c>
      <c r="AX225" s="224" t="s">
        <v>81</v>
      </c>
      <c r="AY225" s="225" t="s">
        <v>171</v>
      </c>
    </row>
    <row r="226" spans="2:65" s="45" customFormat="1" ht="38.25" customHeight="1" x14ac:dyDescent="0.3">
      <c r="B226" s="38"/>
      <c r="C226" s="201" t="s">
        <v>416</v>
      </c>
      <c r="D226" s="201" t="s">
        <v>173</v>
      </c>
      <c r="E226" s="202" t="s">
        <v>417</v>
      </c>
      <c r="F226" s="203" t="s">
        <v>418</v>
      </c>
      <c r="G226" s="204" t="s">
        <v>209</v>
      </c>
      <c r="H226" s="205">
        <v>174.2</v>
      </c>
      <c r="I226" s="7"/>
      <c r="J226" s="7"/>
      <c r="K226" s="206">
        <f>ROUND(P226*H226,2)</f>
        <v>0</v>
      </c>
      <c r="L226" s="203" t="s">
        <v>185</v>
      </c>
      <c r="M226" s="38"/>
      <c r="N226" s="207" t="s">
        <v>5</v>
      </c>
      <c r="O226" s="208" t="s">
        <v>42</v>
      </c>
      <c r="P226" s="144">
        <f>I226+J226</f>
        <v>0</v>
      </c>
      <c r="Q226" s="144">
        <f>ROUND(I226*H226,2)</f>
        <v>0</v>
      </c>
      <c r="R226" s="144">
        <f>ROUND(J226*H226,2)</f>
        <v>0</v>
      </c>
      <c r="S226" s="39"/>
      <c r="T226" s="209">
        <f>S226*H226</f>
        <v>0</v>
      </c>
      <c r="U226" s="209">
        <v>0</v>
      </c>
      <c r="V226" s="209">
        <f>U226*H226</f>
        <v>0</v>
      </c>
      <c r="W226" s="209">
        <v>0</v>
      </c>
      <c r="X226" s="210">
        <f>W226*H226</f>
        <v>0</v>
      </c>
      <c r="AR226" s="17" t="s">
        <v>177</v>
      </c>
      <c r="AT226" s="17" t="s">
        <v>173</v>
      </c>
      <c r="AU226" s="17" t="s">
        <v>83</v>
      </c>
      <c r="AY226" s="17" t="s">
        <v>171</v>
      </c>
      <c r="BE226" s="211">
        <f>IF(O226="základní",K226,0)</f>
        <v>0</v>
      </c>
      <c r="BF226" s="211">
        <f>IF(O226="snížená",K226,0)</f>
        <v>0</v>
      </c>
      <c r="BG226" s="211">
        <f>IF(O226="zákl. přenesená",K226,0)</f>
        <v>0</v>
      </c>
      <c r="BH226" s="211">
        <f>IF(O226="sníž. přenesená",K226,0)</f>
        <v>0</v>
      </c>
      <c r="BI226" s="211">
        <f>IF(O226="nulová",K226,0)</f>
        <v>0</v>
      </c>
      <c r="BJ226" s="17" t="s">
        <v>81</v>
      </c>
      <c r="BK226" s="211">
        <f>ROUND(P226*H226,2)</f>
        <v>0</v>
      </c>
      <c r="BL226" s="17" t="s">
        <v>177</v>
      </c>
      <c r="BM226" s="17" t="s">
        <v>419</v>
      </c>
    </row>
    <row r="227" spans="2:65" s="216" customFormat="1" ht="13.5" x14ac:dyDescent="0.3">
      <c r="B227" s="215"/>
      <c r="D227" s="212" t="s">
        <v>181</v>
      </c>
      <c r="E227" s="217" t="s">
        <v>5</v>
      </c>
      <c r="F227" s="218" t="s">
        <v>420</v>
      </c>
      <c r="H227" s="219">
        <v>65.974999999999994</v>
      </c>
      <c r="M227" s="215"/>
      <c r="N227" s="220"/>
      <c r="O227" s="221"/>
      <c r="P227" s="221"/>
      <c r="Q227" s="221"/>
      <c r="R227" s="221"/>
      <c r="S227" s="221"/>
      <c r="T227" s="221"/>
      <c r="U227" s="221"/>
      <c r="V227" s="221"/>
      <c r="W227" s="221"/>
      <c r="X227" s="222"/>
      <c r="AT227" s="217" t="s">
        <v>181</v>
      </c>
      <c r="AU227" s="217" t="s">
        <v>83</v>
      </c>
      <c r="AV227" s="216" t="s">
        <v>83</v>
      </c>
      <c r="AW227" s="216" t="s">
        <v>7</v>
      </c>
      <c r="AX227" s="216" t="s">
        <v>73</v>
      </c>
      <c r="AY227" s="217" t="s">
        <v>171</v>
      </c>
    </row>
    <row r="228" spans="2:65" s="216" customFormat="1" ht="13.5" x14ac:dyDescent="0.3">
      <c r="B228" s="215"/>
      <c r="D228" s="212" t="s">
        <v>181</v>
      </c>
      <c r="E228" s="217" t="s">
        <v>5</v>
      </c>
      <c r="F228" s="218" t="s">
        <v>421</v>
      </c>
      <c r="H228" s="219">
        <v>108.22499999999999</v>
      </c>
      <c r="M228" s="215"/>
      <c r="N228" s="220"/>
      <c r="O228" s="221"/>
      <c r="P228" s="221"/>
      <c r="Q228" s="221"/>
      <c r="R228" s="221"/>
      <c r="S228" s="221"/>
      <c r="T228" s="221"/>
      <c r="U228" s="221"/>
      <c r="V228" s="221"/>
      <c r="W228" s="221"/>
      <c r="X228" s="222"/>
      <c r="AT228" s="217" t="s">
        <v>181</v>
      </c>
      <c r="AU228" s="217" t="s">
        <v>83</v>
      </c>
      <c r="AV228" s="216" t="s">
        <v>83</v>
      </c>
      <c r="AW228" s="216" t="s">
        <v>7</v>
      </c>
      <c r="AX228" s="216" t="s">
        <v>73</v>
      </c>
      <c r="AY228" s="217" t="s">
        <v>171</v>
      </c>
    </row>
    <row r="229" spans="2:65" s="224" customFormat="1" ht="13.5" x14ac:dyDescent="0.3">
      <c r="B229" s="223"/>
      <c r="D229" s="212" t="s">
        <v>181</v>
      </c>
      <c r="E229" s="225" t="s">
        <v>5</v>
      </c>
      <c r="F229" s="226" t="s">
        <v>205</v>
      </c>
      <c r="H229" s="227">
        <v>174.2</v>
      </c>
      <c r="M229" s="223"/>
      <c r="N229" s="228"/>
      <c r="O229" s="229"/>
      <c r="P229" s="229"/>
      <c r="Q229" s="229"/>
      <c r="R229" s="229"/>
      <c r="S229" s="229"/>
      <c r="T229" s="229"/>
      <c r="U229" s="229"/>
      <c r="V229" s="229"/>
      <c r="W229" s="229"/>
      <c r="X229" s="230"/>
      <c r="AT229" s="225" t="s">
        <v>181</v>
      </c>
      <c r="AU229" s="225" t="s">
        <v>83</v>
      </c>
      <c r="AV229" s="224" t="s">
        <v>177</v>
      </c>
      <c r="AW229" s="224" t="s">
        <v>7</v>
      </c>
      <c r="AX229" s="224" t="s">
        <v>81</v>
      </c>
      <c r="AY229" s="225" t="s">
        <v>171</v>
      </c>
    </row>
    <row r="230" spans="2:65" s="45" customFormat="1" ht="38.25" customHeight="1" x14ac:dyDescent="0.3">
      <c r="B230" s="38"/>
      <c r="C230" s="201" t="s">
        <v>422</v>
      </c>
      <c r="D230" s="201" t="s">
        <v>173</v>
      </c>
      <c r="E230" s="202" t="s">
        <v>423</v>
      </c>
      <c r="F230" s="203" t="s">
        <v>424</v>
      </c>
      <c r="G230" s="204" t="s">
        <v>209</v>
      </c>
      <c r="H230" s="205">
        <v>14.252000000000001</v>
      </c>
      <c r="I230" s="7"/>
      <c r="J230" s="7"/>
      <c r="K230" s="206">
        <f>ROUND(P230*H230,2)</f>
        <v>0</v>
      </c>
      <c r="L230" s="203" t="s">
        <v>185</v>
      </c>
      <c r="M230" s="38"/>
      <c r="N230" s="207" t="s">
        <v>5</v>
      </c>
      <c r="O230" s="208" t="s">
        <v>42</v>
      </c>
      <c r="P230" s="144">
        <f>I230+J230</f>
        <v>0</v>
      </c>
      <c r="Q230" s="144">
        <f>ROUND(I230*H230,2)</f>
        <v>0</v>
      </c>
      <c r="R230" s="144">
        <f>ROUND(J230*H230,2)</f>
        <v>0</v>
      </c>
      <c r="S230" s="39"/>
      <c r="T230" s="209">
        <f>S230*H230</f>
        <v>0</v>
      </c>
      <c r="U230" s="209">
        <v>0</v>
      </c>
      <c r="V230" s="209">
        <f>U230*H230</f>
        <v>0</v>
      </c>
      <c r="W230" s="209">
        <v>0</v>
      </c>
      <c r="X230" s="210">
        <f>W230*H230</f>
        <v>0</v>
      </c>
      <c r="AR230" s="17" t="s">
        <v>177</v>
      </c>
      <c r="AT230" s="17" t="s">
        <v>173</v>
      </c>
      <c r="AU230" s="17" t="s">
        <v>83</v>
      </c>
      <c r="AY230" s="17" t="s">
        <v>171</v>
      </c>
      <c r="BE230" s="211">
        <f>IF(O230="základní",K230,0)</f>
        <v>0</v>
      </c>
      <c r="BF230" s="211">
        <f>IF(O230="snížená",K230,0)</f>
        <v>0</v>
      </c>
      <c r="BG230" s="211">
        <f>IF(O230="zákl. přenesená",K230,0)</f>
        <v>0</v>
      </c>
      <c r="BH230" s="211">
        <f>IF(O230="sníž. přenesená",K230,0)</f>
        <v>0</v>
      </c>
      <c r="BI230" s="211">
        <f>IF(O230="nulová",K230,0)</f>
        <v>0</v>
      </c>
      <c r="BJ230" s="17" t="s">
        <v>81</v>
      </c>
      <c r="BK230" s="211">
        <f>ROUND(P230*H230,2)</f>
        <v>0</v>
      </c>
      <c r="BL230" s="17" t="s">
        <v>177</v>
      </c>
      <c r="BM230" s="17" t="s">
        <v>425</v>
      </c>
    </row>
    <row r="231" spans="2:65" s="45" customFormat="1" ht="25.5" customHeight="1" x14ac:dyDescent="0.3">
      <c r="B231" s="38"/>
      <c r="C231" s="201" t="s">
        <v>426</v>
      </c>
      <c r="D231" s="201" t="s">
        <v>173</v>
      </c>
      <c r="E231" s="202" t="s">
        <v>427</v>
      </c>
      <c r="F231" s="203" t="s">
        <v>428</v>
      </c>
      <c r="G231" s="204" t="s">
        <v>209</v>
      </c>
      <c r="H231" s="205">
        <v>198.36600000000001</v>
      </c>
      <c r="I231" s="7"/>
      <c r="J231" s="7"/>
      <c r="K231" s="206">
        <f>ROUND(P231*H231,2)</f>
        <v>0</v>
      </c>
      <c r="L231" s="203" t="s">
        <v>185</v>
      </c>
      <c r="M231" s="38"/>
      <c r="N231" s="207" t="s">
        <v>5</v>
      </c>
      <c r="O231" s="208" t="s">
        <v>42</v>
      </c>
      <c r="P231" s="144">
        <f>I231+J231</f>
        <v>0</v>
      </c>
      <c r="Q231" s="144">
        <f>ROUND(I231*H231,2)</f>
        <v>0</v>
      </c>
      <c r="R231" s="144">
        <f>ROUND(J231*H231,2)</f>
        <v>0</v>
      </c>
      <c r="S231" s="39"/>
      <c r="T231" s="209">
        <f>S231*H231</f>
        <v>0</v>
      </c>
      <c r="U231" s="209">
        <v>0</v>
      </c>
      <c r="V231" s="209">
        <f>U231*H231</f>
        <v>0</v>
      </c>
      <c r="W231" s="209">
        <v>0</v>
      </c>
      <c r="X231" s="210">
        <f>W231*H231</f>
        <v>0</v>
      </c>
      <c r="AR231" s="17" t="s">
        <v>177</v>
      </c>
      <c r="AT231" s="17" t="s">
        <v>173</v>
      </c>
      <c r="AU231" s="17" t="s">
        <v>83</v>
      </c>
      <c r="AY231" s="17" t="s">
        <v>171</v>
      </c>
      <c r="BE231" s="211">
        <f>IF(O231="základní",K231,0)</f>
        <v>0</v>
      </c>
      <c r="BF231" s="211">
        <f>IF(O231="snížená",K231,0)</f>
        <v>0</v>
      </c>
      <c r="BG231" s="211">
        <f>IF(O231="zákl. přenesená",K231,0)</f>
        <v>0</v>
      </c>
      <c r="BH231" s="211">
        <f>IF(O231="sníž. přenesená",K231,0)</f>
        <v>0</v>
      </c>
      <c r="BI231" s="211">
        <f>IF(O231="nulová",K231,0)</f>
        <v>0</v>
      </c>
      <c r="BJ231" s="17" t="s">
        <v>81</v>
      </c>
      <c r="BK231" s="211">
        <f>ROUND(P231*H231,2)</f>
        <v>0</v>
      </c>
      <c r="BL231" s="17" t="s">
        <v>177</v>
      </c>
      <c r="BM231" s="17" t="s">
        <v>429</v>
      </c>
    </row>
    <row r="232" spans="2:65" s="216" customFormat="1" ht="13.5" x14ac:dyDescent="0.3">
      <c r="B232" s="215"/>
      <c r="D232" s="212" t="s">
        <v>181</v>
      </c>
      <c r="E232" s="217" t="s">
        <v>5</v>
      </c>
      <c r="F232" s="218" t="s">
        <v>430</v>
      </c>
      <c r="H232" s="219">
        <v>65.697000000000003</v>
      </c>
      <c r="M232" s="215"/>
      <c r="N232" s="220"/>
      <c r="O232" s="221"/>
      <c r="P232" s="221"/>
      <c r="Q232" s="221"/>
      <c r="R232" s="221"/>
      <c r="S232" s="221"/>
      <c r="T232" s="221"/>
      <c r="U232" s="221"/>
      <c r="V232" s="221"/>
      <c r="W232" s="221"/>
      <c r="X232" s="222"/>
      <c r="AT232" s="217" t="s">
        <v>181</v>
      </c>
      <c r="AU232" s="217" t="s">
        <v>83</v>
      </c>
      <c r="AV232" s="216" t="s">
        <v>83</v>
      </c>
      <c r="AW232" s="216" t="s">
        <v>7</v>
      </c>
      <c r="AX232" s="216" t="s">
        <v>73</v>
      </c>
      <c r="AY232" s="217" t="s">
        <v>171</v>
      </c>
    </row>
    <row r="233" spans="2:65" s="216" customFormat="1" ht="13.5" x14ac:dyDescent="0.3">
      <c r="B233" s="215"/>
      <c r="D233" s="212" t="s">
        <v>181</v>
      </c>
      <c r="E233" s="217" t="s">
        <v>5</v>
      </c>
      <c r="F233" s="218" t="s">
        <v>211</v>
      </c>
      <c r="H233" s="219">
        <v>2.58</v>
      </c>
      <c r="M233" s="215"/>
      <c r="N233" s="220"/>
      <c r="O233" s="221"/>
      <c r="P233" s="221"/>
      <c r="Q233" s="221"/>
      <c r="R233" s="221"/>
      <c r="S233" s="221"/>
      <c r="T233" s="221"/>
      <c r="U233" s="221"/>
      <c r="V233" s="221"/>
      <c r="W233" s="221"/>
      <c r="X233" s="222"/>
      <c r="AT233" s="217" t="s">
        <v>181</v>
      </c>
      <c r="AU233" s="217" t="s">
        <v>83</v>
      </c>
      <c r="AV233" s="216" t="s">
        <v>83</v>
      </c>
      <c r="AW233" s="216" t="s">
        <v>7</v>
      </c>
      <c r="AX233" s="216" t="s">
        <v>73</v>
      </c>
      <c r="AY233" s="217" t="s">
        <v>171</v>
      </c>
    </row>
    <row r="234" spans="2:65" s="216" customFormat="1" ht="27" x14ac:dyDescent="0.3">
      <c r="B234" s="215"/>
      <c r="D234" s="212" t="s">
        <v>181</v>
      </c>
      <c r="E234" s="217" t="s">
        <v>5</v>
      </c>
      <c r="F234" s="218" t="s">
        <v>212</v>
      </c>
      <c r="H234" s="219">
        <v>130.089</v>
      </c>
      <c r="M234" s="215"/>
      <c r="N234" s="220"/>
      <c r="O234" s="221"/>
      <c r="P234" s="221"/>
      <c r="Q234" s="221"/>
      <c r="R234" s="221"/>
      <c r="S234" s="221"/>
      <c r="T234" s="221"/>
      <c r="U234" s="221"/>
      <c r="V234" s="221"/>
      <c r="W234" s="221"/>
      <c r="X234" s="222"/>
      <c r="AT234" s="217" t="s">
        <v>181</v>
      </c>
      <c r="AU234" s="217" t="s">
        <v>83</v>
      </c>
      <c r="AV234" s="216" t="s">
        <v>83</v>
      </c>
      <c r="AW234" s="216" t="s">
        <v>7</v>
      </c>
      <c r="AX234" s="216" t="s">
        <v>73</v>
      </c>
      <c r="AY234" s="217" t="s">
        <v>171</v>
      </c>
    </row>
    <row r="235" spans="2:65" s="224" customFormat="1" ht="13.5" x14ac:dyDescent="0.3">
      <c r="B235" s="223"/>
      <c r="D235" s="212" t="s">
        <v>181</v>
      </c>
      <c r="E235" s="225" t="s">
        <v>5</v>
      </c>
      <c r="F235" s="226" t="s">
        <v>205</v>
      </c>
      <c r="H235" s="227">
        <v>198.36600000000001</v>
      </c>
      <c r="M235" s="223"/>
      <c r="N235" s="228"/>
      <c r="O235" s="229"/>
      <c r="P235" s="229"/>
      <c r="Q235" s="229"/>
      <c r="R235" s="229"/>
      <c r="S235" s="229"/>
      <c r="T235" s="229"/>
      <c r="U235" s="229"/>
      <c r="V235" s="229"/>
      <c r="W235" s="229"/>
      <c r="X235" s="230"/>
      <c r="AT235" s="225" t="s">
        <v>181</v>
      </c>
      <c r="AU235" s="225" t="s">
        <v>83</v>
      </c>
      <c r="AV235" s="224" t="s">
        <v>177</v>
      </c>
      <c r="AW235" s="224" t="s">
        <v>7</v>
      </c>
      <c r="AX235" s="224" t="s">
        <v>81</v>
      </c>
      <c r="AY235" s="225" t="s">
        <v>171</v>
      </c>
    </row>
    <row r="236" spans="2:65" s="45" customFormat="1" ht="25.5" customHeight="1" x14ac:dyDescent="0.3">
      <c r="B236" s="38"/>
      <c r="C236" s="201" t="s">
        <v>431</v>
      </c>
      <c r="D236" s="201" t="s">
        <v>173</v>
      </c>
      <c r="E236" s="202" t="s">
        <v>432</v>
      </c>
      <c r="F236" s="203" t="s">
        <v>433</v>
      </c>
      <c r="G236" s="204" t="s">
        <v>209</v>
      </c>
      <c r="H236" s="205">
        <v>2578.7640000000001</v>
      </c>
      <c r="I236" s="7"/>
      <c r="J236" s="7"/>
      <c r="K236" s="206">
        <f>ROUND(P236*H236,2)</f>
        <v>0</v>
      </c>
      <c r="L236" s="203" t="s">
        <v>185</v>
      </c>
      <c r="M236" s="38"/>
      <c r="N236" s="207" t="s">
        <v>5</v>
      </c>
      <c r="O236" s="208" t="s">
        <v>42</v>
      </c>
      <c r="P236" s="144">
        <f>I236+J236</f>
        <v>0</v>
      </c>
      <c r="Q236" s="144">
        <f>ROUND(I236*H236,2)</f>
        <v>0</v>
      </c>
      <c r="R236" s="144">
        <f>ROUND(J236*H236,2)</f>
        <v>0</v>
      </c>
      <c r="S236" s="39"/>
      <c r="T236" s="209">
        <f>S236*H236</f>
        <v>0</v>
      </c>
      <c r="U236" s="209">
        <v>0</v>
      </c>
      <c r="V236" s="209">
        <f>U236*H236</f>
        <v>0</v>
      </c>
      <c r="W236" s="209">
        <v>0</v>
      </c>
      <c r="X236" s="210">
        <f>W236*H236</f>
        <v>0</v>
      </c>
      <c r="AR236" s="17" t="s">
        <v>177</v>
      </c>
      <c r="AT236" s="17" t="s">
        <v>173</v>
      </c>
      <c r="AU236" s="17" t="s">
        <v>83</v>
      </c>
      <c r="AY236" s="17" t="s">
        <v>171</v>
      </c>
      <c r="BE236" s="211">
        <f>IF(O236="základní",K236,0)</f>
        <v>0</v>
      </c>
      <c r="BF236" s="211">
        <f>IF(O236="snížená",K236,0)</f>
        <v>0</v>
      </c>
      <c r="BG236" s="211">
        <f>IF(O236="zákl. přenesená",K236,0)</f>
        <v>0</v>
      </c>
      <c r="BH236" s="211">
        <f>IF(O236="sníž. přenesená",K236,0)</f>
        <v>0</v>
      </c>
      <c r="BI236" s="211">
        <f>IF(O236="nulová",K236,0)</f>
        <v>0</v>
      </c>
      <c r="BJ236" s="17" t="s">
        <v>81</v>
      </c>
      <c r="BK236" s="211">
        <f>ROUND(P236*H236,2)</f>
        <v>0</v>
      </c>
      <c r="BL236" s="17" t="s">
        <v>177</v>
      </c>
      <c r="BM236" s="17" t="s">
        <v>434</v>
      </c>
    </row>
    <row r="237" spans="2:65" s="216" customFormat="1" ht="13.5" x14ac:dyDescent="0.3">
      <c r="B237" s="215"/>
      <c r="D237" s="212" t="s">
        <v>181</v>
      </c>
      <c r="E237" s="217" t="s">
        <v>5</v>
      </c>
      <c r="F237" s="218" t="s">
        <v>435</v>
      </c>
      <c r="H237" s="219">
        <v>33.54</v>
      </c>
      <c r="M237" s="215"/>
      <c r="N237" s="220"/>
      <c r="O237" s="221"/>
      <c r="P237" s="221"/>
      <c r="Q237" s="221"/>
      <c r="R237" s="221"/>
      <c r="S237" s="221"/>
      <c r="T237" s="221"/>
      <c r="U237" s="221"/>
      <c r="V237" s="221"/>
      <c r="W237" s="221"/>
      <c r="X237" s="222"/>
      <c r="AT237" s="217" t="s">
        <v>181</v>
      </c>
      <c r="AU237" s="217" t="s">
        <v>83</v>
      </c>
      <c r="AV237" s="216" t="s">
        <v>83</v>
      </c>
      <c r="AW237" s="216" t="s">
        <v>7</v>
      </c>
      <c r="AX237" s="216" t="s">
        <v>73</v>
      </c>
      <c r="AY237" s="217" t="s">
        <v>171</v>
      </c>
    </row>
    <row r="238" spans="2:65" s="216" customFormat="1" ht="27" x14ac:dyDescent="0.3">
      <c r="B238" s="215"/>
      <c r="D238" s="212" t="s">
        <v>181</v>
      </c>
      <c r="E238" s="217" t="s">
        <v>5</v>
      </c>
      <c r="F238" s="218" t="s">
        <v>436</v>
      </c>
      <c r="H238" s="219">
        <v>1691.163</v>
      </c>
      <c r="M238" s="215"/>
      <c r="N238" s="220"/>
      <c r="O238" s="221"/>
      <c r="P238" s="221"/>
      <c r="Q238" s="221"/>
      <c r="R238" s="221"/>
      <c r="S238" s="221"/>
      <c r="T238" s="221"/>
      <c r="U238" s="221"/>
      <c r="V238" s="221"/>
      <c r="W238" s="221"/>
      <c r="X238" s="222"/>
      <c r="AT238" s="217" t="s">
        <v>181</v>
      </c>
      <c r="AU238" s="217" t="s">
        <v>83</v>
      </c>
      <c r="AV238" s="216" t="s">
        <v>83</v>
      </c>
      <c r="AW238" s="216" t="s">
        <v>7</v>
      </c>
      <c r="AX238" s="216" t="s">
        <v>73</v>
      </c>
      <c r="AY238" s="217" t="s">
        <v>171</v>
      </c>
    </row>
    <row r="239" spans="2:65" s="216" customFormat="1" ht="13.5" x14ac:dyDescent="0.3">
      <c r="B239" s="215"/>
      <c r="D239" s="212" t="s">
        <v>181</v>
      </c>
      <c r="E239" s="217" t="s">
        <v>5</v>
      </c>
      <c r="F239" s="218" t="s">
        <v>437</v>
      </c>
      <c r="H239" s="219">
        <v>854.06100000000004</v>
      </c>
      <c r="M239" s="215"/>
      <c r="N239" s="220"/>
      <c r="O239" s="221"/>
      <c r="P239" s="221"/>
      <c r="Q239" s="221"/>
      <c r="R239" s="221"/>
      <c r="S239" s="221"/>
      <c r="T239" s="221"/>
      <c r="U239" s="221"/>
      <c r="V239" s="221"/>
      <c r="W239" s="221"/>
      <c r="X239" s="222"/>
      <c r="AT239" s="217" t="s">
        <v>181</v>
      </c>
      <c r="AU239" s="217" t="s">
        <v>83</v>
      </c>
      <c r="AV239" s="216" t="s">
        <v>83</v>
      </c>
      <c r="AW239" s="216" t="s">
        <v>7</v>
      </c>
      <c r="AX239" s="216" t="s">
        <v>73</v>
      </c>
      <c r="AY239" s="217" t="s">
        <v>171</v>
      </c>
    </row>
    <row r="240" spans="2:65" s="224" customFormat="1" ht="13.5" x14ac:dyDescent="0.3">
      <c r="B240" s="223"/>
      <c r="D240" s="212" t="s">
        <v>181</v>
      </c>
      <c r="E240" s="225" t="s">
        <v>5</v>
      </c>
      <c r="F240" s="226" t="s">
        <v>205</v>
      </c>
      <c r="H240" s="227">
        <v>2578.7640000000001</v>
      </c>
      <c r="M240" s="223"/>
      <c r="N240" s="228"/>
      <c r="O240" s="229"/>
      <c r="P240" s="229"/>
      <c r="Q240" s="229"/>
      <c r="R240" s="229"/>
      <c r="S240" s="229"/>
      <c r="T240" s="229"/>
      <c r="U240" s="229"/>
      <c r="V240" s="229"/>
      <c r="W240" s="229"/>
      <c r="X240" s="230"/>
      <c r="AT240" s="225" t="s">
        <v>181</v>
      </c>
      <c r="AU240" s="225" t="s">
        <v>83</v>
      </c>
      <c r="AV240" s="224" t="s">
        <v>177</v>
      </c>
      <c r="AW240" s="224" t="s">
        <v>7</v>
      </c>
      <c r="AX240" s="224" t="s">
        <v>81</v>
      </c>
      <c r="AY240" s="225" t="s">
        <v>171</v>
      </c>
    </row>
    <row r="241" spans="2:65" s="45" customFormat="1" ht="25.5" customHeight="1" x14ac:dyDescent="0.3">
      <c r="B241" s="38"/>
      <c r="C241" s="201" t="s">
        <v>438</v>
      </c>
      <c r="D241" s="201" t="s">
        <v>173</v>
      </c>
      <c r="E241" s="202" t="s">
        <v>439</v>
      </c>
      <c r="F241" s="203" t="s">
        <v>440</v>
      </c>
      <c r="G241" s="204" t="s">
        <v>209</v>
      </c>
      <c r="H241" s="205">
        <v>198.36600000000001</v>
      </c>
      <c r="I241" s="7"/>
      <c r="J241" s="7"/>
      <c r="K241" s="206">
        <f>ROUND(P241*H241,2)</f>
        <v>0</v>
      </c>
      <c r="L241" s="203" t="s">
        <v>185</v>
      </c>
      <c r="M241" s="38"/>
      <c r="N241" s="207" t="s">
        <v>5</v>
      </c>
      <c r="O241" s="208" t="s">
        <v>42</v>
      </c>
      <c r="P241" s="144">
        <f>I241+J241</f>
        <v>0</v>
      </c>
      <c r="Q241" s="144">
        <f>ROUND(I241*H241,2)</f>
        <v>0</v>
      </c>
      <c r="R241" s="144">
        <f>ROUND(J241*H241,2)</f>
        <v>0</v>
      </c>
      <c r="S241" s="39"/>
      <c r="T241" s="209">
        <f>S241*H241</f>
        <v>0</v>
      </c>
      <c r="U241" s="209">
        <v>0</v>
      </c>
      <c r="V241" s="209">
        <f>U241*H241</f>
        <v>0</v>
      </c>
      <c r="W241" s="209">
        <v>0</v>
      </c>
      <c r="X241" s="210">
        <f>W241*H241</f>
        <v>0</v>
      </c>
      <c r="AR241" s="17" t="s">
        <v>177</v>
      </c>
      <c r="AT241" s="17" t="s">
        <v>173</v>
      </c>
      <c r="AU241" s="17" t="s">
        <v>83</v>
      </c>
      <c r="AY241" s="17" t="s">
        <v>171</v>
      </c>
      <c r="BE241" s="211">
        <f>IF(O241="základní",K241,0)</f>
        <v>0</v>
      </c>
      <c r="BF241" s="211">
        <f>IF(O241="snížená",K241,0)</f>
        <v>0</v>
      </c>
      <c r="BG241" s="211">
        <f>IF(O241="zákl. přenesená",K241,0)</f>
        <v>0</v>
      </c>
      <c r="BH241" s="211">
        <f>IF(O241="sníž. přenesená",K241,0)</f>
        <v>0</v>
      </c>
      <c r="BI241" s="211">
        <f>IF(O241="nulová",K241,0)</f>
        <v>0</v>
      </c>
      <c r="BJ241" s="17" t="s">
        <v>81</v>
      </c>
      <c r="BK241" s="211">
        <f>ROUND(P241*H241,2)</f>
        <v>0</v>
      </c>
      <c r="BL241" s="17" t="s">
        <v>177</v>
      </c>
      <c r="BM241" s="17" t="s">
        <v>441</v>
      </c>
    </row>
    <row r="242" spans="2:65" s="45" customFormat="1" ht="25.5" customHeight="1" x14ac:dyDescent="0.3">
      <c r="B242" s="38"/>
      <c r="C242" s="201" t="s">
        <v>442</v>
      </c>
      <c r="D242" s="201" t="s">
        <v>173</v>
      </c>
      <c r="E242" s="202" t="s">
        <v>443</v>
      </c>
      <c r="F242" s="203" t="s">
        <v>444</v>
      </c>
      <c r="G242" s="204" t="s">
        <v>209</v>
      </c>
      <c r="H242" s="205">
        <v>14.252000000000001</v>
      </c>
      <c r="I242" s="7"/>
      <c r="J242" s="7"/>
      <c r="K242" s="206">
        <f>ROUND(P242*H242,2)</f>
        <v>0</v>
      </c>
      <c r="L242" s="203" t="s">
        <v>185</v>
      </c>
      <c r="M242" s="38"/>
      <c r="N242" s="207" t="s">
        <v>5</v>
      </c>
      <c r="O242" s="208" t="s">
        <v>42</v>
      </c>
      <c r="P242" s="144">
        <f>I242+J242</f>
        <v>0</v>
      </c>
      <c r="Q242" s="144">
        <f>ROUND(I242*H242,2)</f>
        <v>0</v>
      </c>
      <c r="R242" s="144">
        <f>ROUND(J242*H242,2)</f>
        <v>0</v>
      </c>
      <c r="S242" s="39"/>
      <c r="T242" s="209">
        <f>S242*H242</f>
        <v>0</v>
      </c>
      <c r="U242" s="209">
        <v>0</v>
      </c>
      <c r="V242" s="209">
        <f>U242*H242</f>
        <v>0</v>
      </c>
      <c r="W242" s="209">
        <v>0</v>
      </c>
      <c r="X242" s="210">
        <f>W242*H242</f>
        <v>0</v>
      </c>
      <c r="AR242" s="17" t="s">
        <v>177</v>
      </c>
      <c r="AT242" s="17" t="s">
        <v>173</v>
      </c>
      <c r="AU242" s="17" t="s">
        <v>83</v>
      </c>
      <c r="AY242" s="17" t="s">
        <v>171</v>
      </c>
      <c r="BE242" s="211">
        <f>IF(O242="základní",K242,0)</f>
        <v>0</v>
      </c>
      <c r="BF242" s="211">
        <f>IF(O242="snížená",K242,0)</f>
        <v>0</v>
      </c>
      <c r="BG242" s="211">
        <f>IF(O242="zákl. přenesená",K242,0)</f>
        <v>0</v>
      </c>
      <c r="BH242" s="211">
        <f>IF(O242="sníž. přenesená",K242,0)</f>
        <v>0</v>
      </c>
      <c r="BI242" s="211">
        <f>IF(O242="nulová",K242,0)</f>
        <v>0</v>
      </c>
      <c r="BJ242" s="17" t="s">
        <v>81</v>
      </c>
      <c r="BK242" s="211">
        <f>ROUND(P242*H242,2)</f>
        <v>0</v>
      </c>
      <c r="BL242" s="17" t="s">
        <v>177</v>
      </c>
      <c r="BM242" s="17" t="s">
        <v>445</v>
      </c>
    </row>
    <row r="243" spans="2:65" s="216" customFormat="1" ht="13.5" x14ac:dyDescent="0.3">
      <c r="B243" s="215"/>
      <c r="D243" s="212" t="s">
        <v>181</v>
      </c>
      <c r="E243" s="217" t="s">
        <v>5</v>
      </c>
      <c r="F243" s="218" t="s">
        <v>415</v>
      </c>
      <c r="H243" s="219">
        <v>11.252000000000001</v>
      </c>
      <c r="M243" s="215"/>
      <c r="N243" s="220"/>
      <c r="O243" s="221"/>
      <c r="P243" s="221"/>
      <c r="Q243" s="221"/>
      <c r="R243" s="221"/>
      <c r="S243" s="221"/>
      <c r="T243" s="221"/>
      <c r="U243" s="221"/>
      <c r="V243" s="221"/>
      <c r="W243" s="221"/>
      <c r="X243" s="222"/>
      <c r="AT243" s="217" t="s">
        <v>181</v>
      </c>
      <c r="AU243" s="217" t="s">
        <v>83</v>
      </c>
      <c r="AV243" s="216" t="s">
        <v>83</v>
      </c>
      <c r="AW243" s="216" t="s">
        <v>7</v>
      </c>
      <c r="AX243" s="216" t="s">
        <v>73</v>
      </c>
      <c r="AY243" s="217" t="s">
        <v>171</v>
      </c>
    </row>
    <row r="244" spans="2:65" s="216" customFormat="1" ht="13.5" x14ac:dyDescent="0.3">
      <c r="B244" s="215"/>
      <c r="D244" s="212" t="s">
        <v>181</v>
      </c>
      <c r="E244" s="217" t="s">
        <v>5</v>
      </c>
      <c r="F244" s="218" t="s">
        <v>446</v>
      </c>
      <c r="H244" s="219">
        <v>3</v>
      </c>
      <c r="M244" s="215"/>
      <c r="N244" s="220"/>
      <c r="O244" s="221"/>
      <c r="P244" s="221"/>
      <c r="Q244" s="221"/>
      <c r="R244" s="221"/>
      <c r="S244" s="221"/>
      <c r="T244" s="221"/>
      <c r="U244" s="221"/>
      <c r="V244" s="221"/>
      <c r="W244" s="221"/>
      <c r="X244" s="222"/>
      <c r="AT244" s="217" t="s">
        <v>181</v>
      </c>
      <c r="AU244" s="217" t="s">
        <v>83</v>
      </c>
      <c r="AV244" s="216" t="s">
        <v>83</v>
      </c>
      <c r="AW244" s="216" t="s">
        <v>7</v>
      </c>
      <c r="AX244" s="216" t="s">
        <v>73</v>
      </c>
      <c r="AY244" s="217" t="s">
        <v>171</v>
      </c>
    </row>
    <row r="245" spans="2:65" s="224" customFormat="1" ht="13.5" x14ac:dyDescent="0.3">
      <c r="B245" s="223"/>
      <c r="D245" s="212" t="s">
        <v>181</v>
      </c>
      <c r="E245" s="225" t="s">
        <v>5</v>
      </c>
      <c r="F245" s="226" t="s">
        <v>205</v>
      </c>
      <c r="H245" s="227">
        <v>14.252000000000001</v>
      </c>
      <c r="M245" s="223"/>
      <c r="N245" s="228"/>
      <c r="O245" s="229"/>
      <c r="P245" s="229"/>
      <c r="Q245" s="229"/>
      <c r="R245" s="229"/>
      <c r="S245" s="229"/>
      <c r="T245" s="229"/>
      <c r="U245" s="229"/>
      <c r="V245" s="229"/>
      <c r="W245" s="229"/>
      <c r="X245" s="230"/>
      <c r="AT245" s="225" t="s">
        <v>181</v>
      </c>
      <c r="AU245" s="225" t="s">
        <v>83</v>
      </c>
      <c r="AV245" s="224" t="s">
        <v>177</v>
      </c>
      <c r="AW245" s="224" t="s">
        <v>7</v>
      </c>
      <c r="AX245" s="224" t="s">
        <v>81</v>
      </c>
      <c r="AY245" s="225" t="s">
        <v>171</v>
      </c>
    </row>
    <row r="246" spans="2:65" s="188" customFormat="1" ht="29.85" customHeight="1" x14ac:dyDescent="0.3">
      <c r="B246" s="187"/>
      <c r="D246" s="189" t="s">
        <v>72</v>
      </c>
      <c r="E246" s="199" t="s">
        <v>447</v>
      </c>
      <c r="F246" s="199" t="s">
        <v>448</v>
      </c>
      <c r="K246" s="200">
        <f>BK246</f>
        <v>0</v>
      </c>
      <c r="M246" s="187"/>
      <c r="N246" s="192"/>
      <c r="O246" s="193"/>
      <c r="P246" s="193"/>
      <c r="Q246" s="194">
        <f>SUM(Q247:Q270)</f>
        <v>0</v>
      </c>
      <c r="R246" s="194">
        <f>SUM(R247:R270)</f>
        <v>0</v>
      </c>
      <c r="S246" s="193"/>
      <c r="T246" s="195">
        <f>SUM(T247:T270)</f>
        <v>0</v>
      </c>
      <c r="U246" s="193"/>
      <c r="V246" s="195">
        <f>SUM(V247:V270)</f>
        <v>0</v>
      </c>
      <c r="W246" s="193"/>
      <c r="X246" s="196">
        <f>SUM(X247:X270)</f>
        <v>0</v>
      </c>
      <c r="AR246" s="189" t="s">
        <v>81</v>
      </c>
      <c r="AT246" s="197" t="s">
        <v>72</v>
      </c>
      <c r="AU246" s="197" t="s">
        <v>81</v>
      </c>
      <c r="AY246" s="189" t="s">
        <v>171</v>
      </c>
      <c r="BK246" s="198">
        <f>SUM(BK247:BK270)</f>
        <v>0</v>
      </c>
    </row>
    <row r="247" spans="2:65" s="45" customFormat="1" ht="25.5" customHeight="1" x14ac:dyDescent="0.3">
      <c r="B247" s="38"/>
      <c r="C247" s="201" t="s">
        <v>449</v>
      </c>
      <c r="D247" s="201" t="s">
        <v>173</v>
      </c>
      <c r="E247" s="202" t="s">
        <v>450</v>
      </c>
      <c r="F247" s="203" t="s">
        <v>451</v>
      </c>
      <c r="G247" s="204" t="s">
        <v>209</v>
      </c>
      <c r="H247" s="205">
        <v>232.18700000000001</v>
      </c>
      <c r="I247" s="7"/>
      <c r="J247" s="7"/>
      <c r="K247" s="206">
        <f>ROUND(P247*H247,2)</f>
        <v>0</v>
      </c>
      <c r="L247" s="203" t="s">
        <v>185</v>
      </c>
      <c r="M247" s="38"/>
      <c r="N247" s="207" t="s">
        <v>5</v>
      </c>
      <c r="O247" s="208" t="s">
        <v>42</v>
      </c>
      <c r="P247" s="144">
        <f>I247+J247</f>
        <v>0</v>
      </c>
      <c r="Q247" s="144">
        <f>ROUND(I247*H247,2)</f>
        <v>0</v>
      </c>
      <c r="R247" s="144">
        <f>ROUND(J247*H247,2)</f>
        <v>0</v>
      </c>
      <c r="S247" s="39"/>
      <c r="T247" s="209">
        <f>S247*H247</f>
        <v>0</v>
      </c>
      <c r="U247" s="209">
        <v>0</v>
      </c>
      <c r="V247" s="209">
        <f>U247*H247</f>
        <v>0</v>
      </c>
      <c r="W247" s="209">
        <v>0</v>
      </c>
      <c r="X247" s="210">
        <f>W247*H247</f>
        <v>0</v>
      </c>
      <c r="AR247" s="17" t="s">
        <v>177</v>
      </c>
      <c r="AT247" s="17" t="s">
        <v>173</v>
      </c>
      <c r="AU247" s="17" t="s">
        <v>83</v>
      </c>
      <c r="AY247" s="17" t="s">
        <v>171</v>
      </c>
      <c r="BE247" s="211">
        <f>IF(O247="základní",K247,0)</f>
        <v>0</v>
      </c>
      <c r="BF247" s="211">
        <f>IF(O247="snížená",K247,0)</f>
        <v>0</v>
      </c>
      <c r="BG247" s="211">
        <f>IF(O247="zákl. přenesená",K247,0)</f>
        <v>0</v>
      </c>
      <c r="BH247" s="211">
        <f>IF(O247="sníž. přenesená",K247,0)</f>
        <v>0</v>
      </c>
      <c r="BI247" s="211">
        <f>IF(O247="nulová",K247,0)</f>
        <v>0</v>
      </c>
      <c r="BJ247" s="17" t="s">
        <v>81</v>
      </c>
      <c r="BK247" s="211">
        <f>ROUND(P247*H247,2)</f>
        <v>0</v>
      </c>
      <c r="BL247" s="17" t="s">
        <v>177</v>
      </c>
      <c r="BM247" s="17" t="s">
        <v>452</v>
      </c>
    </row>
    <row r="248" spans="2:65" s="45" customFormat="1" ht="27" x14ac:dyDescent="0.3">
      <c r="B248" s="38"/>
      <c r="D248" s="212" t="s">
        <v>179</v>
      </c>
      <c r="F248" s="213" t="s">
        <v>354</v>
      </c>
      <c r="M248" s="38"/>
      <c r="N248" s="214"/>
      <c r="O248" s="39"/>
      <c r="P248" s="39"/>
      <c r="Q248" s="39"/>
      <c r="R248" s="39"/>
      <c r="S248" s="39"/>
      <c r="T248" s="39"/>
      <c r="U248" s="39"/>
      <c r="V248" s="39"/>
      <c r="W248" s="39"/>
      <c r="X248" s="87"/>
      <c r="AT248" s="17" t="s">
        <v>179</v>
      </c>
      <c r="AU248" s="17" t="s">
        <v>83</v>
      </c>
    </row>
    <row r="249" spans="2:65" s="216" customFormat="1" ht="13.5" x14ac:dyDescent="0.3">
      <c r="B249" s="215"/>
      <c r="D249" s="212" t="s">
        <v>181</v>
      </c>
      <c r="E249" s="217" t="s">
        <v>5</v>
      </c>
      <c r="F249" s="218" t="s">
        <v>453</v>
      </c>
      <c r="H249" s="219">
        <v>12.7</v>
      </c>
      <c r="M249" s="215"/>
      <c r="N249" s="220"/>
      <c r="O249" s="221"/>
      <c r="P249" s="221"/>
      <c r="Q249" s="221"/>
      <c r="R249" s="221"/>
      <c r="S249" s="221"/>
      <c r="T249" s="221"/>
      <c r="U249" s="221"/>
      <c r="V249" s="221"/>
      <c r="W249" s="221"/>
      <c r="X249" s="222"/>
      <c r="AT249" s="217" t="s">
        <v>181</v>
      </c>
      <c r="AU249" s="217" t="s">
        <v>83</v>
      </c>
      <c r="AV249" s="216" t="s">
        <v>83</v>
      </c>
      <c r="AW249" s="216" t="s">
        <v>7</v>
      </c>
      <c r="AX249" s="216" t="s">
        <v>73</v>
      </c>
      <c r="AY249" s="217" t="s">
        <v>171</v>
      </c>
    </row>
    <row r="250" spans="2:65" s="216" customFormat="1" ht="13.5" x14ac:dyDescent="0.3">
      <c r="B250" s="215"/>
      <c r="D250" s="212" t="s">
        <v>181</v>
      </c>
      <c r="E250" s="217" t="s">
        <v>5</v>
      </c>
      <c r="F250" s="218" t="s">
        <v>454</v>
      </c>
      <c r="H250" s="219">
        <v>5</v>
      </c>
      <c r="M250" s="215"/>
      <c r="N250" s="220"/>
      <c r="O250" s="221"/>
      <c r="P250" s="221"/>
      <c r="Q250" s="221"/>
      <c r="R250" s="221"/>
      <c r="S250" s="221"/>
      <c r="T250" s="221"/>
      <c r="U250" s="221"/>
      <c r="V250" s="221"/>
      <c r="W250" s="221"/>
      <c r="X250" s="222"/>
      <c r="AT250" s="217" t="s">
        <v>181</v>
      </c>
      <c r="AU250" s="217" t="s">
        <v>83</v>
      </c>
      <c r="AV250" s="216" t="s">
        <v>83</v>
      </c>
      <c r="AW250" s="216" t="s">
        <v>7</v>
      </c>
      <c r="AX250" s="216" t="s">
        <v>73</v>
      </c>
      <c r="AY250" s="217" t="s">
        <v>171</v>
      </c>
    </row>
    <row r="251" spans="2:65" s="216" customFormat="1" ht="13.5" x14ac:dyDescent="0.3">
      <c r="B251" s="215"/>
      <c r="D251" s="212" t="s">
        <v>181</v>
      </c>
      <c r="E251" s="217" t="s">
        <v>5</v>
      </c>
      <c r="F251" s="218" t="s">
        <v>455</v>
      </c>
      <c r="H251" s="219">
        <v>77.546999999999997</v>
      </c>
      <c r="M251" s="215"/>
      <c r="N251" s="220"/>
      <c r="O251" s="221"/>
      <c r="P251" s="221"/>
      <c r="Q251" s="221"/>
      <c r="R251" s="221"/>
      <c r="S251" s="221"/>
      <c r="T251" s="221"/>
      <c r="U251" s="221"/>
      <c r="V251" s="221"/>
      <c r="W251" s="221"/>
      <c r="X251" s="222"/>
      <c r="AT251" s="217" t="s">
        <v>181</v>
      </c>
      <c r="AU251" s="217" t="s">
        <v>83</v>
      </c>
      <c r="AV251" s="216" t="s">
        <v>83</v>
      </c>
      <c r="AW251" s="216" t="s">
        <v>7</v>
      </c>
      <c r="AX251" s="216" t="s">
        <v>73</v>
      </c>
      <c r="AY251" s="217" t="s">
        <v>171</v>
      </c>
    </row>
    <row r="252" spans="2:65" s="216" customFormat="1" ht="13.5" x14ac:dyDescent="0.3">
      <c r="B252" s="215"/>
      <c r="D252" s="212" t="s">
        <v>181</v>
      </c>
      <c r="E252" s="217" t="s">
        <v>5</v>
      </c>
      <c r="F252" s="218" t="s">
        <v>456</v>
      </c>
      <c r="H252" s="219">
        <v>47.88</v>
      </c>
      <c r="M252" s="215"/>
      <c r="N252" s="220"/>
      <c r="O252" s="221"/>
      <c r="P252" s="221"/>
      <c r="Q252" s="221"/>
      <c r="R252" s="221"/>
      <c r="S252" s="221"/>
      <c r="T252" s="221"/>
      <c r="U252" s="221"/>
      <c r="V252" s="221"/>
      <c r="W252" s="221"/>
      <c r="X252" s="222"/>
      <c r="AT252" s="217" t="s">
        <v>181</v>
      </c>
      <c r="AU252" s="217" t="s">
        <v>83</v>
      </c>
      <c r="AV252" s="216" t="s">
        <v>83</v>
      </c>
      <c r="AW252" s="216" t="s">
        <v>7</v>
      </c>
      <c r="AX252" s="216" t="s">
        <v>73</v>
      </c>
      <c r="AY252" s="217" t="s">
        <v>171</v>
      </c>
    </row>
    <row r="253" spans="2:65" s="216" customFormat="1" ht="13.5" x14ac:dyDescent="0.3">
      <c r="B253" s="215"/>
      <c r="D253" s="212" t="s">
        <v>181</v>
      </c>
      <c r="E253" s="217" t="s">
        <v>5</v>
      </c>
      <c r="F253" s="218" t="s">
        <v>457</v>
      </c>
      <c r="H253" s="219">
        <v>13.6</v>
      </c>
      <c r="M253" s="215"/>
      <c r="N253" s="220"/>
      <c r="O253" s="221"/>
      <c r="P253" s="221"/>
      <c r="Q253" s="221"/>
      <c r="R253" s="221"/>
      <c r="S253" s="221"/>
      <c r="T253" s="221"/>
      <c r="U253" s="221"/>
      <c r="V253" s="221"/>
      <c r="W253" s="221"/>
      <c r="X253" s="222"/>
      <c r="AT253" s="217" t="s">
        <v>181</v>
      </c>
      <c r="AU253" s="217" t="s">
        <v>83</v>
      </c>
      <c r="AV253" s="216" t="s">
        <v>83</v>
      </c>
      <c r="AW253" s="216" t="s">
        <v>7</v>
      </c>
      <c r="AX253" s="216" t="s">
        <v>73</v>
      </c>
      <c r="AY253" s="217" t="s">
        <v>171</v>
      </c>
    </row>
    <row r="254" spans="2:65" s="216" customFormat="1" ht="13.5" x14ac:dyDescent="0.3">
      <c r="B254" s="215"/>
      <c r="D254" s="212" t="s">
        <v>181</v>
      </c>
      <c r="E254" s="217" t="s">
        <v>5</v>
      </c>
      <c r="F254" s="218" t="s">
        <v>458</v>
      </c>
      <c r="H254" s="219">
        <v>5.16</v>
      </c>
      <c r="M254" s="215"/>
      <c r="N254" s="220"/>
      <c r="O254" s="221"/>
      <c r="P254" s="221"/>
      <c r="Q254" s="221"/>
      <c r="R254" s="221"/>
      <c r="S254" s="221"/>
      <c r="T254" s="221"/>
      <c r="U254" s="221"/>
      <c r="V254" s="221"/>
      <c r="W254" s="221"/>
      <c r="X254" s="222"/>
      <c r="AT254" s="217" t="s">
        <v>181</v>
      </c>
      <c r="AU254" s="217" t="s">
        <v>83</v>
      </c>
      <c r="AV254" s="216" t="s">
        <v>83</v>
      </c>
      <c r="AW254" s="216" t="s">
        <v>7</v>
      </c>
      <c r="AX254" s="216" t="s">
        <v>73</v>
      </c>
      <c r="AY254" s="217" t="s">
        <v>171</v>
      </c>
    </row>
    <row r="255" spans="2:65" s="216" customFormat="1" ht="13.5" x14ac:dyDescent="0.3">
      <c r="B255" s="215"/>
      <c r="D255" s="212" t="s">
        <v>181</v>
      </c>
      <c r="E255" s="217" t="s">
        <v>5</v>
      </c>
      <c r="F255" s="218" t="s">
        <v>459</v>
      </c>
      <c r="H255" s="219">
        <v>2.2400000000000002</v>
      </c>
      <c r="M255" s="215"/>
      <c r="N255" s="220"/>
      <c r="O255" s="221"/>
      <c r="P255" s="221"/>
      <c r="Q255" s="221"/>
      <c r="R255" s="221"/>
      <c r="S255" s="221"/>
      <c r="T255" s="221"/>
      <c r="U255" s="221"/>
      <c r="V255" s="221"/>
      <c r="W255" s="221"/>
      <c r="X255" s="222"/>
      <c r="AT255" s="217" t="s">
        <v>181</v>
      </c>
      <c r="AU255" s="217" t="s">
        <v>83</v>
      </c>
      <c r="AV255" s="216" t="s">
        <v>83</v>
      </c>
      <c r="AW255" s="216" t="s">
        <v>7</v>
      </c>
      <c r="AX255" s="216" t="s">
        <v>73</v>
      </c>
      <c r="AY255" s="217" t="s">
        <v>171</v>
      </c>
    </row>
    <row r="256" spans="2:65" s="216" customFormat="1" ht="13.5" x14ac:dyDescent="0.3">
      <c r="B256" s="215"/>
      <c r="D256" s="212" t="s">
        <v>181</v>
      </c>
      <c r="E256" s="217" t="s">
        <v>5</v>
      </c>
      <c r="F256" s="218" t="s">
        <v>460</v>
      </c>
      <c r="H256" s="219">
        <v>29.98</v>
      </c>
      <c r="M256" s="215"/>
      <c r="N256" s="220"/>
      <c r="O256" s="221"/>
      <c r="P256" s="221"/>
      <c r="Q256" s="221"/>
      <c r="R256" s="221"/>
      <c r="S256" s="221"/>
      <c r="T256" s="221"/>
      <c r="U256" s="221"/>
      <c r="V256" s="221"/>
      <c r="W256" s="221"/>
      <c r="X256" s="222"/>
      <c r="AT256" s="217" t="s">
        <v>181</v>
      </c>
      <c r="AU256" s="217" t="s">
        <v>83</v>
      </c>
      <c r="AV256" s="216" t="s">
        <v>83</v>
      </c>
      <c r="AW256" s="216" t="s">
        <v>7</v>
      </c>
      <c r="AX256" s="216" t="s">
        <v>73</v>
      </c>
      <c r="AY256" s="217" t="s">
        <v>171</v>
      </c>
    </row>
    <row r="257" spans="2:65" s="216" customFormat="1" ht="13.5" x14ac:dyDescent="0.3">
      <c r="B257" s="215"/>
      <c r="D257" s="212" t="s">
        <v>181</v>
      </c>
      <c r="E257" s="217" t="s">
        <v>5</v>
      </c>
      <c r="F257" s="218" t="s">
        <v>461</v>
      </c>
      <c r="H257" s="219">
        <v>38.08</v>
      </c>
      <c r="M257" s="215"/>
      <c r="N257" s="220"/>
      <c r="O257" s="221"/>
      <c r="P257" s="221"/>
      <c r="Q257" s="221"/>
      <c r="R257" s="221"/>
      <c r="S257" s="221"/>
      <c r="T257" s="221"/>
      <c r="U257" s="221"/>
      <c r="V257" s="221"/>
      <c r="W257" s="221"/>
      <c r="X257" s="222"/>
      <c r="AT257" s="217" t="s">
        <v>181</v>
      </c>
      <c r="AU257" s="217" t="s">
        <v>83</v>
      </c>
      <c r="AV257" s="216" t="s">
        <v>83</v>
      </c>
      <c r="AW257" s="216" t="s">
        <v>7</v>
      </c>
      <c r="AX257" s="216" t="s">
        <v>73</v>
      </c>
      <c r="AY257" s="217" t="s">
        <v>171</v>
      </c>
    </row>
    <row r="258" spans="2:65" s="224" customFormat="1" ht="13.5" x14ac:dyDescent="0.3">
      <c r="B258" s="223"/>
      <c r="D258" s="212" t="s">
        <v>181</v>
      </c>
      <c r="E258" s="225" t="s">
        <v>5</v>
      </c>
      <c r="F258" s="226" t="s">
        <v>205</v>
      </c>
      <c r="H258" s="227">
        <v>232.18700000000001</v>
      </c>
      <c r="M258" s="223"/>
      <c r="N258" s="228"/>
      <c r="O258" s="229"/>
      <c r="P258" s="229"/>
      <c r="Q258" s="229"/>
      <c r="R258" s="229"/>
      <c r="S258" s="229"/>
      <c r="T258" s="229"/>
      <c r="U258" s="229"/>
      <c r="V258" s="229"/>
      <c r="W258" s="229"/>
      <c r="X258" s="230"/>
      <c r="AT258" s="225" t="s">
        <v>181</v>
      </c>
      <c r="AU258" s="225" t="s">
        <v>83</v>
      </c>
      <c r="AV258" s="224" t="s">
        <v>177</v>
      </c>
      <c r="AW258" s="224" t="s">
        <v>7</v>
      </c>
      <c r="AX258" s="224" t="s">
        <v>81</v>
      </c>
      <c r="AY258" s="225" t="s">
        <v>171</v>
      </c>
    </row>
    <row r="259" spans="2:65" s="45" customFormat="1" ht="38.25" customHeight="1" x14ac:dyDescent="0.3">
      <c r="B259" s="38"/>
      <c r="C259" s="201" t="s">
        <v>462</v>
      </c>
      <c r="D259" s="201" t="s">
        <v>173</v>
      </c>
      <c r="E259" s="202" t="s">
        <v>463</v>
      </c>
      <c r="F259" s="203" t="s">
        <v>464</v>
      </c>
      <c r="G259" s="204" t="s">
        <v>209</v>
      </c>
      <c r="H259" s="205">
        <v>7506.2340000000004</v>
      </c>
      <c r="I259" s="7"/>
      <c r="J259" s="7"/>
      <c r="K259" s="206">
        <f>ROUND(P259*H259,2)</f>
        <v>0</v>
      </c>
      <c r="L259" s="203" t="s">
        <v>185</v>
      </c>
      <c r="M259" s="38"/>
      <c r="N259" s="207" t="s">
        <v>5</v>
      </c>
      <c r="O259" s="208" t="s">
        <v>42</v>
      </c>
      <c r="P259" s="144">
        <f>I259+J259</f>
        <v>0</v>
      </c>
      <c r="Q259" s="144">
        <f>ROUND(I259*H259,2)</f>
        <v>0</v>
      </c>
      <c r="R259" s="144">
        <f>ROUND(J259*H259,2)</f>
        <v>0</v>
      </c>
      <c r="S259" s="39"/>
      <c r="T259" s="209">
        <f>S259*H259</f>
        <v>0</v>
      </c>
      <c r="U259" s="209">
        <v>0</v>
      </c>
      <c r="V259" s="209">
        <f>U259*H259</f>
        <v>0</v>
      </c>
      <c r="W259" s="209">
        <v>0</v>
      </c>
      <c r="X259" s="210">
        <f>W259*H259</f>
        <v>0</v>
      </c>
      <c r="AR259" s="17" t="s">
        <v>177</v>
      </c>
      <c r="AT259" s="17" t="s">
        <v>173</v>
      </c>
      <c r="AU259" s="17" t="s">
        <v>83</v>
      </c>
      <c r="AY259" s="17" t="s">
        <v>171</v>
      </c>
      <c r="BE259" s="211">
        <f>IF(O259="základní",K259,0)</f>
        <v>0</v>
      </c>
      <c r="BF259" s="211">
        <f>IF(O259="snížená",K259,0)</f>
        <v>0</v>
      </c>
      <c r="BG259" s="211">
        <f>IF(O259="zákl. přenesená",K259,0)</f>
        <v>0</v>
      </c>
      <c r="BH259" s="211">
        <f>IF(O259="sníž. přenesená",K259,0)</f>
        <v>0</v>
      </c>
      <c r="BI259" s="211">
        <f>IF(O259="nulová",K259,0)</f>
        <v>0</v>
      </c>
      <c r="BJ259" s="17" t="s">
        <v>81</v>
      </c>
      <c r="BK259" s="211">
        <f>ROUND(P259*H259,2)</f>
        <v>0</v>
      </c>
      <c r="BL259" s="17" t="s">
        <v>177</v>
      </c>
      <c r="BM259" s="17" t="s">
        <v>465</v>
      </c>
    </row>
    <row r="260" spans="2:65" s="45" customFormat="1" ht="27" x14ac:dyDescent="0.3">
      <c r="B260" s="38"/>
      <c r="D260" s="212" t="s">
        <v>179</v>
      </c>
      <c r="F260" s="213" t="s">
        <v>354</v>
      </c>
      <c r="M260" s="38"/>
      <c r="N260" s="214"/>
      <c r="O260" s="39"/>
      <c r="P260" s="39"/>
      <c r="Q260" s="39"/>
      <c r="R260" s="39"/>
      <c r="S260" s="39"/>
      <c r="T260" s="39"/>
      <c r="U260" s="39"/>
      <c r="V260" s="39"/>
      <c r="W260" s="39"/>
      <c r="X260" s="87"/>
      <c r="AT260" s="17" t="s">
        <v>179</v>
      </c>
      <c r="AU260" s="17" t="s">
        <v>83</v>
      </c>
    </row>
    <row r="261" spans="2:65" s="216" customFormat="1" ht="13.5" x14ac:dyDescent="0.3">
      <c r="B261" s="215"/>
      <c r="D261" s="212" t="s">
        <v>181</v>
      </c>
      <c r="E261" s="217" t="s">
        <v>5</v>
      </c>
      <c r="F261" s="218" t="s">
        <v>466</v>
      </c>
      <c r="H261" s="219">
        <v>635</v>
      </c>
      <c r="M261" s="215"/>
      <c r="N261" s="220"/>
      <c r="O261" s="221"/>
      <c r="P261" s="221"/>
      <c r="Q261" s="221"/>
      <c r="R261" s="221"/>
      <c r="S261" s="221"/>
      <c r="T261" s="221"/>
      <c r="U261" s="221"/>
      <c r="V261" s="221"/>
      <c r="W261" s="221"/>
      <c r="X261" s="222"/>
      <c r="AT261" s="217" t="s">
        <v>181</v>
      </c>
      <c r="AU261" s="217" t="s">
        <v>83</v>
      </c>
      <c r="AV261" s="216" t="s">
        <v>83</v>
      </c>
      <c r="AW261" s="216" t="s">
        <v>7</v>
      </c>
      <c r="AX261" s="216" t="s">
        <v>73</v>
      </c>
      <c r="AY261" s="217" t="s">
        <v>171</v>
      </c>
    </row>
    <row r="262" spans="2:65" s="216" customFormat="1" ht="13.5" x14ac:dyDescent="0.3">
      <c r="B262" s="215"/>
      <c r="D262" s="212" t="s">
        <v>181</v>
      </c>
      <c r="E262" s="217" t="s">
        <v>5</v>
      </c>
      <c r="F262" s="218" t="s">
        <v>467</v>
      </c>
      <c r="H262" s="219">
        <v>1650</v>
      </c>
      <c r="M262" s="215"/>
      <c r="N262" s="220"/>
      <c r="O262" s="221"/>
      <c r="P262" s="221"/>
      <c r="Q262" s="221"/>
      <c r="R262" s="221"/>
      <c r="S262" s="221"/>
      <c r="T262" s="221"/>
      <c r="U262" s="221"/>
      <c r="V262" s="221"/>
      <c r="W262" s="221"/>
      <c r="X262" s="222"/>
      <c r="AT262" s="217" t="s">
        <v>181</v>
      </c>
      <c r="AU262" s="217" t="s">
        <v>83</v>
      </c>
      <c r="AV262" s="216" t="s">
        <v>83</v>
      </c>
      <c r="AW262" s="216" t="s">
        <v>7</v>
      </c>
      <c r="AX262" s="216" t="s">
        <v>73</v>
      </c>
      <c r="AY262" s="217" t="s">
        <v>171</v>
      </c>
    </row>
    <row r="263" spans="2:65" s="216" customFormat="1" ht="13.5" x14ac:dyDescent="0.3">
      <c r="B263" s="215"/>
      <c r="D263" s="212" t="s">
        <v>181</v>
      </c>
      <c r="E263" s="217" t="s">
        <v>5</v>
      </c>
      <c r="F263" s="218" t="s">
        <v>468</v>
      </c>
      <c r="H263" s="219">
        <v>1008.114</v>
      </c>
      <c r="M263" s="215"/>
      <c r="N263" s="220"/>
      <c r="O263" s="221"/>
      <c r="P263" s="221"/>
      <c r="Q263" s="221"/>
      <c r="R263" s="221"/>
      <c r="S263" s="221"/>
      <c r="T263" s="221"/>
      <c r="U263" s="221"/>
      <c r="V263" s="221"/>
      <c r="W263" s="221"/>
      <c r="X263" s="222"/>
      <c r="AT263" s="217" t="s">
        <v>181</v>
      </c>
      <c r="AU263" s="217" t="s">
        <v>83</v>
      </c>
      <c r="AV263" s="216" t="s">
        <v>83</v>
      </c>
      <c r="AW263" s="216" t="s">
        <v>7</v>
      </c>
      <c r="AX263" s="216" t="s">
        <v>73</v>
      </c>
      <c r="AY263" s="217" t="s">
        <v>171</v>
      </c>
    </row>
    <row r="264" spans="2:65" s="216" customFormat="1" ht="13.5" x14ac:dyDescent="0.3">
      <c r="B264" s="215"/>
      <c r="D264" s="212" t="s">
        <v>181</v>
      </c>
      <c r="E264" s="217" t="s">
        <v>5</v>
      </c>
      <c r="F264" s="218" t="s">
        <v>469</v>
      </c>
      <c r="H264" s="219">
        <v>622.44000000000005</v>
      </c>
      <c r="M264" s="215"/>
      <c r="N264" s="220"/>
      <c r="O264" s="221"/>
      <c r="P264" s="221"/>
      <c r="Q264" s="221"/>
      <c r="R264" s="221"/>
      <c r="S264" s="221"/>
      <c r="T264" s="221"/>
      <c r="U264" s="221"/>
      <c r="V264" s="221"/>
      <c r="W264" s="221"/>
      <c r="X264" s="222"/>
      <c r="AT264" s="217" t="s">
        <v>181</v>
      </c>
      <c r="AU264" s="217" t="s">
        <v>83</v>
      </c>
      <c r="AV264" s="216" t="s">
        <v>83</v>
      </c>
      <c r="AW264" s="216" t="s">
        <v>7</v>
      </c>
      <c r="AX264" s="216" t="s">
        <v>73</v>
      </c>
      <c r="AY264" s="217" t="s">
        <v>171</v>
      </c>
    </row>
    <row r="265" spans="2:65" s="216" customFormat="1" ht="13.5" x14ac:dyDescent="0.3">
      <c r="B265" s="215"/>
      <c r="D265" s="212" t="s">
        <v>181</v>
      </c>
      <c r="E265" s="217" t="s">
        <v>5</v>
      </c>
      <c r="F265" s="218" t="s">
        <v>470</v>
      </c>
      <c r="H265" s="219">
        <v>176.8</v>
      </c>
      <c r="M265" s="215"/>
      <c r="N265" s="220"/>
      <c r="O265" s="221"/>
      <c r="P265" s="221"/>
      <c r="Q265" s="221"/>
      <c r="R265" s="221"/>
      <c r="S265" s="221"/>
      <c r="T265" s="221"/>
      <c r="U265" s="221"/>
      <c r="V265" s="221"/>
      <c r="W265" s="221"/>
      <c r="X265" s="222"/>
      <c r="AT265" s="217" t="s">
        <v>181</v>
      </c>
      <c r="AU265" s="217" t="s">
        <v>83</v>
      </c>
      <c r="AV265" s="216" t="s">
        <v>83</v>
      </c>
      <c r="AW265" s="216" t="s">
        <v>7</v>
      </c>
      <c r="AX265" s="216" t="s">
        <v>73</v>
      </c>
      <c r="AY265" s="217" t="s">
        <v>171</v>
      </c>
    </row>
    <row r="266" spans="2:65" s="216" customFormat="1" ht="13.5" x14ac:dyDescent="0.3">
      <c r="B266" s="215"/>
      <c r="D266" s="212" t="s">
        <v>181</v>
      </c>
      <c r="E266" s="217" t="s">
        <v>5</v>
      </c>
      <c r="F266" s="218" t="s">
        <v>471</v>
      </c>
      <c r="H266" s="219">
        <v>67.08</v>
      </c>
      <c r="M266" s="215"/>
      <c r="N266" s="220"/>
      <c r="O266" s="221"/>
      <c r="P266" s="221"/>
      <c r="Q266" s="221"/>
      <c r="R266" s="221"/>
      <c r="S266" s="221"/>
      <c r="T266" s="221"/>
      <c r="U266" s="221"/>
      <c r="V266" s="221"/>
      <c r="W266" s="221"/>
      <c r="X266" s="222"/>
      <c r="AT266" s="217" t="s">
        <v>181</v>
      </c>
      <c r="AU266" s="217" t="s">
        <v>83</v>
      </c>
      <c r="AV266" s="216" t="s">
        <v>83</v>
      </c>
      <c r="AW266" s="216" t="s">
        <v>7</v>
      </c>
      <c r="AX266" s="216" t="s">
        <v>73</v>
      </c>
      <c r="AY266" s="217" t="s">
        <v>171</v>
      </c>
    </row>
    <row r="267" spans="2:65" s="216" customFormat="1" ht="13.5" x14ac:dyDescent="0.3">
      <c r="B267" s="215"/>
      <c r="D267" s="212" t="s">
        <v>181</v>
      </c>
      <c r="E267" s="217" t="s">
        <v>5</v>
      </c>
      <c r="F267" s="218" t="s">
        <v>472</v>
      </c>
      <c r="H267" s="219">
        <v>51.52</v>
      </c>
      <c r="M267" s="215"/>
      <c r="N267" s="220"/>
      <c r="O267" s="221"/>
      <c r="P267" s="221"/>
      <c r="Q267" s="221"/>
      <c r="R267" s="221"/>
      <c r="S267" s="221"/>
      <c r="T267" s="221"/>
      <c r="U267" s="221"/>
      <c r="V267" s="221"/>
      <c r="W267" s="221"/>
      <c r="X267" s="222"/>
      <c r="AT267" s="217" t="s">
        <v>181</v>
      </c>
      <c r="AU267" s="217" t="s">
        <v>83</v>
      </c>
      <c r="AV267" s="216" t="s">
        <v>83</v>
      </c>
      <c r="AW267" s="216" t="s">
        <v>7</v>
      </c>
      <c r="AX267" s="216" t="s">
        <v>73</v>
      </c>
      <c r="AY267" s="217" t="s">
        <v>171</v>
      </c>
    </row>
    <row r="268" spans="2:65" s="216" customFormat="1" ht="13.5" x14ac:dyDescent="0.3">
      <c r="B268" s="215"/>
      <c r="D268" s="212" t="s">
        <v>181</v>
      </c>
      <c r="E268" s="217" t="s">
        <v>5</v>
      </c>
      <c r="F268" s="218" t="s">
        <v>473</v>
      </c>
      <c r="H268" s="219">
        <v>2038.64</v>
      </c>
      <c r="M268" s="215"/>
      <c r="N268" s="220"/>
      <c r="O268" s="221"/>
      <c r="P268" s="221"/>
      <c r="Q268" s="221"/>
      <c r="R268" s="221"/>
      <c r="S268" s="221"/>
      <c r="T268" s="221"/>
      <c r="U268" s="221"/>
      <c r="V268" s="221"/>
      <c r="W268" s="221"/>
      <c r="X268" s="222"/>
      <c r="AT268" s="217" t="s">
        <v>181</v>
      </c>
      <c r="AU268" s="217" t="s">
        <v>83</v>
      </c>
      <c r="AV268" s="216" t="s">
        <v>83</v>
      </c>
      <c r="AW268" s="216" t="s">
        <v>7</v>
      </c>
      <c r="AX268" s="216" t="s">
        <v>73</v>
      </c>
      <c r="AY268" s="217" t="s">
        <v>171</v>
      </c>
    </row>
    <row r="269" spans="2:65" s="216" customFormat="1" ht="13.5" x14ac:dyDescent="0.3">
      <c r="B269" s="215"/>
      <c r="D269" s="212" t="s">
        <v>181</v>
      </c>
      <c r="E269" s="217" t="s">
        <v>5</v>
      </c>
      <c r="F269" s="218" t="s">
        <v>474</v>
      </c>
      <c r="H269" s="219">
        <v>1256.6400000000001</v>
      </c>
      <c r="M269" s="215"/>
      <c r="N269" s="220"/>
      <c r="O269" s="221"/>
      <c r="P269" s="221"/>
      <c r="Q269" s="221"/>
      <c r="R269" s="221"/>
      <c r="S269" s="221"/>
      <c r="T269" s="221"/>
      <c r="U269" s="221"/>
      <c r="V269" s="221"/>
      <c r="W269" s="221"/>
      <c r="X269" s="222"/>
      <c r="AT269" s="217" t="s">
        <v>181</v>
      </c>
      <c r="AU269" s="217" t="s">
        <v>83</v>
      </c>
      <c r="AV269" s="216" t="s">
        <v>83</v>
      </c>
      <c r="AW269" s="216" t="s">
        <v>7</v>
      </c>
      <c r="AX269" s="216" t="s">
        <v>73</v>
      </c>
      <c r="AY269" s="217" t="s">
        <v>171</v>
      </c>
    </row>
    <row r="270" spans="2:65" s="224" customFormat="1" ht="13.5" x14ac:dyDescent="0.3">
      <c r="B270" s="223"/>
      <c r="D270" s="212" t="s">
        <v>181</v>
      </c>
      <c r="E270" s="225" t="s">
        <v>5</v>
      </c>
      <c r="F270" s="226" t="s">
        <v>205</v>
      </c>
      <c r="H270" s="227">
        <v>7506.2340000000004</v>
      </c>
      <c r="M270" s="223"/>
      <c r="N270" s="240"/>
      <c r="O270" s="241"/>
      <c r="P270" s="241"/>
      <c r="Q270" s="241"/>
      <c r="R270" s="241"/>
      <c r="S270" s="241"/>
      <c r="T270" s="241"/>
      <c r="U270" s="241"/>
      <c r="V270" s="241"/>
      <c r="W270" s="241"/>
      <c r="X270" s="242"/>
      <c r="AT270" s="225" t="s">
        <v>181</v>
      </c>
      <c r="AU270" s="225" t="s">
        <v>83</v>
      </c>
      <c r="AV270" s="224" t="s">
        <v>177</v>
      </c>
      <c r="AW270" s="224" t="s">
        <v>7</v>
      </c>
      <c r="AX270" s="224" t="s">
        <v>81</v>
      </c>
      <c r="AY270" s="225" t="s">
        <v>171</v>
      </c>
    </row>
    <row r="271" spans="2:65" s="45" customFormat="1" ht="6.95" customHeight="1" x14ac:dyDescent="0.3">
      <c r="B271" s="64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38"/>
    </row>
  </sheetData>
  <sheetProtection algorithmName="SHA-512" hashValue="xQkStUGIxaD3sRrj5peaWh0tbuFDks5a2ruSjrF0LbO590AoWrwL4k14x89KyrL9TaApYrj9wKmHWIeyyxqcBA==" saltValue="Y6xcz0prNXrbbqSo7ozfcg==" spinCount="100000" sheet="1" objects="1" scenarios="1"/>
  <autoFilter ref="C85:L270"/>
  <mergeCells count="10">
    <mergeCell ref="J53:J54"/>
    <mergeCell ref="E76:H76"/>
    <mergeCell ref="E78:H78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5"/>
  <sheetViews>
    <sheetView showGridLines="0" zoomScale="85" zoomScaleNormal="85" workbookViewId="0">
      <pane ySplit="1" topLeftCell="A2" activePane="bottomLeft" state="frozen"/>
      <selection pane="bottomLeft" activeCell="I145" sqref="I145"/>
    </sheetView>
  </sheetViews>
  <sheetFormatPr defaultRowHeight="15" x14ac:dyDescent="0.3"/>
  <cols>
    <col min="1" max="1" width="8.33203125" style="13" customWidth="1"/>
    <col min="2" max="2" width="1.6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75" style="13" customWidth="1"/>
    <col min="7" max="7" width="8.6640625" style="13" customWidth="1"/>
    <col min="8" max="8" width="11.1640625" style="13" customWidth="1"/>
    <col min="9" max="11" width="23.5" style="13" customWidth="1"/>
    <col min="12" max="12" width="15.5" style="13" customWidth="1"/>
    <col min="13" max="13" width="9.33203125" style="13"/>
    <col min="14" max="18" width="9.33203125" style="13" hidden="1"/>
    <col min="19" max="19" width="8.1640625" style="13" hidden="1" customWidth="1"/>
    <col min="20" max="20" width="29.6640625" style="13" hidden="1" customWidth="1"/>
    <col min="21" max="21" width="16.33203125" style="13" hidden="1" customWidth="1"/>
    <col min="22" max="24" width="20" style="13" hidden="1" customWidth="1"/>
    <col min="25" max="25" width="12.33203125" style="13" hidden="1" customWidth="1"/>
    <col min="26" max="26" width="16.33203125" style="13" customWidth="1"/>
    <col min="27" max="27" width="12.33203125" style="13" customWidth="1"/>
    <col min="28" max="28" width="1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1" spans="1:70" ht="21.75" customHeight="1" x14ac:dyDescent="0.3">
      <c r="A1" s="12"/>
      <c r="B1" s="2"/>
      <c r="C1" s="2"/>
      <c r="D1" s="3" t="s">
        <v>1</v>
      </c>
      <c r="E1" s="2"/>
      <c r="F1" s="128" t="s">
        <v>125</v>
      </c>
      <c r="G1" s="129" t="s">
        <v>126</v>
      </c>
      <c r="H1" s="129"/>
      <c r="I1" s="2"/>
      <c r="J1" s="128" t="s">
        <v>127</v>
      </c>
      <c r="K1" s="3" t="s">
        <v>128</v>
      </c>
      <c r="L1" s="128" t="s">
        <v>129</v>
      </c>
      <c r="M1" s="128"/>
      <c r="N1" s="128"/>
      <c r="O1" s="128"/>
      <c r="P1" s="128"/>
      <c r="Q1" s="128"/>
      <c r="R1" s="128"/>
      <c r="S1" s="128"/>
      <c r="T1" s="12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M2" s="15" t="s">
        <v>9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T2" s="17" t="s">
        <v>86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70" ht="36.950000000000003" customHeight="1" x14ac:dyDescent="0.3">
      <c r="B4" s="21"/>
      <c r="C4" s="22"/>
      <c r="D4" s="23" t="s">
        <v>130</v>
      </c>
      <c r="E4" s="22"/>
      <c r="F4" s="22"/>
      <c r="G4" s="22"/>
      <c r="H4" s="22"/>
      <c r="I4" s="22"/>
      <c r="J4" s="22"/>
      <c r="K4" s="22"/>
      <c r="L4" s="24"/>
      <c r="N4" s="25" t="s">
        <v>14</v>
      </c>
      <c r="AT4" s="17" t="s">
        <v>6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4"/>
    </row>
    <row r="6" spans="1:70" x14ac:dyDescent="0.3">
      <c r="B6" s="21"/>
      <c r="C6" s="22"/>
      <c r="D6" s="34" t="s">
        <v>20</v>
      </c>
      <c r="E6" s="22"/>
      <c r="F6" s="22"/>
      <c r="G6" s="22"/>
      <c r="H6" s="22"/>
      <c r="I6" s="22"/>
      <c r="J6" s="22"/>
      <c r="K6" s="22"/>
      <c r="L6" s="24"/>
    </row>
    <row r="7" spans="1:70" ht="16.5" customHeight="1" x14ac:dyDescent="0.3">
      <c r="B7" s="21"/>
      <c r="C7" s="22"/>
      <c r="D7" s="22"/>
      <c r="E7" s="130" t="str">
        <f>'Rekapitulace stavby'!K6</f>
        <v>Vojenská vlečka č.10 - Čáslav - Remíza pro hnací drážní vozidlo</v>
      </c>
      <c r="F7" s="131"/>
      <c r="G7" s="131"/>
      <c r="H7" s="131"/>
      <c r="I7" s="22"/>
      <c r="J7" s="22"/>
      <c r="K7" s="22"/>
      <c r="L7" s="24"/>
    </row>
    <row r="8" spans="1:70" s="45" customFormat="1" x14ac:dyDescent="0.3">
      <c r="B8" s="38"/>
      <c r="C8" s="39"/>
      <c r="D8" s="34" t="s">
        <v>131</v>
      </c>
      <c r="E8" s="39"/>
      <c r="F8" s="39"/>
      <c r="G8" s="39"/>
      <c r="H8" s="39"/>
      <c r="I8" s="39"/>
      <c r="J8" s="39"/>
      <c r="K8" s="39"/>
      <c r="L8" s="44"/>
    </row>
    <row r="9" spans="1:70" s="45" customFormat="1" ht="36.950000000000003" customHeight="1" x14ac:dyDescent="0.3">
      <c r="B9" s="38"/>
      <c r="C9" s="39"/>
      <c r="D9" s="39"/>
      <c r="E9" s="132" t="s">
        <v>475</v>
      </c>
      <c r="F9" s="133"/>
      <c r="G9" s="133"/>
      <c r="H9" s="133"/>
      <c r="I9" s="39"/>
      <c r="J9" s="39"/>
      <c r="K9" s="39"/>
      <c r="L9" s="44"/>
    </row>
    <row r="10" spans="1:70" s="45" customFormat="1" ht="13.5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4"/>
    </row>
    <row r="11" spans="1:70" s="45" customFormat="1" ht="14.45" customHeight="1" x14ac:dyDescent="0.3">
      <c r="B11" s="38"/>
      <c r="C11" s="39"/>
      <c r="D11" s="34" t="s">
        <v>22</v>
      </c>
      <c r="E11" s="39"/>
      <c r="F11" s="35" t="s">
        <v>5</v>
      </c>
      <c r="G11" s="39"/>
      <c r="H11" s="39"/>
      <c r="I11" s="34" t="s">
        <v>23</v>
      </c>
      <c r="J11" s="35" t="s">
        <v>5</v>
      </c>
      <c r="K11" s="39"/>
      <c r="L11" s="44"/>
    </row>
    <row r="12" spans="1:70" s="45" customFormat="1" ht="14.45" customHeight="1" x14ac:dyDescent="0.3">
      <c r="B12" s="38"/>
      <c r="C12" s="39"/>
      <c r="D12" s="34" t="s">
        <v>24</v>
      </c>
      <c r="E12" s="39"/>
      <c r="F12" s="35" t="s">
        <v>25</v>
      </c>
      <c r="G12" s="39"/>
      <c r="H12" s="39"/>
      <c r="I12" s="34" t="s">
        <v>26</v>
      </c>
      <c r="J12" s="134" t="str">
        <f>'Rekapitulace stavby'!AN8</f>
        <v>10. 2. 2017</v>
      </c>
      <c r="K12" s="39"/>
      <c r="L12" s="44"/>
    </row>
    <row r="13" spans="1:70" s="45" customFormat="1" ht="10.9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4"/>
    </row>
    <row r="14" spans="1:70" s="45" customFormat="1" ht="14.45" customHeight="1" x14ac:dyDescent="0.3">
      <c r="B14" s="38"/>
      <c r="C14" s="39"/>
      <c r="D14" s="34" t="s">
        <v>28</v>
      </c>
      <c r="E14" s="39"/>
      <c r="F14" s="39"/>
      <c r="G14" s="39"/>
      <c r="H14" s="39"/>
      <c r="I14" s="34" t="s">
        <v>29</v>
      </c>
      <c r="J14" s="35" t="str">
        <f>IF('Rekapitulace stavby'!AN10="","",'Rekapitulace stavby'!AN10)</f>
        <v/>
      </c>
      <c r="K14" s="39"/>
      <c r="L14" s="44"/>
    </row>
    <row r="15" spans="1:70" s="45" customFormat="1" ht="18" customHeight="1" x14ac:dyDescent="0.3">
      <c r="B15" s="38"/>
      <c r="C15" s="39"/>
      <c r="D15" s="39"/>
      <c r="E15" s="35" t="str">
        <f>IF('Rekapitulace stavby'!E11="","",'Rekapitulace stavby'!E11)</f>
        <v>ARMÁDNÍ SERVISNÍ, příspěvková organizace</v>
      </c>
      <c r="F15" s="39"/>
      <c r="G15" s="39"/>
      <c r="H15" s="39"/>
      <c r="I15" s="34" t="s">
        <v>31</v>
      </c>
      <c r="J15" s="35" t="str">
        <f>IF('Rekapitulace stavby'!AN11="","",'Rekapitulace stavby'!AN11)</f>
        <v/>
      </c>
      <c r="K15" s="39"/>
      <c r="L15" s="44"/>
    </row>
    <row r="16" spans="1:70" s="45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4"/>
    </row>
    <row r="17" spans="2:12" s="45" customFormat="1" ht="14.45" customHeight="1" x14ac:dyDescent="0.3">
      <c r="B17" s="38"/>
      <c r="C17" s="39"/>
      <c r="D17" s="34" t="s">
        <v>32</v>
      </c>
      <c r="E17" s="39"/>
      <c r="F17" s="39"/>
      <c r="G17" s="39"/>
      <c r="H17" s="39"/>
      <c r="I17" s="34" t="s">
        <v>29</v>
      </c>
      <c r="J17" s="35" t="str">
        <f>IF('Rekapitulace stavby'!AN13="Vyplň údaj","",IF('Rekapitulace stavby'!AN13="","",'Rekapitulace stavby'!AN13))</f>
        <v/>
      </c>
      <c r="K17" s="39"/>
      <c r="L17" s="44"/>
    </row>
    <row r="18" spans="2:12" s="45" customFormat="1" ht="18" customHeight="1" x14ac:dyDescent="0.3">
      <c r="B18" s="38"/>
      <c r="C18" s="39"/>
      <c r="D18" s="39"/>
      <c r="E18" s="35" t="str">
        <f>IF('Rekapitulace stavby'!E14="Vyplň údaj","",IF('Rekapitulace stavby'!E14="","",'Rekapitulace stavby'!E14))</f>
        <v/>
      </c>
      <c r="F18" s="39"/>
      <c r="G18" s="39"/>
      <c r="H18" s="39"/>
      <c r="I18" s="34" t="s">
        <v>31</v>
      </c>
      <c r="J18" s="35" t="str">
        <f>IF('Rekapitulace stavby'!AN14="Vyplň údaj","",IF('Rekapitulace stavby'!AN14="","",'Rekapitulace stavby'!AN14))</f>
        <v/>
      </c>
      <c r="K18" s="39"/>
      <c r="L18" s="44"/>
    </row>
    <row r="19" spans="2:12" s="45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4"/>
    </row>
    <row r="20" spans="2:12" s="45" customFormat="1" ht="14.45" customHeight="1" x14ac:dyDescent="0.3">
      <c r="B20" s="38"/>
      <c r="C20" s="39"/>
      <c r="D20" s="34" t="s">
        <v>34</v>
      </c>
      <c r="E20" s="39"/>
      <c r="F20" s="39"/>
      <c r="G20" s="39"/>
      <c r="H20" s="39"/>
      <c r="I20" s="34" t="s">
        <v>29</v>
      </c>
      <c r="J20" s="35" t="str">
        <f>IF('Rekapitulace stavby'!AN16="","",'Rekapitulace stavby'!AN16)</f>
        <v/>
      </c>
      <c r="K20" s="39"/>
      <c r="L20" s="44"/>
    </row>
    <row r="21" spans="2:12" s="45" customFormat="1" ht="18" customHeight="1" x14ac:dyDescent="0.3">
      <c r="B21" s="38"/>
      <c r="C21" s="39"/>
      <c r="D21" s="39"/>
      <c r="E21" s="35" t="str">
        <f>IF('Rekapitulace stavby'!E17="","",'Rekapitulace stavby'!E17)</f>
        <v xml:space="preserve"> </v>
      </c>
      <c r="F21" s="39"/>
      <c r="G21" s="39"/>
      <c r="H21" s="39"/>
      <c r="I21" s="34" t="s">
        <v>31</v>
      </c>
      <c r="J21" s="35" t="str">
        <f>IF('Rekapitulace stavby'!AN17="","",'Rekapitulace stavby'!AN17)</f>
        <v/>
      </c>
      <c r="K21" s="39"/>
      <c r="L21" s="44"/>
    </row>
    <row r="22" spans="2:12" s="45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4"/>
    </row>
    <row r="23" spans="2:12" s="45" customFormat="1" ht="14.45" customHeight="1" x14ac:dyDescent="0.3">
      <c r="B23" s="38"/>
      <c r="C23" s="39"/>
      <c r="D23" s="34" t="s">
        <v>36</v>
      </c>
      <c r="E23" s="39"/>
      <c r="F23" s="39"/>
      <c r="G23" s="39"/>
      <c r="H23" s="39"/>
      <c r="I23" s="39"/>
      <c r="J23" s="39"/>
      <c r="K23" s="39"/>
      <c r="L23" s="44"/>
    </row>
    <row r="24" spans="2:12" s="138" customFormat="1" ht="16.5" customHeight="1" x14ac:dyDescent="0.3">
      <c r="B24" s="135"/>
      <c r="C24" s="136"/>
      <c r="D24" s="136"/>
      <c r="E24" s="36" t="s">
        <v>476</v>
      </c>
      <c r="F24" s="36"/>
      <c r="G24" s="36"/>
      <c r="H24" s="36"/>
      <c r="I24" s="136"/>
      <c r="J24" s="136"/>
      <c r="K24" s="136"/>
      <c r="L24" s="137"/>
    </row>
    <row r="25" spans="2:12" s="45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4"/>
    </row>
    <row r="26" spans="2:12" s="45" customFormat="1" ht="6.95" customHeight="1" x14ac:dyDescent="0.3">
      <c r="B26" s="38"/>
      <c r="C26" s="39"/>
      <c r="D26" s="83"/>
      <c r="E26" s="83"/>
      <c r="F26" s="83"/>
      <c r="G26" s="83"/>
      <c r="H26" s="83"/>
      <c r="I26" s="83"/>
      <c r="J26" s="83"/>
      <c r="K26" s="83"/>
      <c r="L26" s="139"/>
    </row>
    <row r="27" spans="2:12" s="45" customFormat="1" x14ac:dyDescent="0.3">
      <c r="B27" s="38"/>
      <c r="C27" s="39"/>
      <c r="D27" s="39"/>
      <c r="E27" s="34" t="s">
        <v>134</v>
      </c>
      <c r="F27" s="39"/>
      <c r="G27" s="39"/>
      <c r="H27" s="39"/>
      <c r="I27" s="39"/>
      <c r="J27" s="39"/>
      <c r="K27" s="140">
        <f>I58</f>
        <v>0</v>
      </c>
      <c r="L27" s="44"/>
    </row>
    <row r="28" spans="2:12" s="45" customFormat="1" x14ac:dyDescent="0.3">
      <c r="B28" s="38"/>
      <c r="C28" s="39"/>
      <c r="D28" s="39"/>
      <c r="E28" s="34" t="s">
        <v>135</v>
      </c>
      <c r="F28" s="39"/>
      <c r="G28" s="39"/>
      <c r="H28" s="39"/>
      <c r="I28" s="39"/>
      <c r="J28" s="39"/>
      <c r="K28" s="140">
        <f>J58</f>
        <v>0</v>
      </c>
      <c r="L28" s="44"/>
    </row>
    <row r="29" spans="2:12" s="45" customFormat="1" ht="25.35" customHeight="1" x14ac:dyDescent="0.3">
      <c r="B29" s="38"/>
      <c r="C29" s="39"/>
      <c r="D29" s="141" t="s">
        <v>37</v>
      </c>
      <c r="E29" s="39"/>
      <c r="F29" s="39"/>
      <c r="G29" s="39"/>
      <c r="H29" s="39"/>
      <c r="I29" s="39"/>
      <c r="J29" s="39"/>
      <c r="K29" s="142">
        <f>ROUND(K90,2)</f>
        <v>0</v>
      </c>
      <c r="L29" s="44"/>
    </row>
    <row r="30" spans="2:12" s="45" customFormat="1" ht="6.95" customHeight="1" x14ac:dyDescent="0.3">
      <c r="B30" s="38"/>
      <c r="C30" s="39"/>
      <c r="D30" s="83"/>
      <c r="E30" s="83"/>
      <c r="F30" s="83"/>
      <c r="G30" s="83"/>
      <c r="H30" s="83"/>
      <c r="I30" s="83"/>
      <c r="J30" s="83"/>
      <c r="K30" s="83"/>
      <c r="L30" s="139"/>
    </row>
    <row r="31" spans="2:12" s="45" customFormat="1" ht="14.45" customHeight="1" x14ac:dyDescent="0.3">
      <c r="B31" s="38"/>
      <c r="C31" s="39"/>
      <c r="D31" s="39"/>
      <c r="E31" s="39"/>
      <c r="F31" s="143" t="s">
        <v>39</v>
      </c>
      <c r="G31" s="39"/>
      <c r="H31" s="39"/>
      <c r="I31" s="143" t="s">
        <v>38</v>
      </c>
      <c r="J31" s="39"/>
      <c r="K31" s="143" t="s">
        <v>40</v>
      </c>
      <c r="L31" s="44"/>
    </row>
    <row r="32" spans="2:12" s="45" customFormat="1" ht="14.45" customHeight="1" x14ac:dyDescent="0.3">
      <c r="B32" s="38"/>
      <c r="C32" s="39"/>
      <c r="D32" s="49" t="s">
        <v>41</v>
      </c>
      <c r="E32" s="49" t="s">
        <v>42</v>
      </c>
      <c r="F32" s="144">
        <f>ROUND(SUM(BE90:BE224), 2)</f>
        <v>0</v>
      </c>
      <c r="G32" s="39"/>
      <c r="H32" s="39"/>
      <c r="I32" s="145">
        <v>0.21</v>
      </c>
      <c r="J32" s="39"/>
      <c r="K32" s="144">
        <f>ROUND(ROUND((SUM(BE90:BE224)), 2)*I32, 2)</f>
        <v>0</v>
      </c>
      <c r="L32" s="44"/>
    </row>
    <row r="33" spans="2:12" s="45" customFormat="1" ht="14.45" customHeight="1" x14ac:dyDescent="0.3">
      <c r="B33" s="38"/>
      <c r="C33" s="39"/>
      <c r="D33" s="39"/>
      <c r="E33" s="49" t="s">
        <v>43</v>
      </c>
      <c r="F33" s="144">
        <f>ROUND(SUM(BF90:BF224), 2)</f>
        <v>0</v>
      </c>
      <c r="G33" s="39"/>
      <c r="H33" s="39"/>
      <c r="I33" s="145">
        <v>0.15</v>
      </c>
      <c r="J33" s="39"/>
      <c r="K33" s="144">
        <f>ROUND(ROUND((SUM(BF90:BF224)), 2)*I33, 2)</f>
        <v>0</v>
      </c>
      <c r="L33" s="44"/>
    </row>
    <row r="34" spans="2:12" s="45" customFormat="1" ht="14.45" hidden="1" customHeight="1" x14ac:dyDescent="0.3">
      <c r="B34" s="38"/>
      <c r="C34" s="39"/>
      <c r="D34" s="39"/>
      <c r="E34" s="49" t="s">
        <v>44</v>
      </c>
      <c r="F34" s="144">
        <f>ROUND(SUM(BG90:BG224), 2)</f>
        <v>0</v>
      </c>
      <c r="G34" s="39"/>
      <c r="H34" s="39"/>
      <c r="I34" s="145">
        <v>0.21</v>
      </c>
      <c r="J34" s="39"/>
      <c r="K34" s="144">
        <v>0</v>
      </c>
      <c r="L34" s="44"/>
    </row>
    <row r="35" spans="2:12" s="45" customFormat="1" ht="14.45" hidden="1" customHeight="1" x14ac:dyDescent="0.3">
      <c r="B35" s="38"/>
      <c r="C35" s="39"/>
      <c r="D35" s="39"/>
      <c r="E35" s="49" t="s">
        <v>45</v>
      </c>
      <c r="F35" s="144">
        <f>ROUND(SUM(BH90:BH224), 2)</f>
        <v>0</v>
      </c>
      <c r="G35" s="39"/>
      <c r="H35" s="39"/>
      <c r="I35" s="145">
        <v>0.15</v>
      </c>
      <c r="J35" s="39"/>
      <c r="K35" s="144">
        <v>0</v>
      </c>
      <c r="L35" s="44"/>
    </row>
    <row r="36" spans="2:12" s="45" customFormat="1" ht="14.45" hidden="1" customHeight="1" x14ac:dyDescent="0.3">
      <c r="B36" s="38"/>
      <c r="C36" s="39"/>
      <c r="D36" s="39"/>
      <c r="E36" s="49" t="s">
        <v>46</v>
      </c>
      <c r="F36" s="144">
        <f>ROUND(SUM(BI90:BI224), 2)</f>
        <v>0</v>
      </c>
      <c r="G36" s="39"/>
      <c r="H36" s="39"/>
      <c r="I36" s="145">
        <v>0</v>
      </c>
      <c r="J36" s="39"/>
      <c r="K36" s="144">
        <v>0</v>
      </c>
      <c r="L36" s="44"/>
    </row>
    <row r="37" spans="2:12" s="45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4"/>
    </row>
    <row r="38" spans="2:12" s="45" customFormat="1" ht="25.35" customHeight="1" x14ac:dyDescent="0.3">
      <c r="B38" s="38"/>
      <c r="C38" s="146"/>
      <c r="D38" s="147" t="s">
        <v>47</v>
      </c>
      <c r="E38" s="90"/>
      <c r="F38" s="90"/>
      <c r="G38" s="148" t="s">
        <v>48</v>
      </c>
      <c r="H38" s="149" t="s">
        <v>49</v>
      </c>
      <c r="I38" s="90"/>
      <c r="J38" s="90"/>
      <c r="K38" s="150">
        <f>SUM(K29:K36)</f>
        <v>0</v>
      </c>
      <c r="L38" s="151"/>
    </row>
    <row r="39" spans="2:12" s="45" customFormat="1" ht="14.45" customHeight="1" x14ac:dyDescent="0.3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3" spans="2:12" s="45" customFormat="1" ht="6.95" customHeight="1" x14ac:dyDescent="0.3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152"/>
    </row>
    <row r="44" spans="2:12" s="45" customFormat="1" ht="36.950000000000003" customHeight="1" x14ac:dyDescent="0.3">
      <c r="B44" s="38"/>
      <c r="C44" s="23" t="s">
        <v>136</v>
      </c>
      <c r="D44" s="39"/>
      <c r="E44" s="39"/>
      <c r="F44" s="39"/>
      <c r="G44" s="39"/>
      <c r="H44" s="39"/>
      <c r="I44" s="39"/>
      <c r="J44" s="39"/>
      <c r="K44" s="39"/>
      <c r="L44" s="44"/>
    </row>
    <row r="45" spans="2:12" s="45" customFormat="1" ht="6.95" customHeight="1" x14ac:dyDescent="0.3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4"/>
    </row>
    <row r="46" spans="2:12" s="45" customFormat="1" ht="14.45" customHeight="1" x14ac:dyDescent="0.3">
      <c r="B46" s="38"/>
      <c r="C46" s="34" t="s">
        <v>20</v>
      </c>
      <c r="D46" s="39"/>
      <c r="E46" s="39"/>
      <c r="F46" s="39"/>
      <c r="G46" s="39"/>
      <c r="H46" s="39"/>
      <c r="I46" s="39"/>
      <c r="J46" s="39"/>
      <c r="K46" s="39"/>
      <c r="L46" s="44"/>
    </row>
    <row r="47" spans="2:12" s="45" customFormat="1" ht="16.5" customHeight="1" x14ac:dyDescent="0.3">
      <c r="B47" s="38"/>
      <c r="C47" s="39"/>
      <c r="D47" s="39"/>
      <c r="E47" s="130" t="str">
        <f>E7</f>
        <v>Vojenská vlečka č.10 - Čáslav - Remíza pro hnací drážní vozidlo</v>
      </c>
      <c r="F47" s="131"/>
      <c r="G47" s="131"/>
      <c r="H47" s="131"/>
      <c r="I47" s="39"/>
      <c r="J47" s="39"/>
      <c r="K47" s="39"/>
      <c r="L47" s="44"/>
    </row>
    <row r="48" spans="2:12" s="45" customFormat="1" ht="14.45" customHeight="1" x14ac:dyDescent="0.3">
      <c r="B48" s="38"/>
      <c r="C48" s="34" t="s">
        <v>131</v>
      </c>
      <c r="D48" s="39"/>
      <c r="E48" s="39"/>
      <c r="F48" s="39"/>
      <c r="G48" s="39"/>
      <c r="H48" s="39"/>
      <c r="I48" s="39"/>
      <c r="J48" s="39"/>
      <c r="K48" s="39"/>
      <c r="L48" s="44"/>
    </row>
    <row r="49" spans="2:47" s="45" customFormat="1" ht="17.25" customHeight="1" x14ac:dyDescent="0.3">
      <c r="B49" s="38"/>
      <c r="C49" s="39"/>
      <c r="D49" s="39"/>
      <c r="E49" s="132" t="str">
        <f>E9</f>
        <v>E.1.2 - SO102 Montážní jáma</v>
      </c>
      <c r="F49" s="133"/>
      <c r="G49" s="133"/>
      <c r="H49" s="133"/>
      <c r="I49" s="39"/>
      <c r="J49" s="39"/>
      <c r="K49" s="39"/>
      <c r="L49" s="44"/>
    </row>
    <row r="50" spans="2:47" s="45" customFormat="1" ht="6.95" customHeight="1" x14ac:dyDescent="0.3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4"/>
    </row>
    <row r="51" spans="2:47" s="45" customFormat="1" ht="18" customHeight="1" x14ac:dyDescent="0.3">
      <c r="B51" s="38"/>
      <c r="C51" s="34" t="s">
        <v>24</v>
      </c>
      <c r="D51" s="39"/>
      <c r="E51" s="39"/>
      <c r="F51" s="35" t="str">
        <f>F12</f>
        <v>Chotusice</v>
      </c>
      <c r="G51" s="39"/>
      <c r="H51" s="39"/>
      <c r="I51" s="34" t="s">
        <v>26</v>
      </c>
      <c r="J51" s="134" t="str">
        <f>IF(J12="","",J12)</f>
        <v>10. 2. 2017</v>
      </c>
      <c r="K51" s="39"/>
      <c r="L51" s="44"/>
    </row>
    <row r="52" spans="2:47" s="45" customFormat="1" ht="6.95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4"/>
    </row>
    <row r="53" spans="2:47" s="45" customFormat="1" x14ac:dyDescent="0.3">
      <c r="B53" s="38"/>
      <c r="C53" s="34" t="s">
        <v>28</v>
      </c>
      <c r="D53" s="39"/>
      <c r="E53" s="39"/>
      <c r="F53" s="35" t="str">
        <f>E15</f>
        <v>ARMÁDNÍ SERVISNÍ, příspěvková organizace</v>
      </c>
      <c r="G53" s="39"/>
      <c r="H53" s="39"/>
      <c r="I53" s="34" t="s">
        <v>34</v>
      </c>
      <c r="J53" s="36" t="str">
        <f>E21</f>
        <v xml:space="preserve"> </v>
      </c>
      <c r="K53" s="39"/>
      <c r="L53" s="44"/>
    </row>
    <row r="54" spans="2:47" s="45" customFormat="1" ht="14.45" customHeight="1" x14ac:dyDescent="0.3">
      <c r="B54" s="38"/>
      <c r="C54" s="34" t="s">
        <v>32</v>
      </c>
      <c r="D54" s="39"/>
      <c r="E54" s="39"/>
      <c r="F54" s="35" t="str">
        <f>IF(E18="","",E18)</f>
        <v/>
      </c>
      <c r="G54" s="39"/>
      <c r="H54" s="39"/>
      <c r="I54" s="39"/>
      <c r="J54" s="153"/>
      <c r="K54" s="39"/>
      <c r="L54" s="44"/>
    </row>
    <row r="55" spans="2:47" s="45" customFormat="1" ht="10.35" customHeight="1" x14ac:dyDescent="0.3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4"/>
    </row>
    <row r="56" spans="2:47" s="45" customFormat="1" ht="29.25" customHeight="1" x14ac:dyDescent="0.3">
      <c r="B56" s="38"/>
      <c r="C56" s="154" t="s">
        <v>137</v>
      </c>
      <c r="D56" s="146"/>
      <c r="E56" s="146"/>
      <c r="F56" s="146"/>
      <c r="G56" s="146"/>
      <c r="H56" s="146"/>
      <c r="I56" s="155" t="s">
        <v>138</v>
      </c>
      <c r="J56" s="155" t="s">
        <v>139</v>
      </c>
      <c r="K56" s="155" t="s">
        <v>140</v>
      </c>
      <c r="L56" s="156"/>
    </row>
    <row r="57" spans="2:47" s="45" customFormat="1" ht="10.3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4"/>
    </row>
    <row r="58" spans="2:47" s="45" customFormat="1" ht="29.25" customHeight="1" x14ac:dyDescent="0.3">
      <c r="B58" s="38"/>
      <c r="C58" s="157" t="s">
        <v>141</v>
      </c>
      <c r="D58" s="39"/>
      <c r="E58" s="39"/>
      <c r="F58" s="39"/>
      <c r="G58" s="39"/>
      <c r="H58" s="39"/>
      <c r="I58" s="142">
        <f t="shared" ref="I58:J60" si="0">Q90</f>
        <v>0</v>
      </c>
      <c r="J58" s="142">
        <f t="shared" si="0"/>
        <v>0</v>
      </c>
      <c r="K58" s="142">
        <f>K90</f>
        <v>0</v>
      </c>
      <c r="L58" s="44"/>
      <c r="AU58" s="17" t="s">
        <v>142</v>
      </c>
    </row>
    <row r="59" spans="2:47" s="164" customFormat="1" ht="24.95" customHeight="1" x14ac:dyDescent="0.3">
      <c r="B59" s="158"/>
      <c r="C59" s="159"/>
      <c r="D59" s="160" t="s">
        <v>143</v>
      </c>
      <c r="E59" s="161"/>
      <c r="F59" s="161"/>
      <c r="G59" s="161"/>
      <c r="H59" s="161"/>
      <c r="I59" s="162">
        <f t="shared" si="0"/>
        <v>0</v>
      </c>
      <c r="J59" s="162">
        <f t="shared" si="0"/>
        <v>0</v>
      </c>
      <c r="K59" s="162">
        <f>K91</f>
        <v>0</v>
      </c>
      <c r="L59" s="163"/>
    </row>
    <row r="60" spans="2:47" s="171" customFormat="1" ht="19.899999999999999" customHeight="1" x14ac:dyDescent="0.3">
      <c r="B60" s="165"/>
      <c r="C60" s="166"/>
      <c r="D60" s="167" t="s">
        <v>477</v>
      </c>
      <c r="E60" s="168"/>
      <c r="F60" s="168"/>
      <c r="G60" s="168"/>
      <c r="H60" s="168"/>
      <c r="I60" s="169">
        <f t="shared" si="0"/>
        <v>0</v>
      </c>
      <c r="J60" s="169">
        <f t="shared" si="0"/>
        <v>0</v>
      </c>
      <c r="K60" s="169">
        <f>K92</f>
        <v>0</v>
      </c>
      <c r="L60" s="170"/>
    </row>
    <row r="61" spans="2:47" s="171" customFormat="1" ht="19.899999999999999" customHeight="1" x14ac:dyDescent="0.3">
      <c r="B61" s="165"/>
      <c r="C61" s="166"/>
      <c r="D61" s="167" t="s">
        <v>146</v>
      </c>
      <c r="E61" s="168"/>
      <c r="F61" s="168"/>
      <c r="G61" s="168"/>
      <c r="H61" s="168"/>
      <c r="I61" s="169">
        <f>Q119</f>
        <v>0</v>
      </c>
      <c r="J61" s="169">
        <f>R119</f>
        <v>0</v>
      </c>
      <c r="K61" s="169">
        <f>K119</f>
        <v>0</v>
      </c>
      <c r="L61" s="170"/>
    </row>
    <row r="62" spans="2:47" s="171" customFormat="1" ht="19.899999999999999" customHeight="1" x14ac:dyDescent="0.3">
      <c r="B62" s="165"/>
      <c r="C62" s="166"/>
      <c r="D62" s="167" t="s">
        <v>147</v>
      </c>
      <c r="E62" s="168"/>
      <c r="F62" s="168"/>
      <c r="G62" s="168"/>
      <c r="H62" s="168"/>
      <c r="I62" s="169">
        <f>Q128</f>
        <v>0</v>
      </c>
      <c r="J62" s="169">
        <f>R128</f>
        <v>0</v>
      </c>
      <c r="K62" s="169">
        <f>K128</f>
        <v>0</v>
      </c>
      <c r="L62" s="170"/>
    </row>
    <row r="63" spans="2:47" s="171" customFormat="1" ht="19.899999999999999" customHeight="1" x14ac:dyDescent="0.3">
      <c r="B63" s="165"/>
      <c r="C63" s="166"/>
      <c r="D63" s="167" t="s">
        <v>478</v>
      </c>
      <c r="E63" s="168"/>
      <c r="F63" s="168"/>
      <c r="G63" s="168"/>
      <c r="H63" s="168"/>
      <c r="I63" s="169">
        <f>Q135</f>
        <v>0</v>
      </c>
      <c r="J63" s="169">
        <f>R135</f>
        <v>0</v>
      </c>
      <c r="K63" s="169">
        <f>K135</f>
        <v>0</v>
      </c>
      <c r="L63" s="170"/>
    </row>
    <row r="64" spans="2:47" s="171" customFormat="1" ht="19.899999999999999" customHeight="1" x14ac:dyDescent="0.3">
      <c r="B64" s="165"/>
      <c r="C64" s="166"/>
      <c r="D64" s="167" t="s">
        <v>148</v>
      </c>
      <c r="E64" s="168"/>
      <c r="F64" s="168"/>
      <c r="G64" s="168"/>
      <c r="H64" s="168"/>
      <c r="I64" s="169">
        <f>Q144</f>
        <v>0</v>
      </c>
      <c r="J64" s="169">
        <f>R144</f>
        <v>0</v>
      </c>
      <c r="K64" s="169">
        <f>K144</f>
        <v>0</v>
      </c>
      <c r="L64" s="170"/>
    </row>
    <row r="65" spans="2:13" s="171" customFormat="1" ht="19.899999999999999" customHeight="1" x14ac:dyDescent="0.3">
      <c r="B65" s="165"/>
      <c r="C65" s="166"/>
      <c r="D65" s="167" t="s">
        <v>150</v>
      </c>
      <c r="E65" s="168"/>
      <c r="F65" s="168"/>
      <c r="G65" s="168"/>
      <c r="H65" s="168"/>
      <c r="I65" s="169">
        <f>Q171</f>
        <v>0</v>
      </c>
      <c r="J65" s="169">
        <f>R171</f>
        <v>0</v>
      </c>
      <c r="K65" s="169">
        <f>K171</f>
        <v>0</v>
      </c>
      <c r="L65" s="170"/>
    </row>
    <row r="66" spans="2:13" s="164" customFormat="1" ht="24.95" customHeight="1" x14ac:dyDescent="0.3">
      <c r="B66" s="158"/>
      <c r="C66" s="159"/>
      <c r="D66" s="160" t="s">
        <v>479</v>
      </c>
      <c r="E66" s="161"/>
      <c r="F66" s="161"/>
      <c r="G66" s="161"/>
      <c r="H66" s="161"/>
      <c r="I66" s="162">
        <f>Q174</f>
        <v>0</v>
      </c>
      <c r="J66" s="162">
        <f>R174</f>
        <v>0</v>
      </c>
      <c r="K66" s="162">
        <f>K174</f>
        <v>0</v>
      </c>
      <c r="L66" s="163"/>
    </row>
    <row r="67" spans="2:13" s="171" customFormat="1" ht="19.899999999999999" customHeight="1" x14ac:dyDescent="0.3">
      <c r="B67" s="165"/>
      <c r="C67" s="166"/>
      <c r="D67" s="167" t="s">
        <v>480</v>
      </c>
      <c r="E67" s="168"/>
      <c r="F67" s="168"/>
      <c r="G67" s="168"/>
      <c r="H67" s="168"/>
      <c r="I67" s="169">
        <f>Q175</f>
        <v>0</v>
      </c>
      <c r="J67" s="169">
        <f>R175</f>
        <v>0</v>
      </c>
      <c r="K67" s="169">
        <f>K175</f>
        <v>0</v>
      </c>
      <c r="L67" s="170"/>
    </row>
    <row r="68" spans="2:13" s="171" customFormat="1" ht="19.899999999999999" customHeight="1" x14ac:dyDescent="0.3">
      <c r="B68" s="165"/>
      <c r="C68" s="166"/>
      <c r="D68" s="167" t="s">
        <v>481</v>
      </c>
      <c r="E68" s="168"/>
      <c r="F68" s="168"/>
      <c r="G68" s="168"/>
      <c r="H68" s="168"/>
      <c r="I68" s="169">
        <f>Q188</f>
        <v>0</v>
      </c>
      <c r="J68" s="169">
        <f>R188</f>
        <v>0</v>
      </c>
      <c r="K68" s="169">
        <f>K188</f>
        <v>0</v>
      </c>
      <c r="L68" s="170"/>
    </row>
    <row r="69" spans="2:13" s="171" customFormat="1" ht="19.899999999999999" customHeight="1" x14ac:dyDescent="0.3">
      <c r="B69" s="165"/>
      <c r="C69" s="166"/>
      <c r="D69" s="167" t="s">
        <v>482</v>
      </c>
      <c r="E69" s="168"/>
      <c r="F69" s="168"/>
      <c r="G69" s="168"/>
      <c r="H69" s="168"/>
      <c r="I69" s="169">
        <f>Q195</f>
        <v>0</v>
      </c>
      <c r="J69" s="169">
        <f>R195</f>
        <v>0</v>
      </c>
      <c r="K69" s="169">
        <f>K195</f>
        <v>0</v>
      </c>
      <c r="L69" s="170"/>
    </row>
    <row r="70" spans="2:13" s="171" customFormat="1" ht="19.899999999999999" customHeight="1" x14ac:dyDescent="0.3">
      <c r="B70" s="165"/>
      <c r="C70" s="166"/>
      <c r="D70" s="167" t="s">
        <v>483</v>
      </c>
      <c r="E70" s="168"/>
      <c r="F70" s="168"/>
      <c r="G70" s="168"/>
      <c r="H70" s="168"/>
      <c r="I70" s="169">
        <f>Q200</f>
        <v>0</v>
      </c>
      <c r="J70" s="169">
        <f>R200</f>
        <v>0</v>
      </c>
      <c r="K70" s="169">
        <f>K200</f>
        <v>0</v>
      </c>
      <c r="L70" s="170"/>
    </row>
    <row r="71" spans="2:13" s="45" customFormat="1" ht="21.75" customHeight="1" x14ac:dyDescent="0.3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44"/>
    </row>
    <row r="72" spans="2:13" s="45" customFormat="1" ht="6.95" customHeight="1" x14ac:dyDescent="0.3"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66"/>
    </row>
    <row r="76" spans="2:13" s="45" customFormat="1" ht="6.95" customHeight="1" x14ac:dyDescent="0.3">
      <c r="B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38"/>
    </row>
    <row r="77" spans="2:13" s="45" customFormat="1" ht="36.950000000000003" customHeight="1" x14ac:dyDescent="0.3">
      <c r="B77" s="38"/>
      <c r="C77" s="69" t="s">
        <v>151</v>
      </c>
      <c r="M77" s="38"/>
    </row>
    <row r="78" spans="2:13" s="45" customFormat="1" ht="6.95" customHeight="1" x14ac:dyDescent="0.3">
      <c r="B78" s="38"/>
      <c r="M78" s="38"/>
    </row>
    <row r="79" spans="2:13" s="45" customFormat="1" ht="14.45" customHeight="1" x14ac:dyDescent="0.3">
      <c r="B79" s="38"/>
      <c r="C79" s="71" t="s">
        <v>20</v>
      </c>
      <c r="M79" s="38"/>
    </row>
    <row r="80" spans="2:13" s="45" customFormat="1" ht="16.5" customHeight="1" x14ac:dyDescent="0.3">
      <c r="B80" s="38"/>
      <c r="E80" s="172" t="str">
        <f>E7</f>
        <v>Vojenská vlečka č.10 - Čáslav - Remíza pro hnací drážní vozidlo</v>
      </c>
      <c r="F80" s="173"/>
      <c r="G80" s="173"/>
      <c r="H80" s="173"/>
      <c r="M80" s="38"/>
    </row>
    <row r="81" spans="2:65" s="45" customFormat="1" ht="14.45" customHeight="1" x14ac:dyDescent="0.3">
      <c r="B81" s="38"/>
      <c r="C81" s="71" t="s">
        <v>131</v>
      </c>
      <c r="M81" s="38"/>
    </row>
    <row r="82" spans="2:65" s="45" customFormat="1" ht="17.25" customHeight="1" x14ac:dyDescent="0.3">
      <c r="B82" s="38"/>
      <c r="E82" s="76" t="str">
        <f>E9</f>
        <v>E.1.2 - SO102 Montážní jáma</v>
      </c>
      <c r="F82" s="174"/>
      <c r="G82" s="174"/>
      <c r="H82" s="174"/>
      <c r="M82" s="38"/>
    </row>
    <row r="83" spans="2:65" s="45" customFormat="1" ht="6.95" customHeight="1" x14ac:dyDescent="0.3">
      <c r="B83" s="38"/>
      <c r="M83" s="38"/>
    </row>
    <row r="84" spans="2:65" s="45" customFormat="1" ht="18" customHeight="1" x14ac:dyDescent="0.3">
      <c r="B84" s="38"/>
      <c r="C84" s="71" t="s">
        <v>24</v>
      </c>
      <c r="F84" s="175" t="str">
        <f>F12</f>
        <v>Chotusice</v>
      </c>
      <c r="I84" s="71" t="s">
        <v>26</v>
      </c>
      <c r="J84" s="176" t="str">
        <f>IF(J12="","",J12)</f>
        <v>10. 2. 2017</v>
      </c>
      <c r="M84" s="38"/>
    </row>
    <row r="85" spans="2:65" s="45" customFormat="1" ht="6.95" customHeight="1" x14ac:dyDescent="0.3">
      <c r="B85" s="38"/>
      <c r="M85" s="38"/>
    </row>
    <row r="86" spans="2:65" s="45" customFormat="1" x14ac:dyDescent="0.3">
      <c r="B86" s="38"/>
      <c r="C86" s="71" t="s">
        <v>28</v>
      </c>
      <c r="F86" s="175" t="str">
        <f>E15</f>
        <v>ARMÁDNÍ SERVISNÍ, příspěvková organizace</v>
      </c>
      <c r="I86" s="71" t="s">
        <v>34</v>
      </c>
      <c r="J86" s="175" t="str">
        <f>E21</f>
        <v xml:space="preserve"> </v>
      </c>
      <c r="M86" s="38"/>
    </row>
    <row r="87" spans="2:65" s="45" customFormat="1" ht="14.45" customHeight="1" x14ac:dyDescent="0.3">
      <c r="B87" s="38"/>
      <c r="C87" s="71" t="s">
        <v>32</v>
      </c>
      <c r="F87" s="175" t="str">
        <f>IF(E18="","",E18)</f>
        <v/>
      </c>
      <c r="M87" s="38"/>
    </row>
    <row r="88" spans="2:65" s="45" customFormat="1" ht="10.35" customHeight="1" x14ac:dyDescent="0.3">
      <c r="B88" s="38"/>
      <c r="M88" s="38"/>
    </row>
    <row r="89" spans="2:65" s="181" customFormat="1" ht="29.25" customHeight="1" x14ac:dyDescent="0.3">
      <c r="B89" s="177"/>
      <c r="C89" s="178" t="s">
        <v>152</v>
      </c>
      <c r="D89" s="179" t="s">
        <v>56</v>
      </c>
      <c r="E89" s="179" t="s">
        <v>52</v>
      </c>
      <c r="F89" s="179" t="s">
        <v>153</v>
      </c>
      <c r="G89" s="179" t="s">
        <v>154</v>
      </c>
      <c r="H89" s="179" t="s">
        <v>155</v>
      </c>
      <c r="I89" s="179" t="s">
        <v>156</v>
      </c>
      <c r="J89" s="179" t="s">
        <v>157</v>
      </c>
      <c r="K89" s="179" t="s">
        <v>140</v>
      </c>
      <c r="L89" s="180" t="s">
        <v>158</v>
      </c>
      <c r="M89" s="177"/>
      <c r="N89" s="94" t="s">
        <v>159</v>
      </c>
      <c r="O89" s="95" t="s">
        <v>41</v>
      </c>
      <c r="P89" s="95" t="s">
        <v>160</v>
      </c>
      <c r="Q89" s="95" t="s">
        <v>161</v>
      </c>
      <c r="R89" s="95" t="s">
        <v>162</v>
      </c>
      <c r="S89" s="95" t="s">
        <v>163</v>
      </c>
      <c r="T89" s="95" t="s">
        <v>164</v>
      </c>
      <c r="U89" s="95" t="s">
        <v>165</v>
      </c>
      <c r="V89" s="95" t="s">
        <v>166</v>
      </c>
      <c r="W89" s="95" t="s">
        <v>167</v>
      </c>
      <c r="X89" s="96" t="s">
        <v>168</v>
      </c>
    </row>
    <row r="90" spans="2:65" s="45" customFormat="1" ht="29.25" customHeight="1" x14ac:dyDescent="0.35">
      <c r="B90" s="38"/>
      <c r="C90" s="98" t="s">
        <v>141</v>
      </c>
      <c r="K90" s="182">
        <f>BK90</f>
        <v>0</v>
      </c>
      <c r="M90" s="38"/>
      <c r="N90" s="97"/>
      <c r="O90" s="83"/>
      <c r="P90" s="83"/>
      <c r="Q90" s="183">
        <f>Q91+Q174</f>
        <v>0</v>
      </c>
      <c r="R90" s="183">
        <f>R91+R174</f>
        <v>0</v>
      </c>
      <c r="S90" s="83"/>
      <c r="T90" s="184">
        <f>T91+T174</f>
        <v>0</v>
      </c>
      <c r="U90" s="83"/>
      <c r="V90" s="184">
        <f>V91+V174</f>
        <v>0</v>
      </c>
      <c r="W90" s="83"/>
      <c r="X90" s="185">
        <f>X91+X174</f>
        <v>0</v>
      </c>
      <c r="AT90" s="17" t="s">
        <v>72</v>
      </c>
      <c r="AU90" s="17" t="s">
        <v>142</v>
      </c>
      <c r="BK90" s="186">
        <f>BK91+BK174</f>
        <v>0</v>
      </c>
    </row>
    <row r="91" spans="2:65" s="188" customFormat="1" ht="37.35" customHeight="1" x14ac:dyDescent="0.35">
      <c r="B91" s="187"/>
      <c r="D91" s="189" t="s">
        <v>72</v>
      </c>
      <c r="E91" s="190" t="s">
        <v>169</v>
      </c>
      <c r="F91" s="190" t="s">
        <v>170</v>
      </c>
      <c r="K91" s="191">
        <f>BK91</f>
        <v>0</v>
      </c>
      <c r="M91" s="187"/>
      <c r="N91" s="192"/>
      <c r="O91" s="193"/>
      <c r="P91" s="193"/>
      <c r="Q91" s="194">
        <f>Q92+Q119+Q128+Q135+Q144+Q171</f>
        <v>0</v>
      </c>
      <c r="R91" s="194">
        <f>R92+R119+R128+R135+R144+R171</f>
        <v>0</v>
      </c>
      <c r="S91" s="193"/>
      <c r="T91" s="195">
        <f>T92+T119+T128+T135+T144+T171</f>
        <v>0</v>
      </c>
      <c r="U91" s="193"/>
      <c r="V91" s="195">
        <f>V92+V119+V128+V135+V144+V171</f>
        <v>0</v>
      </c>
      <c r="W91" s="193"/>
      <c r="X91" s="196">
        <f>X92+X119+X128+X135+X144+X171</f>
        <v>0</v>
      </c>
      <c r="AR91" s="189" t="s">
        <v>81</v>
      </c>
      <c r="AT91" s="197" t="s">
        <v>72</v>
      </c>
      <c r="AU91" s="197" t="s">
        <v>73</v>
      </c>
      <c r="AY91" s="189" t="s">
        <v>171</v>
      </c>
      <c r="BK91" s="198">
        <f>BK92+BK119+BK128+BK135+BK144+BK171</f>
        <v>0</v>
      </c>
    </row>
    <row r="92" spans="2:65" s="188" customFormat="1" ht="19.899999999999999" customHeight="1" x14ac:dyDescent="0.3">
      <c r="B92" s="187"/>
      <c r="D92" s="189" t="s">
        <v>72</v>
      </c>
      <c r="E92" s="199" t="s">
        <v>188</v>
      </c>
      <c r="F92" s="199" t="s">
        <v>484</v>
      </c>
      <c r="K92" s="200">
        <f>BK92</f>
        <v>0</v>
      </c>
      <c r="M92" s="187"/>
      <c r="N92" s="192"/>
      <c r="O92" s="193"/>
      <c r="P92" s="193"/>
      <c r="Q92" s="194">
        <f>SUM(Q93:Q118)</f>
        <v>0</v>
      </c>
      <c r="R92" s="194">
        <f>SUM(R93:R118)</f>
        <v>0</v>
      </c>
      <c r="S92" s="193"/>
      <c r="T92" s="195">
        <f>SUM(T93:T118)</f>
        <v>0</v>
      </c>
      <c r="U92" s="193"/>
      <c r="V92" s="195">
        <f>SUM(V93:V118)</f>
        <v>0</v>
      </c>
      <c r="W92" s="193"/>
      <c r="X92" s="196">
        <f>SUM(X93:X118)</f>
        <v>0</v>
      </c>
      <c r="AR92" s="189" t="s">
        <v>81</v>
      </c>
      <c r="AT92" s="197" t="s">
        <v>72</v>
      </c>
      <c r="AU92" s="197" t="s">
        <v>81</v>
      </c>
      <c r="AY92" s="189" t="s">
        <v>171</v>
      </c>
      <c r="BK92" s="198">
        <f>SUM(BK93:BK118)</f>
        <v>0</v>
      </c>
    </row>
    <row r="93" spans="2:65" s="45" customFormat="1" ht="25.5" customHeight="1" x14ac:dyDescent="0.3">
      <c r="B93" s="38"/>
      <c r="C93" s="201" t="s">
        <v>81</v>
      </c>
      <c r="D93" s="201" t="s">
        <v>173</v>
      </c>
      <c r="E93" s="202" t="s">
        <v>485</v>
      </c>
      <c r="F93" s="203" t="s">
        <v>486</v>
      </c>
      <c r="G93" s="204" t="s">
        <v>195</v>
      </c>
      <c r="H93" s="205">
        <v>53.167000000000002</v>
      </c>
      <c r="I93" s="7"/>
      <c r="J93" s="7"/>
      <c r="K93" s="206">
        <f>ROUND(P93*H93,2)</f>
        <v>0</v>
      </c>
      <c r="L93" s="203" t="s">
        <v>487</v>
      </c>
      <c r="M93" s="38"/>
      <c r="N93" s="207" t="s">
        <v>5</v>
      </c>
      <c r="O93" s="208" t="s">
        <v>42</v>
      </c>
      <c r="P93" s="144">
        <f>I93+J93</f>
        <v>0</v>
      </c>
      <c r="Q93" s="144">
        <f>ROUND(I93*H93,2)</f>
        <v>0</v>
      </c>
      <c r="R93" s="144">
        <f>ROUND(J93*H93,2)</f>
        <v>0</v>
      </c>
      <c r="S93" s="39"/>
      <c r="T93" s="209">
        <f>S93*H93</f>
        <v>0</v>
      </c>
      <c r="U93" s="209">
        <v>0</v>
      </c>
      <c r="V93" s="209">
        <f>U93*H93</f>
        <v>0</v>
      </c>
      <c r="W93" s="209">
        <v>0</v>
      </c>
      <c r="X93" s="210">
        <f>W93*H93</f>
        <v>0</v>
      </c>
      <c r="AR93" s="17" t="s">
        <v>177</v>
      </c>
      <c r="AT93" s="17" t="s">
        <v>173</v>
      </c>
      <c r="AU93" s="17" t="s">
        <v>83</v>
      </c>
      <c r="AY93" s="17" t="s">
        <v>171</v>
      </c>
      <c r="BE93" s="211">
        <f>IF(O93="základní",K93,0)</f>
        <v>0</v>
      </c>
      <c r="BF93" s="211">
        <f>IF(O93="snížená",K93,0)</f>
        <v>0</v>
      </c>
      <c r="BG93" s="211">
        <f>IF(O93="zákl. přenesená",K93,0)</f>
        <v>0</v>
      </c>
      <c r="BH93" s="211">
        <f>IF(O93="sníž. přenesená",K93,0)</f>
        <v>0</v>
      </c>
      <c r="BI93" s="211">
        <f>IF(O93="nulová",K93,0)</f>
        <v>0</v>
      </c>
      <c r="BJ93" s="17" t="s">
        <v>81</v>
      </c>
      <c r="BK93" s="211">
        <f>ROUND(P93*H93,2)</f>
        <v>0</v>
      </c>
      <c r="BL93" s="17" t="s">
        <v>177</v>
      </c>
      <c r="BM93" s="17" t="s">
        <v>83</v>
      </c>
    </row>
    <row r="94" spans="2:65" s="45" customFormat="1" ht="27" x14ac:dyDescent="0.3">
      <c r="B94" s="38"/>
      <c r="D94" s="212" t="s">
        <v>179</v>
      </c>
      <c r="F94" s="213" t="s">
        <v>488</v>
      </c>
      <c r="M94" s="38"/>
      <c r="N94" s="214"/>
      <c r="O94" s="39"/>
      <c r="P94" s="39"/>
      <c r="Q94" s="39"/>
      <c r="R94" s="39"/>
      <c r="S94" s="39"/>
      <c r="T94" s="39"/>
      <c r="U94" s="39"/>
      <c r="V94" s="39"/>
      <c r="W94" s="39"/>
      <c r="X94" s="87"/>
      <c r="AT94" s="17" t="s">
        <v>179</v>
      </c>
      <c r="AU94" s="17" t="s">
        <v>83</v>
      </c>
    </row>
    <row r="95" spans="2:65" s="216" customFormat="1" ht="13.5" x14ac:dyDescent="0.3">
      <c r="B95" s="215"/>
      <c r="D95" s="212" t="s">
        <v>181</v>
      </c>
      <c r="E95" s="217" t="s">
        <v>5</v>
      </c>
      <c r="F95" s="218" t="s">
        <v>489</v>
      </c>
      <c r="H95" s="219">
        <v>42.804000000000002</v>
      </c>
      <c r="M95" s="215"/>
      <c r="N95" s="220"/>
      <c r="O95" s="221"/>
      <c r="P95" s="221"/>
      <c r="Q95" s="221"/>
      <c r="R95" s="221"/>
      <c r="S95" s="221"/>
      <c r="T95" s="221"/>
      <c r="U95" s="221"/>
      <c r="V95" s="221"/>
      <c r="W95" s="221"/>
      <c r="X95" s="222"/>
      <c r="AT95" s="217" t="s">
        <v>181</v>
      </c>
      <c r="AU95" s="217" t="s">
        <v>83</v>
      </c>
      <c r="AV95" s="216" t="s">
        <v>83</v>
      </c>
      <c r="AW95" s="216" t="s">
        <v>7</v>
      </c>
      <c r="AX95" s="216" t="s">
        <v>73</v>
      </c>
      <c r="AY95" s="217" t="s">
        <v>171</v>
      </c>
    </row>
    <row r="96" spans="2:65" s="216" customFormat="1" ht="13.5" x14ac:dyDescent="0.3">
      <c r="B96" s="215"/>
      <c r="D96" s="212" t="s">
        <v>181</v>
      </c>
      <c r="E96" s="217" t="s">
        <v>5</v>
      </c>
      <c r="F96" s="218" t="s">
        <v>490</v>
      </c>
      <c r="H96" s="219">
        <v>2.6659999999999999</v>
      </c>
      <c r="M96" s="215"/>
      <c r="N96" s="220"/>
      <c r="O96" s="221"/>
      <c r="P96" s="221"/>
      <c r="Q96" s="221"/>
      <c r="R96" s="221"/>
      <c r="S96" s="221"/>
      <c r="T96" s="221"/>
      <c r="U96" s="221"/>
      <c r="V96" s="221"/>
      <c r="W96" s="221"/>
      <c r="X96" s="222"/>
      <c r="AT96" s="217" t="s">
        <v>181</v>
      </c>
      <c r="AU96" s="217" t="s">
        <v>83</v>
      </c>
      <c r="AV96" s="216" t="s">
        <v>83</v>
      </c>
      <c r="AW96" s="216" t="s">
        <v>7</v>
      </c>
      <c r="AX96" s="216" t="s">
        <v>73</v>
      </c>
      <c r="AY96" s="217" t="s">
        <v>171</v>
      </c>
    </row>
    <row r="97" spans="2:65" s="216" customFormat="1" ht="13.5" x14ac:dyDescent="0.3">
      <c r="B97" s="215"/>
      <c r="D97" s="212" t="s">
        <v>181</v>
      </c>
      <c r="E97" s="217" t="s">
        <v>5</v>
      </c>
      <c r="F97" s="218" t="s">
        <v>491</v>
      </c>
      <c r="H97" s="219">
        <v>1.9079999999999999</v>
      </c>
      <c r="M97" s="215"/>
      <c r="N97" s="220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AT97" s="217" t="s">
        <v>181</v>
      </c>
      <c r="AU97" s="217" t="s">
        <v>83</v>
      </c>
      <c r="AV97" s="216" t="s">
        <v>83</v>
      </c>
      <c r="AW97" s="216" t="s">
        <v>7</v>
      </c>
      <c r="AX97" s="216" t="s">
        <v>73</v>
      </c>
      <c r="AY97" s="217" t="s">
        <v>171</v>
      </c>
    </row>
    <row r="98" spans="2:65" s="216" customFormat="1" ht="13.5" x14ac:dyDescent="0.3">
      <c r="B98" s="215"/>
      <c r="D98" s="212" t="s">
        <v>181</v>
      </c>
      <c r="E98" s="217" t="s">
        <v>5</v>
      </c>
      <c r="F98" s="218" t="s">
        <v>492</v>
      </c>
      <c r="H98" s="219">
        <v>5.7889999999999997</v>
      </c>
      <c r="M98" s="215"/>
      <c r="N98" s="220"/>
      <c r="O98" s="221"/>
      <c r="P98" s="221"/>
      <c r="Q98" s="221"/>
      <c r="R98" s="221"/>
      <c r="S98" s="221"/>
      <c r="T98" s="221"/>
      <c r="U98" s="221"/>
      <c r="V98" s="221"/>
      <c r="W98" s="221"/>
      <c r="X98" s="222"/>
      <c r="AT98" s="217" t="s">
        <v>181</v>
      </c>
      <c r="AU98" s="217" t="s">
        <v>83</v>
      </c>
      <c r="AV98" s="216" t="s">
        <v>83</v>
      </c>
      <c r="AW98" s="216" t="s">
        <v>7</v>
      </c>
      <c r="AX98" s="216" t="s">
        <v>73</v>
      </c>
      <c r="AY98" s="217" t="s">
        <v>171</v>
      </c>
    </row>
    <row r="99" spans="2:65" s="224" customFormat="1" ht="13.5" x14ac:dyDescent="0.3">
      <c r="B99" s="223"/>
      <c r="D99" s="212" t="s">
        <v>181</v>
      </c>
      <c r="E99" s="225" t="s">
        <v>5</v>
      </c>
      <c r="F99" s="226" t="s">
        <v>205</v>
      </c>
      <c r="H99" s="227">
        <v>53.167000000000002</v>
      </c>
      <c r="M99" s="223"/>
      <c r="N99" s="228"/>
      <c r="O99" s="229"/>
      <c r="P99" s="229"/>
      <c r="Q99" s="229"/>
      <c r="R99" s="229"/>
      <c r="S99" s="229"/>
      <c r="T99" s="229"/>
      <c r="U99" s="229"/>
      <c r="V99" s="229"/>
      <c r="W99" s="229"/>
      <c r="X99" s="230"/>
      <c r="AT99" s="225" t="s">
        <v>181</v>
      </c>
      <c r="AU99" s="225" t="s">
        <v>83</v>
      </c>
      <c r="AV99" s="224" t="s">
        <v>177</v>
      </c>
      <c r="AW99" s="224" t="s">
        <v>7</v>
      </c>
      <c r="AX99" s="224" t="s">
        <v>81</v>
      </c>
      <c r="AY99" s="225" t="s">
        <v>171</v>
      </c>
    </row>
    <row r="100" spans="2:65" s="45" customFormat="1" ht="25.5" customHeight="1" x14ac:dyDescent="0.3">
      <c r="B100" s="38"/>
      <c r="C100" s="201" t="s">
        <v>83</v>
      </c>
      <c r="D100" s="201" t="s">
        <v>173</v>
      </c>
      <c r="E100" s="202" t="s">
        <v>493</v>
      </c>
      <c r="F100" s="203" t="s">
        <v>494</v>
      </c>
      <c r="G100" s="204" t="s">
        <v>176</v>
      </c>
      <c r="H100" s="205">
        <v>154.405</v>
      </c>
      <c r="I100" s="7"/>
      <c r="J100" s="7"/>
      <c r="K100" s="206">
        <f>ROUND(P100*H100,2)</f>
        <v>0</v>
      </c>
      <c r="L100" s="203" t="s">
        <v>487</v>
      </c>
      <c r="M100" s="38"/>
      <c r="N100" s="207" t="s">
        <v>5</v>
      </c>
      <c r="O100" s="208" t="s">
        <v>42</v>
      </c>
      <c r="P100" s="144">
        <f>I100+J100</f>
        <v>0</v>
      </c>
      <c r="Q100" s="144">
        <f>ROUND(I100*H100,2)</f>
        <v>0</v>
      </c>
      <c r="R100" s="144">
        <f>ROUND(J100*H100,2)</f>
        <v>0</v>
      </c>
      <c r="S100" s="39"/>
      <c r="T100" s="209">
        <f>S100*H100</f>
        <v>0</v>
      </c>
      <c r="U100" s="209">
        <v>0</v>
      </c>
      <c r="V100" s="209">
        <f>U100*H100</f>
        <v>0</v>
      </c>
      <c r="W100" s="209">
        <v>0</v>
      </c>
      <c r="X100" s="210">
        <f>W100*H100</f>
        <v>0</v>
      </c>
      <c r="AR100" s="17" t="s">
        <v>177</v>
      </c>
      <c r="AT100" s="17" t="s">
        <v>173</v>
      </c>
      <c r="AU100" s="17" t="s">
        <v>83</v>
      </c>
      <c r="AY100" s="17" t="s">
        <v>171</v>
      </c>
      <c r="BE100" s="211">
        <f>IF(O100="základní",K100,0)</f>
        <v>0</v>
      </c>
      <c r="BF100" s="211">
        <f>IF(O100="snížená",K100,0)</f>
        <v>0</v>
      </c>
      <c r="BG100" s="211">
        <f>IF(O100="zákl. přenesená",K100,0)</f>
        <v>0</v>
      </c>
      <c r="BH100" s="211">
        <f>IF(O100="sníž. přenesená",K100,0)</f>
        <v>0</v>
      </c>
      <c r="BI100" s="211">
        <f>IF(O100="nulová",K100,0)</f>
        <v>0</v>
      </c>
      <c r="BJ100" s="17" t="s">
        <v>81</v>
      </c>
      <c r="BK100" s="211">
        <f>ROUND(P100*H100,2)</f>
        <v>0</v>
      </c>
      <c r="BL100" s="17" t="s">
        <v>177</v>
      </c>
      <c r="BM100" s="17" t="s">
        <v>177</v>
      </c>
    </row>
    <row r="101" spans="2:65" s="45" customFormat="1" ht="27" x14ac:dyDescent="0.3">
      <c r="B101" s="38"/>
      <c r="D101" s="212" t="s">
        <v>179</v>
      </c>
      <c r="F101" s="213" t="s">
        <v>488</v>
      </c>
      <c r="M101" s="38"/>
      <c r="N101" s="214"/>
      <c r="O101" s="39"/>
      <c r="P101" s="39"/>
      <c r="Q101" s="39"/>
      <c r="R101" s="39"/>
      <c r="S101" s="39"/>
      <c r="T101" s="39"/>
      <c r="U101" s="39"/>
      <c r="V101" s="39"/>
      <c r="W101" s="39"/>
      <c r="X101" s="87"/>
      <c r="AT101" s="17" t="s">
        <v>179</v>
      </c>
      <c r="AU101" s="17" t="s">
        <v>83</v>
      </c>
    </row>
    <row r="102" spans="2:65" s="216" customFormat="1" ht="13.5" x14ac:dyDescent="0.3">
      <c r="B102" s="215"/>
      <c r="D102" s="212" t="s">
        <v>181</v>
      </c>
      <c r="E102" s="217" t="s">
        <v>5</v>
      </c>
      <c r="F102" s="218" t="s">
        <v>495</v>
      </c>
      <c r="H102" s="219">
        <v>68.78</v>
      </c>
      <c r="M102" s="215"/>
      <c r="N102" s="220"/>
      <c r="O102" s="221"/>
      <c r="P102" s="221"/>
      <c r="Q102" s="221"/>
      <c r="R102" s="221"/>
      <c r="S102" s="221"/>
      <c r="T102" s="221"/>
      <c r="U102" s="221"/>
      <c r="V102" s="221"/>
      <c r="W102" s="221"/>
      <c r="X102" s="222"/>
      <c r="AT102" s="217" t="s">
        <v>181</v>
      </c>
      <c r="AU102" s="217" t="s">
        <v>83</v>
      </c>
      <c r="AV102" s="216" t="s">
        <v>83</v>
      </c>
      <c r="AW102" s="216" t="s">
        <v>7</v>
      </c>
      <c r="AX102" s="216" t="s">
        <v>73</v>
      </c>
      <c r="AY102" s="217" t="s">
        <v>171</v>
      </c>
    </row>
    <row r="103" spans="2:65" s="216" customFormat="1" ht="13.5" x14ac:dyDescent="0.3">
      <c r="B103" s="215"/>
      <c r="D103" s="212" t="s">
        <v>181</v>
      </c>
      <c r="E103" s="217" t="s">
        <v>5</v>
      </c>
      <c r="F103" s="218" t="s">
        <v>496</v>
      </c>
      <c r="H103" s="219">
        <v>7.0949999999999998</v>
      </c>
      <c r="M103" s="215"/>
      <c r="N103" s="220"/>
      <c r="O103" s="221"/>
      <c r="P103" s="221"/>
      <c r="Q103" s="221"/>
      <c r="R103" s="221"/>
      <c r="S103" s="221"/>
      <c r="T103" s="221"/>
      <c r="U103" s="221"/>
      <c r="V103" s="221"/>
      <c r="W103" s="221"/>
      <c r="X103" s="222"/>
      <c r="AT103" s="217" t="s">
        <v>181</v>
      </c>
      <c r="AU103" s="217" t="s">
        <v>83</v>
      </c>
      <c r="AV103" s="216" t="s">
        <v>83</v>
      </c>
      <c r="AW103" s="216" t="s">
        <v>7</v>
      </c>
      <c r="AX103" s="216" t="s">
        <v>73</v>
      </c>
      <c r="AY103" s="217" t="s">
        <v>171</v>
      </c>
    </row>
    <row r="104" spans="2:65" s="216" customFormat="1" ht="13.5" x14ac:dyDescent="0.3">
      <c r="B104" s="215"/>
      <c r="D104" s="212" t="s">
        <v>181</v>
      </c>
      <c r="E104" s="217" t="s">
        <v>5</v>
      </c>
      <c r="F104" s="218" t="s">
        <v>497</v>
      </c>
      <c r="H104" s="219">
        <v>48.96</v>
      </c>
      <c r="M104" s="215"/>
      <c r="N104" s="220"/>
      <c r="O104" s="221"/>
      <c r="P104" s="221"/>
      <c r="Q104" s="221"/>
      <c r="R104" s="221"/>
      <c r="S104" s="221"/>
      <c r="T104" s="221"/>
      <c r="U104" s="221"/>
      <c r="V104" s="221"/>
      <c r="W104" s="221"/>
      <c r="X104" s="222"/>
      <c r="AT104" s="217" t="s">
        <v>181</v>
      </c>
      <c r="AU104" s="217" t="s">
        <v>83</v>
      </c>
      <c r="AV104" s="216" t="s">
        <v>83</v>
      </c>
      <c r="AW104" s="216" t="s">
        <v>7</v>
      </c>
      <c r="AX104" s="216" t="s">
        <v>73</v>
      </c>
      <c r="AY104" s="217" t="s">
        <v>171</v>
      </c>
    </row>
    <row r="105" spans="2:65" s="216" customFormat="1" ht="13.5" x14ac:dyDescent="0.3">
      <c r="B105" s="215"/>
      <c r="D105" s="212" t="s">
        <v>181</v>
      </c>
      <c r="E105" s="217" t="s">
        <v>5</v>
      </c>
      <c r="F105" s="218" t="s">
        <v>498</v>
      </c>
      <c r="H105" s="219">
        <v>2.883</v>
      </c>
      <c r="M105" s="215"/>
      <c r="N105" s="220"/>
      <c r="O105" s="221"/>
      <c r="P105" s="221"/>
      <c r="Q105" s="221"/>
      <c r="R105" s="221"/>
      <c r="S105" s="221"/>
      <c r="T105" s="221"/>
      <c r="U105" s="221"/>
      <c r="V105" s="221"/>
      <c r="W105" s="221"/>
      <c r="X105" s="222"/>
      <c r="AT105" s="217" t="s">
        <v>181</v>
      </c>
      <c r="AU105" s="217" t="s">
        <v>83</v>
      </c>
      <c r="AV105" s="216" t="s">
        <v>83</v>
      </c>
      <c r="AW105" s="216" t="s">
        <v>7</v>
      </c>
      <c r="AX105" s="216" t="s">
        <v>73</v>
      </c>
      <c r="AY105" s="217" t="s">
        <v>171</v>
      </c>
    </row>
    <row r="106" spans="2:65" s="216" customFormat="1" ht="13.5" x14ac:dyDescent="0.3">
      <c r="B106" s="215"/>
      <c r="D106" s="212" t="s">
        <v>181</v>
      </c>
      <c r="E106" s="217" t="s">
        <v>5</v>
      </c>
      <c r="F106" s="218" t="s">
        <v>499</v>
      </c>
      <c r="H106" s="219">
        <v>7.35</v>
      </c>
      <c r="M106" s="215"/>
      <c r="N106" s="220"/>
      <c r="O106" s="221"/>
      <c r="P106" s="221"/>
      <c r="Q106" s="221"/>
      <c r="R106" s="221"/>
      <c r="S106" s="221"/>
      <c r="T106" s="221"/>
      <c r="U106" s="221"/>
      <c r="V106" s="221"/>
      <c r="W106" s="221"/>
      <c r="X106" s="222"/>
      <c r="AT106" s="217" t="s">
        <v>181</v>
      </c>
      <c r="AU106" s="217" t="s">
        <v>83</v>
      </c>
      <c r="AV106" s="216" t="s">
        <v>83</v>
      </c>
      <c r="AW106" s="216" t="s">
        <v>7</v>
      </c>
      <c r="AX106" s="216" t="s">
        <v>73</v>
      </c>
      <c r="AY106" s="217" t="s">
        <v>171</v>
      </c>
    </row>
    <row r="107" spans="2:65" s="216" customFormat="1" ht="13.5" x14ac:dyDescent="0.3">
      <c r="B107" s="215"/>
      <c r="D107" s="212" t="s">
        <v>181</v>
      </c>
      <c r="E107" s="217" t="s">
        <v>5</v>
      </c>
      <c r="F107" s="218" t="s">
        <v>500</v>
      </c>
      <c r="H107" s="219">
        <v>5.3</v>
      </c>
      <c r="M107" s="215"/>
      <c r="N107" s="220"/>
      <c r="O107" s="221"/>
      <c r="P107" s="221"/>
      <c r="Q107" s="221"/>
      <c r="R107" s="221"/>
      <c r="S107" s="221"/>
      <c r="T107" s="221"/>
      <c r="U107" s="221"/>
      <c r="V107" s="221"/>
      <c r="W107" s="221"/>
      <c r="X107" s="222"/>
      <c r="AT107" s="217" t="s">
        <v>181</v>
      </c>
      <c r="AU107" s="217" t="s">
        <v>83</v>
      </c>
      <c r="AV107" s="216" t="s">
        <v>83</v>
      </c>
      <c r="AW107" s="216" t="s">
        <v>7</v>
      </c>
      <c r="AX107" s="216" t="s">
        <v>73</v>
      </c>
      <c r="AY107" s="217" t="s">
        <v>171</v>
      </c>
    </row>
    <row r="108" spans="2:65" s="244" customFormat="1" ht="13.5" x14ac:dyDescent="0.3">
      <c r="B108" s="243"/>
      <c r="D108" s="212" t="s">
        <v>181</v>
      </c>
      <c r="E108" s="245" t="s">
        <v>5</v>
      </c>
      <c r="F108" s="246" t="s">
        <v>501</v>
      </c>
      <c r="H108" s="247">
        <v>140.36799999999999</v>
      </c>
      <c r="M108" s="243"/>
      <c r="N108" s="248"/>
      <c r="O108" s="249"/>
      <c r="P108" s="249"/>
      <c r="Q108" s="249"/>
      <c r="R108" s="249"/>
      <c r="S108" s="249"/>
      <c r="T108" s="249"/>
      <c r="U108" s="249"/>
      <c r="V108" s="249"/>
      <c r="W108" s="249"/>
      <c r="X108" s="250"/>
      <c r="AT108" s="245" t="s">
        <v>181</v>
      </c>
      <c r="AU108" s="245" t="s">
        <v>83</v>
      </c>
      <c r="AV108" s="244" t="s">
        <v>188</v>
      </c>
      <c r="AW108" s="244" t="s">
        <v>7</v>
      </c>
      <c r="AX108" s="244" t="s">
        <v>73</v>
      </c>
      <c r="AY108" s="245" t="s">
        <v>171</v>
      </c>
    </row>
    <row r="109" spans="2:65" s="216" customFormat="1" ht="13.5" x14ac:dyDescent="0.3">
      <c r="B109" s="215"/>
      <c r="D109" s="212" t="s">
        <v>181</v>
      </c>
      <c r="E109" s="217" t="s">
        <v>5</v>
      </c>
      <c r="F109" s="218" t="s">
        <v>502</v>
      </c>
      <c r="H109" s="219">
        <v>14.037000000000001</v>
      </c>
      <c r="M109" s="215"/>
      <c r="N109" s="220"/>
      <c r="O109" s="221"/>
      <c r="P109" s="221"/>
      <c r="Q109" s="221"/>
      <c r="R109" s="221"/>
      <c r="S109" s="221"/>
      <c r="T109" s="221"/>
      <c r="U109" s="221"/>
      <c r="V109" s="221"/>
      <c r="W109" s="221"/>
      <c r="X109" s="222"/>
      <c r="AT109" s="217" t="s">
        <v>181</v>
      </c>
      <c r="AU109" s="217" t="s">
        <v>83</v>
      </c>
      <c r="AV109" s="216" t="s">
        <v>83</v>
      </c>
      <c r="AW109" s="216" t="s">
        <v>7</v>
      </c>
      <c r="AX109" s="216" t="s">
        <v>73</v>
      </c>
      <c r="AY109" s="217" t="s">
        <v>171</v>
      </c>
    </row>
    <row r="110" spans="2:65" s="224" customFormat="1" ht="13.5" x14ac:dyDescent="0.3">
      <c r="B110" s="223"/>
      <c r="D110" s="212" t="s">
        <v>181</v>
      </c>
      <c r="E110" s="225" t="s">
        <v>5</v>
      </c>
      <c r="F110" s="226" t="s">
        <v>205</v>
      </c>
      <c r="H110" s="227">
        <v>154.405</v>
      </c>
      <c r="M110" s="223"/>
      <c r="N110" s="228"/>
      <c r="O110" s="229"/>
      <c r="P110" s="229"/>
      <c r="Q110" s="229"/>
      <c r="R110" s="229"/>
      <c r="S110" s="229"/>
      <c r="T110" s="229"/>
      <c r="U110" s="229"/>
      <c r="V110" s="229"/>
      <c r="W110" s="229"/>
      <c r="X110" s="230"/>
      <c r="AT110" s="225" t="s">
        <v>181</v>
      </c>
      <c r="AU110" s="225" t="s">
        <v>83</v>
      </c>
      <c r="AV110" s="224" t="s">
        <v>177</v>
      </c>
      <c r="AW110" s="224" t="s">
        <v>7</v>
      </c>
      <c r="AX110" s="224" t="s">
        <v>81</v>
      </c>
      <c r="AY110" s="225" t="s">
        <v>171</v>
      </c>
    </row>
    <row r="111" spans="2:65" s="45" customFormat="1" ht="25.5" customHeight="1" x14ac:dyDescent="0.3">
      <c r="B111" s="38"/>
      <c r="C111" s="201" t="s">
        <v>188</v>
      </c>
      <c r="D111" s="201" t="s">
        <v>173</v>
      </c>
      <c r="E111" s="202" t="s">
        <v>503</v>
      </c>
      <c r="F111" s="203" t="s">
        <v>504</v>
      </c>
      <c r="G111" s="204" t="s">
        <v>176</v>
      </c>
      <c r="H111" s="205">
        <v>154.405</v>
      </c>
      <c r="I111" s="7"/>
      <c r="J111" s="7"/>
      <c r="K111" s="206">
        <f>ROUND(P111*H111,2)</f>
        <v>0</v>
      </c>
      <c r="L111" s="203" t="s">
        <v>487</v>
      </c>
      <c r="M111" s="38"/>
      <c r="N111" s="207" t="s">
        <v>5</v>
      </c>
      <c r="O111" s="208" t="s">
        <v>42</v>
      </c>
      <c r="P111" s="144">
        <f>I111+J111</f>
        <v>0</v>
      </c>
      <c r="Q111" s="144">
        <f>ROUND(I111*H111,2)</f>
        <v>0</v>
      </c>
      <c r="R111" s="144">
        <f>ROUND(J111*H111,2)</f>
        <v>0</v>
      </c>
      <c r="S111" s="39"/>
      <c r="T111" s="209">
        <f>S111*H111</f>
        <v>0</v>
      </c>
      <c r="U111" s="209">
        <v>0</v>
      </c>
      <c r="V111" s="209">
        <f>U111*H111</f>
        <v>0</v>
      </c>
      <c r="W111" s="209">
        <v>0</v>
      </c>
      <c r="X111" s="210">
        <f>W111*H111</f>
        <v>0</v>
      </c>
      <c r="AR111" s="17" t="s">
        <v>177</v>
      </c>
      <c r="AT111" s="17" t="s">
        <v>173</v>
      </c>
      <c r="AU111" s="17" t="s">
        <v>83</v>
      </c>
      <c r="AY111" s="17" t="s">
        <v>171</v>
      </c>
      <c r="BE111" s="211">
        <f>IF(O111="základní",K111,0)</f>
        <v>0</v>
      </c>
      <c r="BF111" s="211">
        <f>IF(O111="snížená",K111,0)</f>
        <v>0</v>
      </c>
      <c r="BG111" s="211">
        <f>IF(O111="zákl. přenesená",K111,0)</f>
        <v>0</v>
      </c>
      <c r="BH111" s="211">
        <f>IF(O111="sníž. přenesená",K111,0)</f>
        <v>0</v>
      </c>
      <c r="BI111" s="211">
        <f>IF(O111="nulová",K111,0)</f>
        <v>0</v>
      </c>
      <c r="BJ111" s="17" t="s">
        <v>81</v>
      </c>
      <c r="BK111" s="211">
        <f>ROUND(P111*H111,2)</f>
        <v>0</v>
      </c>
      <c r="BL111" s="17" t="s">
        <v>177</v>
      </c>
      <c r="BM111" s="17" t="s">
        <v>206</v>
      </c>
    </row>
    <row r="112" spans="2:65" s="45" customFormat="1" ht="27" x14ac:dyDescent="0.3">
      <c r="B112" s="38"/>
      <c r="D112" s="212" t="s">
        <v>179</v>
      </c>
      <c r="F112" s="213" t="s">
        <v>488</v>
      </c>
      <c r="M112" s="38"/>
      <c r="N112" s="214"/>
      <c r="O112" s="39"/>
      <c r="P112" s="39"/>
      <c r="Q112" s="39"/>
      <c r="R112" s="39"/>
      <c r="S112" s="39"/>
      <c r="T112" s="39"/>
      <c r="U112" s="39"/>
      <c r="V112" s="39"/>
      <c r="W112" s="39"/>
      <c r="X112" s="87"/>
      <c r="AT112" s="17" t="s">
        <v>179</v>
      </c>
      <c r="AU112" s="17" t="s">
        <v>83</v>
      </c>
    </row>
    <row r="113" spans="2:65" s="216" customFormat="1" ht="13.5" x14ac:dyDescent="0.3">
      <c r="B113" s="215"/>
      <c r="D113" s="212" t="s">
        <v>181</v>
      </c>
      <c r="E113" s="217" t="s">
        <v>5</v>
      </c>
      <c r="F113" s="218" t="s">
        <v>505</v>
      </c>
      <c r="H113" s="219">
        <v>154.405</v>
      </c>
      <c r="M113" s="215"/>
      <c r="N113" s="220"/>
      <c r="O113" s="221"/>
      <c r="P113" s="221"/>
      <c r="Q113" s="221"/>
      <c r="R113" s="221"/>
      <c r="S113" s="221"/>
      <c r="T113" s="221"/>
      <c r="U113" s="221"/>
      <c r="V113" s="221"/>
      <c r="W113" s="221"/>
      <c r="X113" s="222"/>
      <c r="AT113" s="217" t="s">
        <v>181</v>
      </c>
      <c r="AU113" s="217" t="s">
        <v>83</v>
      </c>
      <c r="AV113" s="216" t="s">
        <v>83</v>
      </c>
      <c r="AW113" s="216" t="s">
        <v>7</v>
      </c>
      <c r="AX113" s="216" t="s">
        <v>73</v>
      </c>
      <c r="AY113" s="217" t="s">
        <v>171</v>
      </c>
    </row>
    <row r="114" spans="2:65" s="224" customFormat="1" ht="13.5" x14ac:dyDescent="0.3">
      <c r="B114" s="223"/>
      <c r="D114" s="212" t="s">
        <v>181</v>
      </c>
      <c r="E114" s="225" t="s">
        <v>5</v>
      </c>
      <c r="F114" s="226" t="s">
        <v>205</v>
      </c>
      <c r="H114" s="227">
        <v>154.405</v>
      </c>
      <c r="M114" s="223"/>
      <c r="N114" s="228"/>
      <c r="O114" s="229"/>
      <c r="P114" s="229"/>
      <c r="Q114" s="229"/>
      <c r="R114" s="229"/>
      <c r="S114" s="229"/>
      <c r="T114" s="229"/>
      <c r="U114" s="229"/>
      <c r="V114" s="229"/>
      <c r="W114" s="229"/>
      <c r="X114" s="230"/>
      <c r="AT114" s="225" t="s">
        <v>181</v>
      </c>
      <c r="AU114" s="225" t="s">
        <v>83</v>
      </c>
      <c r="AV114" s="224" t="s">
        <v>177</v>
      </c>
      <c r="AW114" s="224" t="s">
        <v>7</v>
      </c>
      <c r="AX114" s="224" t="s">
        <v>81</v>
      </c>
      <c r="AY114" s="225" t="s">
        <v>171</v>
      </c>
    </row>
    <row r="115" spans="2:65" s="45" customFormat="1" ht="25.5" customHeight="1" x14ac:dyDescent="0.3">
      <c r="B115" s="38"/>
      <c r="C115" s="201" t="s">
        <v>177</v>
      </c>
      <c r="D115" s="201" t="s">
        <v>173</v>
      </c>
      <c r="E115" s="202" t="s">
        <v>506</v>
      </c>
      <c r="F115" s="203" t="s">
        <v>507</v>
      </c>
      <c r="G115" s="204" t="s">
        <v>209</v>
      </c>
      <c r="H115" s="205">
        <v>2.64</v>
      </c>
      <c r="I115" s="7"/>
      <c r="J115" s="7"/>
      <c r="K115" s="206">
        <f>ROUND(P115*H115,2)</f>
        <v>0</v>
      </c>
      <c r="L115" s="203" t="s">
        <v>487</v>
      </c>
      <c r="M115" s="38"/>
      <c r="N115" s="207" t="s">
        <v>5</v>
      </c>
      <c r="O115" s="208" t="s">
        <v>42</v>
      </c>
      <c r="P115" s="144">
        <f>I115+J115</f>
        <v>0</v>
      </c>
      <c r="Q115" s="144">
        <f>ROUND(I115*H115,2)</f>
        <v>0</v>
      </c>
      <c r="R115" s="144">
        <f>ROUND(J115*H115,2)</f>
        <v>0</v>
      </c>
      <c r="S115" s="39"/>
      <c r="T115" s="209">
        <f>S115*H115</f>
        <v>0</v>
      </c>
      <c r="U115" s="209">
        <v>0</v>
      </c>
      <c r="V115" s="209">
        <f>U115*H115</f>
        <v>0</v>
      </c>
      <c r="W115" s="209">
        <v>0</v>
      </c>
      <c r="X115" s="210">
        <f>W115*H115</f>
        <v>0</v>
      </c>
      <c r="AR115" s="17" t="s">
        <v>177</v>
      </c>
      <c r="AT115" s="17" t="s">
        <v>173</v>
      </c>
      <c r="AU115" s="17" t="s">
        <v>83</v>
      </c>
      <c r="AY115" s="17" t="s">
        <v>171</v>
      </c>
      <c r="BE115" s="211">
        <f>IF(O115="základní",K115,0)</f>
        <v>0</v>
      </c>
      <c r="BF115" s="211">
        <f>IF(O115="snížená",K115,0)</f>
        <v>0</v>
      </c>
      <c r="BG115" s="211">
        <f>IF(O115="zákl. přenesená",K115,0)</f>
        <v>0</v>
      </c>
      <c r="BH115" s="211">
        <f>IF(O115="sníž. přenesená",K115,0)</f>
        <v>0</v>
      </c>
      <c r="BI115" s="211">
        <f>IF(O115="nulová",K115,0)</f>
        <v>0</v>
      </c>
      <c r="BJ115" s="17" t="s">
        <v>81</v>
      </c>
      <c r="BK115" s="211">
        <f>ROUND(P115*H115,2)</f>
        <v>0</v>
      </c>
      <c r="BL115" s="17" t="s">
        <v>177</v>
      </c>
      <c r="BM115" s="17" t="s">
        <v>220</v>
      </c>
    </row>
    <row r="116" spans="2:65" s="45" customFormat="1" ht="27" x14ac:dyDescent="0.3">
      <c r="B116" s="38"/>
      <c r="D116" s="212" t="s">
        <v>179</v>
      </c>
      <c r="F116" s="213" t="s">
        <v>488</v>
      </c>
      <c r="M116" s="38"/>
      <c r="N116" s="214"/>
      <c r="O116" s="39"/>
      <c r="P116" s="39"/>
      <c r="Q116" s="39"/>
      <c r="R116" s="39"/>
      <c r="S116" s="39"/>
      <c r="T116" s="39"/>
      <c r="U116" s="39"/>
      <c r="V116" s="39"/>
      <c r="W116" s="39"/>
      <c r="X116" s="87"/>
      <c r="AT116" s="17" t="s">
        <v>179</v>
      </c>
      <c r="AU116" s="17" t="s">
        <v>83</v>
      </c>
    </row>
    <row r="117" spans="2:65" s="45" customFormat="1" ht="25.5" customHeight="1" x14ac:dyDescent="0.3">
      <c r="B117" s="38"/>
      <c r="C117" s="201" t="s">
        <v>199</v>
      </c>
      <c r="D117" s="201" t="s">
        <v>173</v>
      </c>
      <c r="E117" s="202" t="s">
        <v>508</v>
      </c>
      <c r="F117" s="203" t="s">
        <v>509</v>
      </c>
      <c r="G117" s="204" t="s">
        <v>209</v>
      </c>
      <c r="H117" s="205">
        <v>0.27200000000000002</v>
      </c>
      <c r="I117" s="7"/>
      <c r="J117" s="7"/>
      <c r="K117" s="206">
        <f>ROUND(P117*H117,2)</f>
        <v>0</v>
      </c>
      <c r="L117" s="203" t="s">
        <v>487</v>
      </c>
      <c r="M117" s="38"/>
      <c r="N117" s="207" t="s">
        <v>5</v>
      </c>
      <c r="O117" s="208" t="s">
        <v>42</v>
      </c>
      <c r="P117" s="144">
        <f>I117+J117</f>
        <v>0</v>
      </c>
      <c r="Q117" s="144">
        <f>ROUND(I117*H117,2)</f>
        <v>0</v>
      </c>
      <c r="R117" s="144">
        <f>ROUND(J117*H117,2)</f>
        <v>0</v>
      </c>
      <c r="S117" s="39"/>
      <c r="T117" s="209">
        <f>S117*H117</f>
        <v>0</v>
      </c>
      <c r="U117" s="209">
        <v>0</v>
      </c>
      <c r="V117" s="209">
        <f>U117*H117</f>
        <v>0</v>
      </c>
      <c r="W117" s="209">
        <v>0</v>
      </c>
      <c r="X117" s="210">
        <f>W117*H117</f>
        <v>0</v>
      </c>
      <c r="AR117" s="17" t="s">
        <v>177</v>
      </c>
      <c r="AT117" s="17" t="s">
        <v>173</v>
      </c>
      <c r="AU117" s="17" t="s">
        <v>83</v>
      </c>
      <c r="AY117" s="17" t="s">
        <v>171</v>
      </c>
      <c r="BE117" s="211">
        <f>IF(O117="základní",K117,0)</f>
        <v>0</v>
      </c>
      <c r="BF117" s="211">
        <f>IF(O117="snížená",K117,0)</f>
        <v>0</v>
      </c>
      <c r="BG117" s="211">
        <f>IF(O117="zákl. přenesená",K117,0)</f>
        <v>0</v>
      </c>
      <c r="BH117" s="211">
        <f>IF(O117="sníž. přenesená",K117,0)</f>
        <v>0</v>
      </c>
      <c r="BI117" s="211">
        <f>IF(O117="nulová",K117,0)</f>
        <v>0</v>
      </c>
      <c r="BJ117" s="17" t="s">
        <v>81</v>
      </c>
      <c r="BK117" s="211">
        <f>ROUND(P117*H117,2)</f>
        <v>0</v>
      </c>
      <c r="BL117" s="17" t="s">
        <v>177</v>
      </c>
      <c r="BM117" s="17" t="s">
        <v>233</v>
      </c>
    </row>
    <row r="118" spans="2:65" s="45" customFormat="1" ht="27" x14ac:dyDescent="0.3">
      <c r="B118" s="38"/>
      <c r="D118" s="212" t="s">
        <v>179</v>
      </c>
      <c r="F118" s="213" t="s">
        <v>488</v>
      </c>
      <c r="M118" s="38"/>
      <c r="N118" s="214"/>
      <c r="O118" s="39"/>
      <c r="P118" s="39"/>
      <c r="Q118" s="39"/>
      <c r="R118" s="39"/>
      <c r="S118" s="39"/>
      <c r="T118" s="39"/>
      <c r="U118" s="39"/>
      <c r="V118" s="39"/>
      <c r="W118" s="39"/>
      <c r="X118" s="87"/>
      <c r="AT118" s="17" t="s">
        <v>179</v>
      </c>
      <c r="AU118" s="17" t="s">
        <v>83</v>
      </c>
    </row>
    <row r="119" spans="2:65" s="188" customFormat="1" ht="29.85" customHeight="1" x14ac:dyDescent="0.3">
      <c r="B119" s="187"/>
      <c r="D119" s="189" t="s">
        <v>72</v>
      </c>
      <c r="E119" s="199" t="s">
        <v>177</v>
      </c>
      <c r="F119" s="199" t="s">
        <v>226</v>
      </c>
      <c r="K119" s="200">
        <f>BK119</f>
        <v>0</v>
      </c>
      <c r="M119" s="187"/>
      <c r="N119" s="192"/>
      <c r="O119" s="193"/>
      <c r="P119" s="193"/>
      <c r="Q119" s="194">
        <f>SUM(Q120:Q127)</f>
        <v>0</v>
      </c>
      <c r="R119" s="194">
        <f>SUM(R120:R127)</f>
        <v>0</v>
      </c>
      <c r="S119" s="193"/>
      <c r="T119" s="195">
        <f>SUM(T120:T127)</f>
        <v>0</v>
      </c>
      <c r="U119" s="193"/>
      <c r="V119" s="195">
        <f>SUM(V120:V127)</f>
        <v>0</v>
      </c>
      <c r="W119" s="193"/>
      <c r="X119" s="196">
        <f>SUM(X120:X127)</f>
        <v>0</v>
      </c>
      <c r="AR119" s="189" t="s">
        <v>81</v>
      </c>
      <c r="AT119" s="197" t="s">
        <v>72</v>
      </c>
      <c r="AU119" s="197" t="s">
        <v>81</v>
      </c>
      <c r="AY119" s="189" t="s">
        <v>171</v>
      </c>
      <c r="BK119" s="198">
        <f>SUM(BK120:BK127)</f>
        <v>0</v>
      </c>
    </row>
    <row r="120" spans="2:65" s="45" customFormat="1" ht="16.5" customHeight="1" x14ac:dyDescent="0.3">
      <c r="B120" s="38"/>
      <c r="C120" s="201" t="s">
        <v>206</v>
      </c>
      <c r="D120" s="201" t="s">
        <v>173</v>
      </c>
      <c r="E120" s="202" t="s">
        <v>510</v>
      </c>
      <c r="F120" s="203" t="s">
        <v>511</v>
      </c>
      <c r="G120" s="204" t="s">
        <v>176</v>
      </c>
      <c r="H120" s="205">
        <v>43.618000000000002</v>
      </c>
      <c r="I120" s="7"/>
      <c r="J120" s="7"/>
      <c r="K120" s="206">
        <f>ROUND(P120*H120,2)</f>
        <v>0</v>
      </c>
      <c r="L120" s="203" t="s">
        <v>487</v>
      </c>
      <c r="M120" s="38"/>
      <c r="N120" s="207" t="s">
        <v>5</v>
      </c>
      <c r="O120" s="208" t="s">
        <v>42</v>
      </c>
      <c r="P120" s="144">
        <f>I120+J120</f>
        <v>0</v>
      </c>
      <c r="Q120" s="144">
        <f>ROUND(I120*H120,2)</f>
        <v>0</v>
      </c>
      <c r="R120" s="144">
        <f>ROUND(J120*H120,2)</f>
        <v>0</v>
      </c>
      <c r="S120" s="39"/>
      <c r="T120" s="209">
        <f>S120*H120</f>
        <v>0</v>
      </c>
      <c r="U120" s="209">
        <v>0</v>
      </c>
      <c r="V120" s="209">
        <f>U120*H120</f>
        <v>0</v>
      </c>
      <c r="W120" s="209">
        <v>0</v>
      </c>
      <c r="X120" s="210">
        <f>W120*H120</f>
        <v>0</v>
      </c>
      <c r="AR120" s="17" t="s">
        <v>177</v>
      </c>
      <c r="AT120" s="17" t="s">
        <v>173</v>
      </c>
      <c r="AU120" s="17" t="s">
        <v>83</v>
      </c>
      <c r="AY120" s="17" t="s">
        <v>171</v>
      </c>
      <c r="BE120" s="211">
        <f>IF(O120="základní",K120,0)</f>
        <v>0</v>
      </c>
      <c r="BF120" s="211">
        <f>IF(O120="snížená",K120,0)</f>
        <v>0</v>
      </c>
      <c r="BG120" s="211">
        <f>IF(O120="zákl. přenesená",K120,0)</f>
        <v>0</v>
      </c>
      <c r="BH120" s="211">
        <f>IF(O120="sníž. přenesená",K120,0)</f>
        <v>0</v>
      </c>
      <c r="BI120" s="211">
        <f>IF(O120="nulová",K120,0)</f>
        <v>0</v>
      </c>
      <c r="BJ120" s="17" t="s">
        <v>81</v>
      </c>
      <c r="BK120" s="211">
        <f>ROUND(P120*H120,2)</f>
        <v>0</v>
      </c>
      <c r="BL120" s="17" t="s">
        <v>177</v>
      </c>
      <c r="BM120" s="17" t="s">
        <v>244</v>
      </c>
    </row>
    <row r="121" spans="2:65" s="45" customFormat="1" ht="27" x14ac:dyDescent="0.3">
      <c r="B121" s="38"/>
      <c r="D121" s="212" t="s">
        <v>179</v>
      </c>
      <c r="F121" s="213" t="s">
        <v>488</v>
      </c>
      <c r="M121" s="38"/>
      <c r="N121" s="214"/>
      <c r="O121" s="39"/>
      <c r="P121" s="39"/>
      <c r="Q121" s="39"/>
      <c r="R121" s="39"/>
      <c r="S121" s="39"/>
      <c r="T121" s="39"/>
      <c r="U121" s="39"/>
      <c r="V121" s="39"/>
      <c r="W121" s="39"/>
      <c r="X121" s="87"/>
      <c r="AT121" s="17" t="s">
        <v>179</v>
      </c>
      <c r="AU121" s="17" t="s">
        <v>83</v>
      </c>
    </row>
    <row r="122" spans="2:65" s="45" customFormat="1" ht="25.5" customHeight="1" x14ac:dyDescent="0.3">
      <c r="B122" s="38"/>
      <c r="C122" s="201" t="s">
        <v>214</v>
      </c>
      <c r="D122" s="201" t="s">
        <v>173</v>
      </c>
      <c r="E122" s="202" t="s">
        <v>512</v>
      </c>
      <c r="F122" s="203" t="s">
        <v>513</v>
      </c>
      <c r="G122" s="204" t="s">
        <v>176</v>
      </c>
      <c r="H122" s="205">
        <v>8.8559999999999999</v>
      </c>
      <c r="I122" s="7"/>
      <c r="J122" s="7"/>
      <c r="K122" s="206">
        <f>ROUND(P122*H122,2)</f>
        <v>0</v>
      </c>
      <c r="L122" s="203" t="s">
        <v>487</v>
      </c>
      <c r="M122" s="38"/>
      <c r="N122" s="207" t="s">
        <v>5</v>
      </c>
      <c r="O122" s="208" t="s">
        <v>42</v>
      </c>
      <c r="P122" s="144">
        <f>I122+J122</f>
        <v>0</v>
      </c>
      <c r="Q122" s="144">
        <f>ROUND(I122*H122,2)</f>
        <v>0</v>
      </c>
      <c r="R122" s="144">
        <f>ROUND(J122*H122,2)</f>
        <v>0</v>
      </c>
      <c r="S122" s="39"/>
      <c r="T122" s="209">
        <f>S122*H122</f>
        <v>0</v>
      </c>
      <c r="U122" s="209">
        <v>0</v>
      </c>
      <c r="V122" s="209">
        <f>U122*H122</f>
        <v>0</v>
      </c>
      <c r="W122" s="209">
        <v>0</v>
      </c>
      <c r="X122" s="210">
        <f>W122*H122</f>
        <v>0</v>
      </c>
      <c r="AR122" s="17" t="s">
        <v>177</v>
      </c>
      <c r="AT122" s="17" t="s">
        <v>173</v>
      </c>
      <c r="AU122" s="17" t="s">
        <v>83</v>
      </c>
      <c r="AY122" s="17" t="s">
        <v>171</v>
      </c>
      <c r="BE122" s="211">
        <f>IF(O122="základní",K122,0)</f>
        <v>0</v>
      </c>
      <c r="BF122" s="211">
        <f>IF(O122="snížená",K122,0)</f>
        <v>0</v>
      </c>
      <c r="BG122" s="211">
        <f>IF(O122="zákl. přenesená",K122,0)</f>
        <v>0</v>
      </c>
      <c r="BH122" s="211">
        <f>IF(O122="sníž. přenesená",K122,0)</f>
        <v>0</v>
      </c>
      <c r="BI122" s="211">
        <f>IF(O122="nulová",K122,0)</f>
        <v>0</v>
      </c>
      <c r="BJ122" s="17" t="s">
        <v>81</v>
      </c>
      <c r="BK122" s="211">
        <f>ROUND(P122*H122,2)</f>
        <v>0</v>
      </c>
      <c r="BL122" s="17" t="s">
        <v>177</v>
      </c>
      <c r="BM122" s="17" t="s">
        <v>253</v>
      </c>
    </row>
    <row r="123" spans="2:65" s="45" customFormat="1" ht="40.5" x14ac:dyDescent="0.3">
      <c r="B123" s="38"/>
      <c r="D123" s="212" t="s">
        <v>179</v>
      </c>
      <c r="F123" s="213" t="s">
        <v>514</v>
      </c>
      <c r="M123" s="38"/>
      <c r="N123" s="214"/>
      <c r="O123" s="39"/>
      <c r="P123" s="39"/>
      <c r="Q123" s="39"/>
      <c r="R123" s="39"/>
      <c r="S123" s="39"/>
      <c r="T123" s="39"/>
      <c r="U123" s="39"/>
      <c r="V123" s="39"/>
      <c r="W123" s="39"/>
      <c r="X123" s="87"/>
      <c r="AT123" s="17" t="s">
        <v>179</v>
      </c>
      <c r="AU123" s="17" t="s">
        <v>83</v>
      </c>
    </row>
    <row r="124" spans="2:65" s="216" customFormat="1" ht="13.5" x14ac:dyDescent="0.3">
      <c r="B124" s="215"/>
      <c r="D124" s="212" t="s">
        <v>181</v>
      </c>
      <c r="E124" s="217" t="s">
        <v>5</v>
      </c>
      <c r="F124" s="218" t="s">
        <v>515</v>
      </c>
      <c r="H124" s="219">
        <v>8.8559999999999999</v>
      </c>
      <c r="M124" s="215"/>
      <c r="N124" s="220"/>
      <c r="O124" s="221"/>
      <c r="P124" s="221"/>
      <c r="Q124" s="221"/>
      <c r="R124" s="221"/>
      <c r="S124" s="221"/>
      <c r="T124" s="221"/>
      <c r="U124" s="221"/>
      <c r="V124" s="221"/>
      <c r="W124" s="221"/>
      <c r="X124" s="222"/>
      <c r="AT124" s="217" t="s">
        <v>181</v>
      </c>
      <c r="AU124" s="217" t="s">
        <v>83</v>
      </c>
      <c r="AV124" s="216" t="s">
        <v>83</v>
      </c>
      <c r="AW124" s="216" t="s">
        <v>7</v>
      </c>
      <c r="AX124" s="216" t="s">
        <v>73</v>
      </c>
      <c r="AY124" s="217" t="s">
        <v>171</v>
      </c>
    </row>
    <row r="125" spans="2:65" s="224" customFormat="1" ht="13.5" x14ac:dyDescent="0.3">
      <c r="B125" s="223"/>
      <c r="D125" s="212" t="s">
        <v>181</v>
      </c>
      <c r="E125" s="225" t="s">
        <v>5</v>
      </c>
      <c r="F125" s="226" t="s">
        <v>205</v>
      </c>
      <c r="H125" s="227">
        <v>8.8559999999999999</v>
      </c>
      <c r="M125" s="223"/>
      <c r="N125" s="228"/>
      <c r="O125" s="229"/>
      <c r="P125" s="229"/>
      <c r="Q125" s="229"/>
      <c r="R125" s="229"/>
      <c r="S125" s="229"/>
      <c r="T125" s="229"/>
      <c r="U125" s="229"/>
      <c r="V125" s="229"/>
      <c r="W125" s="229"/>
      <c r="X125" s="230"/>
      <c r="AT125" s="225" t="s">
        <v>181</v>
      </c>
      <c r="AU125" s="225" t="s">
        <v>83</v>
      </c>
      <c r="AV125" s="224" t="s">
        <v>177</v>
      </c>
      <c r="AW125" s="224" t="s">
        <v>7</v>
      </c>
      <c r="AX125" s="224" t="s">
        <v>81</v>
      </c>
      <c r="AY125" s="225" t="s">
        <v>171</v>
      </c>
    </row>
    <row r="126" spans="2:65" s="45" customFormat="1" ht="25.5" customHeight="1" x14ac:dyDescent="0.3">
      <c r="B126" s="38"/>
      <c r="C126" s="201" t="s">
        <v>220</v>
      </c>
      <c r="D126" s="201" t="s">
        <v>173</v>
      </c>
      <c r="E126" s="202" t="s">
        <v>516</v>
      </c>
      <c r="F126" s="203" t="s">
        <v>517</v>
      </c>
      <c r="G126" s="204" t="s">
        <v>176</v>
      </c>
      <c r="H126" s="205">
        <v>8.8559999999999999</v>
      </c>
      <c r="I126" s="7"/>
      <c r="J126" s="7"/>
      <c r="K126" s="206">
        <f>ROUND(P126*H126,2)</f>
        <v>0</v>
      </c>
      <c r="L126" s="203" t="s">
        <v>487</v>
      </c>
      <c r="M126" s="38"/>
      <c r="N126" s="207" t="s">
        <v>5</v>
      </c>
      <c r="O126" s="208" t="s">
        <v>42</v>
      </c>
      <c r="P126" s="144">
        <f>I126+J126</f>
        <v>0</v>
      </c>
      <c r="Q126" s="144">
        <f>ROUND(I126*H126,2)</f>
        <v>0</v>
      </c>
      <c r="R126" s="144">
        <f>ROUND(J126*H126,2)</f>
        <v>0</v>
      </c>
      <c r="S126" s="39"/>
      <c r="T126" s="209">
        <f>S126*H126</f>
        <v>0</v>
      </c>
      <c r="U126" s="209">
        <v>0</v>
      </c>
      <c r="V126" s="209">
        <f>U126*H126</f>
        <v>0</v>
      </c>
      <c r="W126" s="209">
        <v>0</v>
      </c>
      <c r="X126" s="210">
        <f>W126*H126</f>
        <v>0</v>
      </c>
      <c r="AR126" s="17" t="s">
        <v>177</v>
      </c>
      <c r="AT126" s="17" t="s">
        <v>173</v>
      </c>
      <c r="AU126" s="17" t="s">
        <v>83</v>
      </c>
      <c r="AY126" s="17" t="s">
        <v>171</v>
      </c>
      <c r="BE126" s="211">
        <f>IF(O126="základní",K126,0)</f>
        <v>0</v>
      </c>
      <c r="BF126" s="211">
        <f>IF(O126="snížená",K126,0)</f>
        <v>0</v>
      </c>
      <c r="BG126" s="211">
        <f>IF(O126="zákl. přenesená",K126,0)</f>
        <v>0</v>
      </c>
      <c r="BH126" s="211">
        <f>IF(O126="sníž. přenesená",K126,0)</f>
        <v>0</v>
      </c>
      <c r="BI126" s="211">
        <f>IF(O126="nulová",K126,0)</f>
        <v>0</v>
      </c>
      <c r="BJ126" s="17" t="s">
        <v>81</v>
      </c>
      <c r="BK126" s="211">
        <f>ROUND(P126*H126,2)</f>
        <v>0</v>
      </c>
      <c r="BL126" s="17" t="s">
        <v>177</v>
      </c>
      <c r="BM126" s="17" t="s">
        <v>260</v>
      </c>
    </row>
    <row r="127" spans="2:65" s="45" customFormat="1" ht="40.5" x14ac:dyDescent="0.3">
      <c r="B127" s="38"/>
      <c r="D127" s="212" t="s">
        <v>179</v>
      </c>
      <c r="F127" s="213" t="s">
        <v>514</v>
      </c>
      <c r="M127" s="38"/>
      <c r="N127" s="214"/>
      <c r="O127" s="39"/>
      <c r="P127" s="39"/>
      <c r="Q127" s="39"/>
      <c r="R127" s="39"/>
      <c r="S127" s="39"/>
      <c r="T127" s="39"/>
      <c r="U127" s="39"/>
      <c r="V127" s="39"/>
      <c r="W127" s="39"/>
      <c r="X127" s="87"/>
      <c r="AT127" s="17" t="s">
        <v>179</v>
      </c>
      <c r="AU127" s="17" t="s">
        <v>83</v>
      </c>
    </row>
    <row r="128" spans="2:65" s="188" customFormat="1" ht="29.85" customHeight="1" x14ac:dyDescent="0.3">
      <c r="B128" s="187"/>
      <c r="D128" s="189" t="s">
        <v>72</v>
      </c>
      <c r="E128" s="199" t="s">
        <v>199</v>
      </c>
      <c r="F128" s="199" t="s">
        <v>232</v>
      </c>
      <c r="K128" s="200">
        <f>BK128</f>
        <v>0</v>
      </c>
      <c r="M128" s="187"/>
      <c r="N128" s="192"/>
      <c r="O128" s="193"/>
      <c r="P128" s="193"/>
      <c r="Q128" s="194">
        <f>SUM(Q129:Q134)</f>
        <v>0</v>
      </c>
      <c r="R128" s="194">
        <f>SUM(R129:R134)</f>
        <v>0</v>
      </c>
      <c r="S128" s="193"/>
      <c r="T128" s="195">
        <f>SUM(T129:T134)</f>
        <v>0</v>
      </c>
      <c r="U128" s="193"/>
      <c r="V128" s="195">
        <f>SUM(V129:V134)</f>
        <v>0</v>
      </c>
      <c r="W128" s="193"/>
      <c r="X128" s="196">
        <f>SUM(X129:X134)</f>
        <v>0</v>
      </c>
      <c r="AR128" s="189" t="s">
        <v>81</v>
      </c>
      <c r="AT128" s="197" t="s">
        <v>72</v>
      </c>
      <c r="AU128" s="197" t="s">
        <v>81</v>
      </c>
      <c r="AY128" s="189" t="s">
        <v>171</v>
      </c>
      <c r="BK128" s="198">
        <f>SUM(BK129:BK134)</f>
        <v>0</v>
      </c>
    </row>
    <row r="129" spans="2:65" s="45" customFormat="1" ht="16.5" customHeight="1" x14ac:dyDescent="0.3">
      <c r="B129" s="38"/>
      <c r="C129" s="201" t="s">
        <v>227</v>
      </c>
      <c r="D129" s="201" t="s">
        <v>173</v>
      </c>
      <c r="E129" s="202" t="s">
        <v>518</v>
      </c>
      <c r="F129" s="203" t="s">
        <v>519</v>
      </c>
      <c r="G129" s="204" t="s">
        <v>224</v>
      </c>
      <c r="H129" s="205">
        <v>48</v>
      </c>
      <c r="I129" s="7"/>
      <c r="J129" s="7"/>
      <c r="K129" s="206">
        <f>ROUND(P129*H129,2)</f>
        <v>0</v>
      </c>
      <c r="L129" s="203" t="s">
        <v>487</v>
      </c>
      <c r="M129" s="38"/>
      <c r="N129" s="207" t="s">
        <v>5</v>
      </c>
      <c r="O129" s="208" t="s">
        <v>42</v>
      </c>
      <c r="P129" s="144">
        <f>I129+J129</f>
        <v>0</v>
      </c>
      <c r="Q129" s="144">
        <f>ROUND(I129*H129,2)</f>
        <v>0</v>
      </c>
      <c r="R129" s="144">
        <f>ROUND(J129*H129,2)</f>
        <v>0</v>
      </c>
      <c r="S129" s="39"/>
      <c r="T129" s="209">
        <f>S129*H129</f>
        <v>0</v>
      </c>
      <c r="U129" s="209">
        <v>0</v>
      </c>
      <c r="V129" s="209">
        <f>U129*H129</f>
        <v>0</v>
      </c>
      <c r="W129" s="209">
        <v>0</v>
      </c>
      <c r="X129" s="210">
        <f>W129*H129</f>
        <v>0</v>
      </c>
      <c r="AR129" s="17" t="s">
        <v>177</v>
      </c>
      <c r="AT129" s="17" t="s">
        <v>173</v>
      </c>
      <c r="AU129" s="17" t="s">
        <v>83</v>
      </c>
      <c r="AY129" s="17" t="s">
        <v>171</v>
      </c>
      <c r="BE129" s="211">
        <f>IF(O129="základní",K129,0)</f>
        <v>0</v>
      </c>
      <c r="BF129" s="211">
        <f>IF(O129="snížená",K129,0)</f>
        <v>0</v>
      </c>
      <c r="BG129" s="211">
        <f>IF(O129="zákl. přenesená",K129,0)</f>
        <v>0</v>
      </c>
      <c r="BH129" s="211">
        <f>IF(O129="sníž. přenesená",K129,0)</f>
        <v>0</v>
      </c>
      <c r="BI129" s="211">
        <f>IF(O129="nulová",K129,0)</f>
        <v>0</v>
      </c>
      <c r="BJ129" s="17" t="s">
        <v>81</v>
      </c>
      <c r="BK129" s="211">
        <f>ROUND(P129*H129,2)</f>
        <v>0</v>
      </c>
      <c r="BL129" s="17" t="s">
        <v>177</v>
      </c>
      <c r="BM129" s="17" t="s">
        <v>270</v>
      </c>
    </row>
    <row r="130" spans="2:65" s="45" customFormat="1" ht="27" x14ac:dyDescent="0.3">
      <c r="B130" s="38"/>
      <c r="D130" s="212" t="s">
        <v>179</v>
      </c>
      <c r="F130" s="213" t="s">
        <v>520</v>
      </c>
      <c r="M130" s="38"/>
      <c r="N130" s="214"/>
      <c r="O130" s="39"/>
      <c r="P130" s="39"/>
      <c r="Q130" s="39"/>
      <c r="R130" s="39"/>
      <c r="S130" s="39"/>
      <c r="T130" s="39"/>
      <c r="U130" s="39"/>
      <c r="V130" s="39"/>
      <c r="W130" s="39"/>
      <c r="X130" s="87"/>
      <c r="AT130" s="17" t="s">
        <v>179</v>
      </c>
      <c r="AU130" s="17" t="s">
        <v>83</v>
      </c>
    </row>
    <row r="131" spans="2:65" s="45" customFormat="1" ht="16.5" customHeight="1" x14ac:dyDescent="0.3">
      <c r="B131" s="38"/>
      <c r="C131" s="231" t="s">
        <v>233</v>
      </c>
      <c r="D131" s="231" t="s">
        <v>221</v>
      </c>
      <c r="E131" s="232" t="s">
        <v>521</v>
      </c>
      <c r="F131" s="233" t="s">
        <v>522</v>
      </c>
      <c r="G131" s="234" t="s">
        <v>224</v>
      </c>
      <c r="H131" s="235">
        <v>48.96</v>
      </c>
      <c r="I131" s="8"/>
      <c r="J131" s="236"/>
      <c r="K131" s="237">
        <f>ROUND(P131*H131,2)</f>
        <v>0</v>
      </c>
      <c r="L131" s="233" t="s">
        <v>487</v>
      </c>
      <c r="M131" s="238"/>
      <c r="N131" s="239" t="s">
        <v>5</v>
      </c>
      <c r="O131" s="208" t="s">
        <v>42</v>
      </c>
      <c r="P131" s="144">
        <f>I131+J131</f>
        <v>0</v>
      </c>
      <c r="Q131" s="144">
        <f>ROUND(I131*H131,2)</f>
        <v>0</v>
      </c>
      <c r="R131" s="144">
        <f>ROUND(J131*H131,2)</f>
        <v>0</v>
      </c>
      <c r="S131" s="39"/>
      <c r="T131" s="209">
        <f>S131*H131</f>
        <v>0</v>
      </c>
      <c r="U131" s="209">
        <v>0</v>
      </c>
      <c r="V131" s="209">
        <f>U131*H131</f>
        <v>0</v>
      </c>
      <c r="W131" s="209">
        <v>0</v>
      </c>
      <c r="X131" s="210">
        <f>W131*H131</f>
        <v>0</v>
      </c>
      <c r="AR131" s="17" t="s">
        <v>220</v>
      </c>
      <c r="AT131" s="17" t="s">
        <v>221</v>
      </c>
      <c r="AU131" s="17" t="s">
        <v>83</v>
      </c>
      <c r="AY131" s="17" t="s">
        <v>171</v>
      </c>
      <c r="BE131" s="211">
        <f>IF(O131="základní",K131,0)</f>
        <v>0</v>
      </c>
      <c r="BF131" s="211">
        <f>IF(O131="snížená",K131,0)</f>
        <v>0</v>
      </c>
      <c r="BG131" s="211">
        <f>IF(O131="zákl. přenesená",K131,0)</f>
        <v>0</v>
      </c>
      <c r="BH131" s="211">
        <f>IF(O131="sníž. přenesená",K131,0)</f>
        <v>0</v>
      </c>
      <c r="BI131" s="211">
        <f>IF(O131="nulová",K131,0)</f>
        <v>0</v>
      </c>
      <c r="BJ131" s="17" t="s">
        <v>81</v>
      </c>
      <c r="BK131" s="211">
        <f>ROUND(P131*H131,2)</f>
        <v>0</v>
      </c>
      <c r="BL131" s="17" t="s">
        <v>177</v>
      </c>
      <c r="BM131" s="17" t="s">
        <v>277</v>
      </c>
    </row>
    <row r="132" spans="2:65" s="45" customFormat="1" ht="27" x14ac:dyDescent="0.3">
      <c r="B132" s="38"/>
      <c r="D132" s="212" t="s">
        <v>179</v>
      </c>
      <c r="F132" s="213" t="s">
        <v>520</v>
      </c>
      <c r="M132" s="38"/>
      <c r="N132" s="214"/>
      <c r="O132" s="39"/>
      <c r="P132" s="39"/>
      <c r="Q132" s="39"/>
      <c r="R132" s="39"/>
      <c r="S132" s="39"/>
      <c r="T132" s="39"/>
      <c r="U132" s="39"/>
      <c r="V132" s="39"/>
      <c r="W132" s="39"/>
      <c r="X132" s="87"/>
      <c r="AT132" s="17" t="s">
        <v>179</v>
      </c>
      <c r="AU132" s="17" t="s">
        <v>83</v>
      </c>
    </row>
    <row r="133" spans="2:65" s="45" customFormat="1" ht="16.5" customHeight="1" x14ac:dyDescent="0.3">
      <c r="B133" s="38"/>
      <c r="C133" s="231" t="s">
        <v>238</v>
      </c>
      <c r="D133" s="231" t="s">
        <v>221</v>
      </c>
      <c r="E133" s="232" t="s">
        <v>523</v>
      </c>
      <c r="F133" s="233" t="s">
        <v>524</v>
      </c>
      <c r="G133" s="234" t="s">
        <v>224</v>
      </c>
      <c r="H133" s="235">
        <v>97.92</v>
      </c>
      <c r="I133" s="8"/>
      <c r="J133" s="236"/>
      <c r="K133" s="237">
        <f>ROUND(P133*H133,2)</f>
        <v>0</v>
      </c>
      <c r="L133" s="233" t="s">
        <v>487</v>
      </c>
      <c r="M133" s="238"/>
      <c r="N133" s="239" t="s">
        <v>5</v>
      </c>
      <c r="O133" s="208" t="s">
        <v>42</v>
      </c>
      <c r="P133" s="144">
        <f>I133+J133</f>
        <v>0</v>
      </c>
      <c r="Q133" s="144">
        <f>ROUND(I133*H133,2)</f>
        <v>0</v>
      </c>
      <c r="R133" s="144">
        <f>ROUND(J133*H133,2)</f>
        <v>0</v>
      </c>
      <c r="S133" s="39"/>
      <c r="T133" s="209">
        <f>S133*H133</f>
        <v>0</v>
      </c>
      <c r="U133" s="209">
        <v>0</v>
      </c>
      <c r="V133" s="209">
        <f>U133*H133</f>
        <v>0</v>
      </c>
      <c r="W133" s="209">
        <v>0</v>
      </c>
      <c r="X133" s="210">
        <f>W133*H133</f>
        <v>0</v>
      </c>
      <c r="AR133" s="17" t="s">
        <v>220</v>
      </c>
      <c r="AT133" s="17" t="s">
        <v>221</v>
      </c>
      <c r="AU133" s="17" t="s">
        <v>83</v>
      </c>
      <c r="AY133" s="17" t="s">
        <v>171</v>
      </c>
      <c r="BE133" s="211">
        <f>IF(O133="základní",K133,0)</f>
        <v>0</v>
      </c>
      <c r="BF133" s="211">
        <f>IF(O133="snížená",K133,0)</f>
        <v>0</v>
      </c>
      <c r="BG133" s="211">
        <f>IF(O133="zákl. přenesená",K133,0)</f>
        <v>0</v>
      </c>
      <c r="BH133" s="211">
        <f>IF(O133="sníž. přenesená",K133,0)</f>
        <v>0</v>
      </c>
      <c r="BI133" s="211">
        <f>IF(O133="nulová",K133,0)</f>
        <v>0</v>
      </c>
      <c r="BJ133" s="17" t="s">
        <v>81</v>
      </c>
      <c r="BK133" s="211">
        <f>ROUND(P133*H133,2)</f>
        <v>0</v>
      </c>
      <c r="BL133" s="17" t="s">
        <v>177</v>
      </c>
      <c r="BM133" s="17" t="s">
        <v>284</v>
      </c>
    </row>
    <row r="134" spans="2:65" s="45" customFormat="1" ht="27" x14ac:dyDescent="0.3">
      <c r="B134" s="38"/>
      <c r="D134" s="212" t="s">
        <v>179</v>
      </c>
      <c r="F134" s="213" t="s">
        <v>520</v>
      </c>
      <c r="M134" s="38"/>
      <c r="N134" s="214"/>
      <c r="O134" s="39"/>
      <c r="P134" s="39"/>
      <c r="Q134" s="39"/>
      <c r="R134" s="39"/>
      <c r="S134" s="39"/>
      <c r="T134" s="39"/>
      <c r="U134" s="39"/>
      <c r="V134" s="39"/>
      <c r="W134" s="39"/>
      <c r="X134" s="87"/>
      <c r="AT134" s="17" t="s">
        <v>179</v>
      </c>
      <c r="AU134" s="17" t="s">
        <v>83</v>
      </c>
    </row>
    <row r="135" spans="2:65" s="188" customFormat="1" ht="29.85" customHeight="1" x14ac:dyDescent="0.3">
      <c r="B135" s="187"/>
      <c r="D135" s="189" t="s">
        <v>72</v>
      </c>
      <c r="E135" s="199" t="s">
        <v>206</v>
      </c>
      <c r="F135" s="199" t="s">
        <v>525</v>
      </c>
      <c r="K135" s="200">
        <f>BK135</f>
        <v>0</v>
      </c>
      <c r="M135" s="187"/>
      <c r="N135" s="192"/>
      <c r="O135" s="193"/>
      <c r="P135" s="193"/>
      <c r="Q135" s="194">
        <f>SUM(Q136:Q143)</f>
        <v>0</v>
      </c>
      <c r="R135" s="194">
        <f>SUM(R136:R143)</f>
        <v>0</v>
      </c>
      <c r="S135" s="193"/>
      <c r="T135" s="195">
        <f>SUM(T136:T143)</f>
        <v>0</v>
      </c>
      <c r="U135" s="193"/>
      <c r="V135" s="195">
        <f>SUM(V136:V143)</f>
        <v>0</v>
      </c>
      <c r="W135" s="193"/>
      <c r="X135" s="196">
        <f>SUM(X136:X143)</f>
        <v>0</v>
      </c>
      <c r="AR135" s="189" t="s">
        <v>81</v>
      </c>
      <c r="AT135" s="197" t="s">
        <v>72</v>
      </c>
      <c r="AU135" s="197" t="s">
        <v>81</v>
      </c>
      <c r="AY135" s="189" t="s">
        <v>171</v>
      </c>
      <c r="BK135" s="198">
        <f>SUM(BK136:BK143)</f>
        <v>0</v>
      </c>
    </row>
    <row r="136" spans="2:65" s="45" customFormat="1" ht="16.5" customHeight="1" x14ac:dyDescent="0.3">
      <c r="B136" s="38"/>
      <c r="C136" s="201" t="s">
        <v>244</v>
      </c>
      <c r="D136" s="201" t="s">
        <v>173</v>
      </c>
      <c r="E136" s="202" t="s">
        <v>526</v>
      </c>
      <c r="F136" s="203" t="s">
        <v>527</v>
      </c>
      <c r="G136" s="204" t="s">
        <v>176</v>
      </c>
      <c r="H136" s="205">
        <v>75.108000000000004</v>
      </c>
      <c r="I136" s="7"/>
      <c r="J136" s="7"/>
      <c r="K136" s="206">
        <f>ROUND(P136*H136,2)</f>
        <v>0</v>
      </c>
      <c r="L136" s="203" t="s">
        <v>487</v>
      </c>
      <c r="M136" s="38"/>
      <c r="N136" s="207" t="s">
        <v>5</v>
      </c>
      <c r="O136" s="208" t="s">
        <v>42</v>
      </c>
      <c r="P136" s="144">
        <f>I136+J136</f>
        <v>0</v>
      </c>
      <c r="Q136" s="144">
        <f>ROUND(I136*H136,2)</f>
        <v>0</v>
      </c>
      <c r="R136" s="144">
        <f>ROUND(J136*H136,2)</f>
        <v>0</v>
      </c>
      <c r="S136" s="39"/>
      <c r="T136" s="209">
        <f>S136*H136</f>
        <v>0</v>
      </c>
      <c r="U136" s="209">
        <v>0</v>
      </c>
      <c r="V136" s="209">
        <f>U136*H136</f>
        <v>0</v>
      </c>
      <c r="W136" s="209">
        <v>0</v>
      </c>
      <c r="X136" s="210">
        <f>W136*H136</f>
        <v>0</v>
      </c>
      <c r="AR136" s="17" t="s">
        <v>177</v>
      </c>
      <c r="AT136" s="17" t="s">
        <v>173</v>
      </c>
      <c r="AU136" s="17" t="s">
        <v>83</v>
      </c>
      <c r="AY136" s="17" t="s">
        <v>171</v>
      </c>
      <c r="BE136" s="211">
        <f>IF(O136="základní",K136,0)</f>
        <v>0</v>
      </c>
      <c r="BF136" s="211">
        <f>IF(O136="snížená",K136,0)</f>
        <v>0</v>
      </c>
      <c r="BG136" s="211">
        <f>IF(O136="zákl. přenesená",K136,0)</f>
        <v>0</v>
      </c>
      <c r="BH136" s="211">
        <f>IF(O136="sníž. přenesená",K136,0)</f>
        <v>0</v>
      </c>
      <c r="BI136" s="211">
        <f>IF(O136="nulová",K136,0)</f>
        <v>0</v>
      </c>
      <c r="BJ136" s="17" t="s">
        <v>81</v>
      </c>
      <c r="BK136" s="211">
        <f>ROUND(P136*H136,2)</f>
        <v>0</v>
      </c>
      <c r="BL136" s="17" t="s">
        <v>177</v>
      </c>
      <c r="BM136" s="17" t="s">
        <v>294</v>
      </c>
    </row>
    <row r="137" spans="2:65" s="45" customFormat="1" ht="27" x14ac:dyDescent="0.3">
      <c r="B137" s="38"/>
      <c r="D137" s="212" t="s">
        <v>179</v>
      </c>
      <c r="F137" s="213" t="s">
        <v>520</v>
      </c>
      <c r="M137" s="38"/>
      <c r="N137" s="214"/>
      <c r="O137" s="39"/>
      <c r="P137" s="39"/>
      <c r="Q137" s="39"/>
      <c r="R137" s="39"/>
      <c r="S137" s="39"/>
      <c r="T137" s="39"/>
      <c r="U137" s="39"/>
      <c r="V137" s="39"/>
      <c r="W137" s="39"/>
      <c r="X137" s="87"/>
      <c r="AT137" s="17" t="s">
        <v>179</v>
      </c>
      <c r="AU137" s="17" t="s">
        <v>83</v>
      </c>
    </row>
    <row r="138" spans="2:65" s="45" customFormat="1" ht="25.5" customHeight="1" x14ac:dyDescent="0.3">
      <c r="B138" s="38"/>
      <c r="C138" s="201" t="s">
        <v>248</v>
      </c>
      <c r="D138" s="201" t="s">
        <v>173</v>
      </c>
      <c r="E138" s="202" t="s">
        <v>528</v>
      </c>
      <c r="F138" s="203" t="s">
        <v>529</v>
      </c>
      <c r="G138" s="204" t="s">
        <v>176</v>
      </c>
      <c r="H138" s="205">
        <v>18.053999999999998</v>
      </c>
      <c r="I138" s="7"/>
      <c r="J138" s="7"/>
      <c r="K138" s="206">
        <f>ROUND(P138*H138,2)</f>
        <v>0</v>
      </c>
      <c r="L138" s="203" t="s">
        <v>487</v>
      </c>
      <c r="M138" s="38"/>
      <c r="N138" s="207" t="s">
        <v>5</v>
      </c>
      <c r="O138" s="208" t="s">
        <v>42</v>
      </c>
      <c r="P138" s="144">
        <f>I138+J138</f>
        <v>0</v>
      </c>
      <c r="Q138" s="144">
        <f>ROUND(I138*H138,2)</f>
        <v>0</v>
      </c>
      <c r="R138" s="144">
        <f>ROUND(J138*H138,2)</f>
        <v>0</v>
      </c>
      <c r="S138" s="39"/>
      <c r="T138" s="209">
        <f>S138*H138</f>
        <v>0</v>
      </c>
      <c r="U138" s="209">
        <v>0</v>
      </c>
      <c r="V138" s="209">
        <f>U138*H138</f>
        <v>0</v>
      </c>
      <c r="W138" s="209">
        <v>0</v>
      </c>
      <c r="X138" s="210">
        <f>W138*H138</f>
        <v>0</v>
      </c>
      <c r="AR138" s="17" t="s">
        <v>177</v>
      </c>
      <c r="AT138" s="17" t="s">
        <v>173</v>
      </c>
      <c r="AU138" s="17" t="s">
        <v>83</v>
      </c>
      <c r="AY138" s="17" t="s">
        <v>171</v>
      </c>
      <c r="BE138" s="211">
        <f>IF(O138="základní",K138,0)</f>
        <v>0</v>
      </c>
      <c r="BF138" s="211">
        <f>IF(O138="snížená",K138,0)</f>
        <v>0</v>
      </c>
      <c r="BG138" s="211">
        <f>IF(O138="zákl. přenesená",K138,0)</f>
        <v>0</v>
      </c>
      <c r="BH138" s="211">
        <f>IF(O138="sníž. přenesená",K138,0)</f>
        <v>0</v>
      </c>
      <c r="BI138" s="211">
        <f>IF(O138="nulová",K138,0)</f>
        <v>0</v>
      </c>
      <c r="BJ138" s="17" t="s">
        <v>81</v>
      </c>
      <c r="BK138" s="211">
        <f>ROUND(P138*H138,2)</f>
        <v>0</v>
      </c>
      <c r="BL138" s="17" t="s">
        <v>177</v>
      </c>
      <c r="BM138" s="17" t="s">
        <v>303</v>
      </c>
    </row>
    <row r="139" spans="2:65" s="45" customFormat="1" ht="40.5" x14ac:dyDescent="0.3">
      <c r="B139" s="38"/>
      <c r="D139" s="212" t="s">
        <v>179</v>
      </c>
      <c r="F139" s="213" t="s">
        <v>530</v>
      </c>
      <c r="M139" s="38"/>
      <c r="N139" s="214"/>
      <c r="O139" s="39"/>
      <c r="P139" s="39"/>
      <c r="Q139" s="39"/>
      <c r="R139" s="39"/>
      <c r="S139" s="39"/>
      <c r="T139" s="39"/>
      <c r="U139" s="39"/>
      <c r="V139" s="39"/>
      <c r="W139" s="39"/>
      <c r="X139" s="87"/>
      <c r="AT139" s="17" t="s">
        <v>179</v>
      </c>
      <c r="AU139" s="17" t="s">
        <v>83</v>
      </c>
    </row>
    <row r="140" spans="2:65" s="216" customFormat="1" ht="13.5" x14ac:dyDescent="0.3">
      <c r="B140" s="215"/>
      <c r="D140" s="212" t="s">
        <v>181</v>
      </c>
      <c r="E140" s="217" t="s">
        <v>5</v>
      </c>
      <c r="F140" s="218" t="s">
        <v>531</v>
      </c>
      <c r="H140" s="219">
        <v>18.053999999999998</v>
      </c>
      <c r="M140" s="215"/>
      <c r="N140" s="220"/>
      <c r="O140" s="221"/>
      <c r="P140" s="221"/>
      <c r="Q140" s="221"/>
      <c r="R140" s="221"/>
      <c r="S140" s="221"/>
      <c r="T140" s="221"/>
      <c r="U140" s="221"/>
      <c r="V140" s="221"/>
      <c r="W140" s="221"/>
      <c r="X140" s="222"/>
      <c r="AT140" s="217" t="s">
        <v>181</v>
      </c>
      <c r="AU140" s="217" t="s">
        <v>83</v>
      </c>
      <c r="AV140" s="216" t="s">
        <v>83</v>
      </c>
      <c r="AW140" s="216" t="s">
        <v>7</v>
      </c>
      <c r="AX140" s="216" t="s">
        <v>73</v>
      </c>
      <c r="AY140" s="217" t="s">
        <v>171</v>
      </c>
    </row>
    <row r="141" spans="2:65" s="224" customFormat="1" ht="13.5" x14ac:dyDescent="0.3">
      <c r="B141" s="223"/>
      <c r="D141" s="212" t="s">
        <v>181</v>
      </c>
      <c r="E141" s="225" t="s">
        <v>5</v>
      </c>
      <c r="F141" s="226" t="s">
        <v>205</v>
      </c>
      <c r="H141" s="227">
        <v>18.053999999999998</v>
      </c>
      <c r="M141" s="223"/>
      <c r="N141" s="228"/>
      <c r="O141" s="229"/>
      <c r="P141" s="229"/>
      <c r="Q141" s="229"/>
      <c r="R141" s="229"/>
      <c r="S141" s="229"/>
      <c r="T141" s="229"/>
      <c r="U141" s="229"/>
      <c r="V141" s="229"/>
      <c r="W141" s="229"/>
      <c r="X141" s="230"/>
      <c r="AT141" s="225" t="s">
        <v>181</v>
      </c>
      <c r="AU141" s="225" t="s">
        <v>83</v>
      </c>
      <c r="AV141" s="224" t="s">
        <v>177</v>
      </c>
      <c r="AW141" s="224" t="s">
        <v>7</v>
      </c>
      <c r="AX141" s="224" t="s">
        <v>81</v>
      </c>
      <c r="AY141" s="225" t="s">
        <v>171</v>
      </c>
    </row>
    <row r="142" spans="2:65" s="45" customFormat="1" ht="16.5" customHeight="1" x14ac:dyDescent="0.3">
      <c r="B142" s="38"/>
      <c r="C142" s="201" t="s">
        <v>253</v>
      </c>
      <c r="D142" s="201" t="s">
        <v>173</v>
      </c>
      <c r="E142" s="202" t="s">
        <v>532</v>
      </c>
      <c r="F142" s="203" t="s">
        <v>533</v>
      </c>
      <c r="G142" s="204" t="s">
        <v>176</v>
      </c>
      <c r="H142" s="205">
        <v>83.495999999999995</v>
      </c>
      <c r="I142" s="7"/>
      <c r="J142" s="7"/>
      <c r="K142" s="206">
        <f>ROUND(P142*H142,2)</f>
        <v>0</v>
      </c>
      <c r="L142" s="203" t="s">
        <v>487</v>
      </c>
      <c r="M142" s="38"/>
      <c r="N142" s="207" t="s">
        <v>5</v>
      </c>
      <c r="O142" s="208" t="s">
        <v>42</v>
      </c>
      <c r="P142" s="144">
        <f>I142+J142</f>
        <v>0</v>
      </c>
      <c r="Q142" s="144">
        <f>ROUND(I142*H142,2)</f>
        <v>0</v>
      </c>
      <c r="R142" s="144">
        <f>ROUND(J142*H142,2)</f>
        <v>0</v>
      </c>
      <c r="S142" s="39"/>
      <c r="T142" s="209">
        <f>S142*H142</f>
        <v>0</v>
      </c>
      <c r="U142" s="209">
        <v>0</v>
      </c>
      <c r="V142" s="209">
        <f>U142*H142</f>
        <v>0</v>
      </c>
      <c r="W142" s="209">
        <v>0</v>
      </c>
      <c r="X142" s="210">
        <f>W142*H142</f>
        <v>0</v>
      </c>
      <c r="AR142" s="17" t="s">
        <v>177</v>
      </c>
      <c r="AT142" s="17" t="s">
        <v>173</v>
      </c>
      <c r="AU142" s="17" t="s">
        <v>83</v>
      </c>
      <c r="AY142" s="17" t="s">
        <v>171</v>
      </c>
      <c r="BE142" s="211">
        <f>IF(O142="základní",K142,0)</f>
        <v>0</v>
      </c>
      <c r="BF142" s="211">
        <f>IF(O142="snížená",K142,0)</f>
        <v>0</v>
      </c>
      <c r="BG142" s="211">
        <f>IF(O142="zákl. přenesená",K142,0)</f>
        <v>0</v>
      </c>
      <c r="BH142" s="211">
        <f>IF(O142="sníž. přenesená",K142,0)</f>
        <v>0</v>
      </c>
      <c r="BI142" s="211">
        <f>IF(O142="nulová",K142,0)</f>
        <v>0</v>
      </c>
      <c r="BJ142" s="17" t="s">
        <v>81</v>
      </c>
      <c r="BK142" s="211">
        <f>ROUND(P142*H142,2)</f>
        <v>0</v>
      </c>
      <c r="BL142" s="17" t="s">
        <v>177</v>
      </c>
      <c r="BM142" s="17" t="s">
        <v>312</v>
      </c>
    </row>
    <row r="143" spans="2:65" s="45" customFormat="1" ht="27" x14ac:dyDescent="0.3">
      <c r="B143" s="38"/>
      <c r="D143" s="212" t="s">
        <v>179</v>
      </c>
      <c r="F143" s="213" t="s">
        <v>520</v>
      </c>
      <c r="M143" s="38"/>
      <c r="N143" s="214"/>
      <c r="O143" s="39"/>
      <c r="P143" s="39"/>
      <c r="Q143" s="39"/>
      <c r="R143" s="39"/>
      <c r="S143" s="39"/>
      <c r="T143" s="39"/>
      <c r="U143" s="39"/>
      <c r="V143" s="39"/>
      <c r="W143" s="39"/>
      <c r="X143" s="87"/>
      <c r="AT143" s="17" t="s">
        <v>179</v>
      </c>
      <c r="AU143" s="17" t="s">
        <v>83</v>
      </c>
    </row>
    <row r="144" spans="2:65" s="188" customFormat="1" ht="29.85" customHeight="1" x14ac:dyDescent="0.3">
      <c r="B144" s="187"/>
      <c r="D144" s="189" t="s">
        <v>72</v>
      </c>
      <c r="E144" s="199" t="s">
        <v>227</v>
      </c>
      <c r="F144" s="199" t="s">
        <v>333</v>
      </c>
      <c r="K144" s="200">
        <f>BK144</f>
        <v>0</v>
      </c>
      <c r="M144" s="187"/>
      <c r="N144" s="192"/>
      <c r="O144" s="193"/>
      <c r="P144" s="193"/>
      <c r="Q144" s="194">
        <f>SUM(Q145:Q170)</f>
        <v>0</v>
      </c>
      <c r="R144" s="194">
        <f>SUM(R145:R170)</f>
        <v>0</v>
      </c>
      <c r="S144" s="193"/>
      <c r="T144" s="195">
        <f>SUM(T145:T170)</f>
        <v>0</v>
      </c>
      <c r="U144" s="193"/>
      <c r="V144" s="195">
        <f>SUM(V145:V170)</f>
        <v>0</v>
      </c>
      <c r="W144" s="193"/>
      <c r="X144" s="196">
        <f>SUM(X145:X170)</f>
        <v>0</v>
      </c>
      <c r="AR144" s="189" t="s">
        <v>81</v>
      </c>
      <c r="AT144" s="197" t="s">
        <v>72</v>
      </c>
      <c r="AU144" s="197" t="s">
        <v>81</v>
      </c>
      <c r="AY144" s="189" t="s">
        <v>171</v>
      </c>
      <c r="BK144" s="198">
        <f>SUM(BK145:BK170)</f>
        <v>0</v>
      </c>
    </row>
    <row r="145" spans="2:65" s="45" customFormat="1" ht="25.5" customHeight="1" x14ac:dyDescent="0.3">
      <c r="B145" s="38"/>
      <c r="C145" s="201" t="s">
        <v>12</v>
      </c>
      <c r="D145" s="201" t="s">
        <v>173</v>
      </c>
      <c r="E145" s="202" t="s">
        <v>534</v>
      </c>
      <c r="F145" s="203" t="s">
        <v>535</v>
      </c>
      <c r="G145" s="204" t="s">
        <v>176</v>
      </c>
      <c r="H145" s="205">
        <v>47.98</v>
      </c>
      <c r="I145" s="7"/>
      <c r="J145" s="7"/>
      <c r="K145" s="206">
        <f>ROUND(P145*H145,2)</f>
        <v>0</v>
      </c>
      <c r="L145" s="203" t="s">
        <v>487</v>
      </c>
      <c r="M145" s="38"/>
      <c r="N145" s="207" t="s">
        <v>5</v>
      </c>
      <c r="O145" s="208" t="s">
        <v>42</v>
      </c>
      <c r="P145" s="144">
        <f>I145+J145</f>
        <v>0</v>
      </c>
      <c r="Q145" s="144">
        <f>ROUND(I145*H145,2)</f>
        <v>0</v>
      </c>
      <c r="R145" s="144">
        <f>ROUND(J145*H145,2)</f>
        <v>0</v>
      </c>
      <c r="S145" s="39"/>
      <c r="T145" s="209">
        <f>S145*H145</f>
        <v>0</v>
      </c>
      <c r="U145" s="209">
        <v>0</v>
      </c>
      <c r="V145" s="209">
        <f>U145*H145</f>
        <v>0</v>
      </c>
      <c r="W145" s="209">
        <v>0</v>
      </c>
      <c r="X145" s="210">
        <f>W145*H145</f>
        <v>0</v>
      </c>
      <c r="AR145" s="17" t="s">
        <v>177</v>
      </c>
      <c r="AT145" s="17" t="s">
        <v>173</v>
      </c>
      <c r="AU145" s="17" t="s">
        <v>83</v>
      </c>
      <c r="AY145" s="17" t="s">
        <v>171</v>
      </c>
      <c r="BE145" s="211">
        <f>IF(O145="základní",K145,0)</f>
        <v>0</v>
      </c>
      <c r="BF145" s="211">
        <f>IF(O145="snížená",K145,0)</f>
        <v>0</v>
      </c>
      <c r="BG145" s="211">
        <f>IF(O145="zákl. přenesená",K145,0)</f>
        <v>0</v>
      </c>
      <c r="BH145" s="211">
        <f>IF(O145="sníž. přenesená",K145,0)</f>
        <v>0</v>
      </c>
      <c r="BI145" s="211">
        <f>IF(O145="nulová",K145,0)</f>
        <v>0</v>
      </c>
      <c r="BJ145" s="17" t="s">
        <v>81</v>
      </c>
      <c r="BK145" s="211">
        <f>ROUND(P145*H145,2)</f>
        <v>0</v>
      </c>
      <c r="BL145" s="17" t="s">
        <v>177</v>
      </c>
      <c r="BM145" s="17" t="s">
        <v>323</v>
      </c>
    </row>
    <row r="146" spans="2:65" s="45" customFormat="1" ht="27" x14ac:dyDescent="0.3">
      <c r="B146" s="38"/>
      <c r="D146" s="212" t="s">
        <v>179</v>
      </c>
      <c r="F146" s="213" t="s">
        <v>520</v>
      </c>
      <c r="M146" s="38"/>
      <c r="N146" s="214"/>
      <c r="O146" s="39"/>
      <c r="P146" s="39"/>
      <c r="Q146" s="39"/>
      <c r="R146" s="39"/>
      <c r="S146" s="39"/>
      <c r="T146" s="39"/>
      <c r="U146" s="39"/>
      <c r="V146" s="39"/>
      <c r="W146" s="39"/>
      <c r="X146" s="87"/>
      <c r="AT146" s="17" t="s">
        <v>179</v>
      </c>
      <c r="AU146" s="17" t="s">
        <v>83</v>
      </c>
    </row>
    <row r="147" spans="2:65" s="45" customFormat="1" ht="16.5" customHeight="1" x14ac:dyDescent="0.3">
      <c r="B147" s="38"/>
      <c r="C147" s="201" t="s">
        <v>260</v>
      </c>
      <c r="D147" s="201" t="s">
        <v>173</v>
      </c>
      <c r="E147" s="202" t="s">
        <v>536</v>
      </c>
      <c r="F147" s="203" t="s">
        <v>537</v>
      </c>
      <c r="G147" s="204" t="s">
        <v>176</v>
      </c>
      <c r="H147" s="205">
        <v>2.1059999999999999</v>
      </c>
      <c r="I147" s="7"/>
      <c r="J147" s="7"/>
      <c r="K147" s="206">
        <f>ROUND(P147*H147,2)</f>
        <v>0</v>
      </c>
      <c r="L147" s="203" t="s">
        <v>487</v>
      </c>
      <c r="M147" s="38"/>
      <c r="N147" s="207" t="s">
        <v>5</v>
      </c>
      <c r="O147" s="208" t="s">
        <v>42</v>
      </c>
      <c r="P147" s="144">
        <f>I147+J147</f>
        <v>0</v>
      </c>
      <c r="Q147" s="144">
        <f>ROUND(I147*H147,2)</f>
        <v>0</v>
      </c>
      <c r="R147" s="144">
        <f>ROUND(J147*H147,2)</f>
        <v>0</v>
      </c>
      <c r="S147" s="39"/>
      <c r="T147" s="209">
        <f>S147*H147</f>
        <v>0</v>
      </c>
      <c r="U147" s="209">
        <v>0</v>
      </c>
      <c r="V147" s="209">
        <f>U147*H147</f>
        <v>0</v>
      </c>
      <c r="W147" s="209">
        <v>0</v>
      </c>
      <c r="X147" s="210">
        <f>W147*H147</f>
        <v>0</v>
      </c>
      <c r="AR147" s="17" t="s">
        <v>177</v>
      </c>
      <c r="AT147" s="17" t="s">
        <v>173</v>
      </c>
      <c r="AU147" s="17" t="s">
        <v>83</v>
      </c>
      <c r="AY147" s="17" t="s">
        <v>171</v>
      </c>
      <c r="BE147" s="211">
        <f>IF(O147="základní",K147,0)</f>
        <v>0</v>
      </c>
      <c r="BF147" s="211">
        <f>IF(O147="snížená",K147,0)</f>
        <v>0</v>
      </c>
      <c r="BG147" s="211">
        <f>IF(O147="zákl. přenesená",K147,0)</f>
        <v>0</v>
      </c>
      <c r="BH147" s="211">
        <f>IF(O147="sníž. přenesená",K147,0)</f>
        <v>0</v>
      </c>
      <c r="BI147" s="211">
        <f>IF(O147="nulová",K147,0)</f>
        <v>0</v>
      </c>
      <c r="BJ147" s="17" t="s">
        <v>81</v>
      </c>
      <c r="BK147" s="211">
        <f>ROUND(P147*H147,2)</f>
        <v>0</v>
      </c>
      <c r="BL147" s="17" t="s">
        <v>177</v>
      </c>
      <c r="BM147" s="17" t="s">
        <v>334</v>
      </c>
    </row>
    <row r="148" spans="2:65" s="45" customFormat="1" ht="27" x14ac:dyDescent="0.3">
      <c r="B148" s="38"/>
      <c r="D148" s="212" t="s">
        <v>179</v>
      </c>
      <c r="F148" s="213" t="s">
        <v>520</v>
      </c>
      <c r="M148" s="38"/>
      <c r="N148" s="214"/>
      <c r="O148" s="39"/>
      <c r="P148" s="39"/>
      <c r="Q148" s="39"/>
      <c r="R148" s="39"/>
      <c r="S148" s="39"/>
      <c r="T148" s="39"/>
      <c r="U148" s="39"/>
      <c r="V148" s="39"/>
      <c r="W148" s="39"/>
      <c r="X148" s="87"/>
      <c r="AT148" s="17" t="s">
        <v>179</v>
      </c>
      <c r="AU148" s="17" t="s">
        <v>83</v>
      </c>
    </row>
    <row r="149" spans="2:65" s="45" customFormat="1" ht="16.5" customHeight="1" x14ac:dyDescent="0.3">
      <c r="B149" s="38"/>
      <c r="C149" s="201" t="s">
        <v>265</v>
      </c>
      <c r="D149" s="201" t="s">
        <v>173</v>
      </c>
      <c r="E149" s="202" t="s">
        <v>538</v>
      </c>
      <c r="F149" s="203" t="s">
        <v>539</v>
      </c>
      <c r="G149" s="204" t="s">
        <v>241</v>
      </c>
      <c r="H149" s="205">
        <v>27.2</v>
      </c>
      <c r="I149" s="7"/>
      <c r="J149" s="7"/>
      <c r="K149" s="206">
        <f>ROUND(P149*H149,2)</f>
        <v>0</v>
      </c>
      <c r="L149" s="203" t="s">
        <v>487</v>
      </c>
      <c r="M149" s="38"/>
      <c r="N149" s="207" t="s">
        <v>5</v>
      </c>
      <c r="O149" s="208" t="s">
        <v>42</v>
      </c>
      <c r="P149" s="144">
        <f>I149+J149</f>
        <v>0</v>
      </c>
      <c r="Q149" s="144">
        <f>ROUND(I149*H149,2)</f>
        <v>0</v>
      </c>
      <c r="R149" s="144">
        <f>ROUND(J149*H149,2)</f>
        <v>0</v>
      </c>
      <c r="S149" s="39"/>
      <c r="T149" s="209">
        <f>S149*H149</f>
        <v>0</v>
      </c>
      <c r="U149" s="209">
        <v>0</v>
      </c>
      <c r="V149" s="209">
        <f>U149*H149</f>
        <v>0</v>
      </c>
      <c r="W149" s="209">
        <v>0</v>
      </c>
      <c r="X149" s="210">
        <f>W149*H149</f>
        <v>0</v>
      </c>
      <c r="AR149" s="17" t="s">
        <v>177</v>
      </c>
      <c r="AT149" s="17" t="s">
        <v>173</v>
      </c>
      <c r="AU149" s="17" t="s">
        <v>83</v>
      </c>
      <c r="AY149" s="17" t="s">
        <v>171</v>
      </c>
      <c r="BE149" s="211">
        <f>IF(O149="základní",K149,0)</f>
        <v>0</v>
      </c>
      <c r="BF149" s="211">
        <f>IF(O149="snížená",K149,0)</f>
        <v>0</v>
      </c>
      <c r="BG149" s="211">
        <f>IF(O149="zákl. přenesená",K149,0)</f>
        <v>0</v>
      </c>
      <c r="BH149" s="211">
        <f>IF(O149="sníž. přenesená",K149,0)</f>
        <v>0</v>
      </c>
      <c r="BI149" s="211">
        <f>IF(O149="nulová",K149,0)</f>
        <v>0</v>
      </c>
      <c r="BJ149" s="17" t="s">
        <v>81</v>
      </c>
      <c r="BK149" s="211">
        <f>ROUND(P149*H149,2)</f>
        <v>0</v>
      </c>
      <c r="BL149" s="17" t="s">
        <v>177</v>
      </c>
      <c r="BM149" s="17" t="s">
        <v>342</v>
      </c>
    </row>
    <row r="150" spans="2:65" s="45" customFormat="1" ht="27" x14ac:dyDescent="0.3">
      <c r="B150" s="38"/>
      <c r="D150" s="212" t="s">
        <v>179</v>
      </c>
      <c r="F150" s="213" t="s">
        <v>520</v>
      </c>
      <c r="M150" s="38"/>
      <c r="N150" s="214"/>
      <c r="O150" s="39"/>
      <c r="P150" s="39"/>
      <c r="Q150" s="39"/>
      <c r="R150" s="39"/>
      <c r="S150" s="39"/>
      <c r="T150" s="39"/>
      <c r="U150" s="39"/>
      <c r="V150" s="39"/>
      <c r="W150" s="39"/>
      <c r="X150" s="87"/>
      <c r="AT150" s="17" t="s">
        <v>179</v>
      </c>
      <c r="AU150" s="17" t="s">
        <v>83</v>
      </c>
    </row>
    <row r="151" spans="2:65" s="45" customFormat="1" ht="25.5" customHeight="1" x14ac:dyDescent="0.3">
      <c r="B151" s="38"/>
      <c r="C151" s="201" t="s">
        <v>270</v>
      </c>
      <c r="D151" s="201" t="s">
        <v>173</v>
      </c>
      <c r="E151" s="202" t="s">
        <v>540</v>
      </c>
      <c r="F151" s="203" t="s">
        <v>541</v>
      </c>
      <c r="G151" s="204" t="s">
        <v>241</v>
      </c>
      <c r="H151" s="205">
        <v>27.2</v>
      </c>
      <c r="I151" s="7"/>
      <c r="J151" s="7"/>
      <c r="K151" s="206">
        <f>ROUND(P151*H151,2)</f>
        <v>0</v>
      </c>
      <c r="L151" s="203" t="s">
        <v>487</v>
      </c>
      <c r="M151" s="38"/>
      <c r="N151" s="207" t="s">
        <v>5</v>
      </c>
      <c r="O151" s="208" t="s">
        <v>42</v>
      </c>
      <c r="P151" s="144">
        <f>I151+J151</f>
        <v>0</v>
      </c>
      <c r="Q151" s="144">
        <f>ROUND(I151*H151,2)</f>
        <v>0</v>
      </c>
      <c r="R151" s="144">
        <f>ROUND(J151*H151,2)</f>
        <v>0</v>
      </c>
      <c r="S151" s="39"/>
      <c r="T151" s="209">
        <f>S151*H151</f>
        <v>0</v>
      </c>
      <c r="U151" s="209">
        <v>0</v>
      </c>
      <c r="V151" s="209">
        <f>U151*H151</f>
        <v>0</v>
      </c>
      <c r="W151" s="209">
        <v>0</v>
      </c>
      <c r="X151" s="210">
        <f>W151*H151</f>
        <v>0</v>
      </c>
      <c r="AR151" s="17" t="s">
        <v>177</v>
      </c>
      <c r="AT151" s="17" t="s">
        <v>173</v>
      </c>
      <c r="AU151" s="17" t="s">
        <v>83</v>
      </c>
      <c r="AY151" s="17" t="s">
        <v>171</v>
      </c>
      <c r="BE151" s="211">
        <f>IF(O151="základní",K151,0)</f>
        <v>0</v>
      </c>
      <c r="BF151" s="211">
        <f>IF(O151="snížená",K151,0)</f>
        <v>0</v>
      </c>
      <c r="BG151" s="211">
        <f>IF(O151="zákl. přenesená",K151,0)</f>
        <v>0</v>
      </c>
      <c r="BH151" s="211">
        <f>IF(O151="sníž. přenesená",K151,0)</f>
        <v>0</v>
      </c>
      <c r="BI151" s="211">
        <f>IF(O151="nulová",K151,0)</f>
        <v>0</v>
      </c>
      <c r="BJ151" s="17" t="s">
        <v>81</v>
      </c>
      <c r="BK151" s="211">
        <f>ROUND(P151*H151,2)</f>
        <v>0</v>
      </c>
      <c r="BL151" s="17" t="s">
        <v>177</v>
      </c>
      <c r="BM151" s="17" t="s">
        <v>350</v>
      </c>
    </row>
    <row r="152" spans="2:65" s="45" customFormat="1" ht="27" x14ac:dyDescent="0.3">
      <c r="B152" s="38"/>
      <c r="D152" s="212" t="s">
        <v>179</v>
      </c>
      <c r="F152" s="213" t="s">
        <v>520</v>
      </c>
      <c r="M152" s="38"/>
      <c r="N152" s="214"/>
      <c r="O152" s="39"/>
      <c r="P152" s="39"/>
      <c r="Q152" s="39"/>
      <c r="R152" s="39"/>
      <c r="S152" s="39"/>
      <c r="T152" s="39"/>
      <c r="U152" s="39"/>
      <c r="V152" s="39"/>
      <c r="W152" s="39"/>
      <c r="X152" s="87"/>
      <c r="AT152" s="17" t="s">
        <v>179</v>
      </c>
      <c r="AU152" s="17" t="s">
        <v>83</v>
      </c>
    </row>
    <row r="153" spans="2:65" s="45" customFormat="1" ht="25.5" customHeight="1" x14ac:dyDescent="0.3">
      <c r="B153" s="38"/>
      <c r="C153" s="201" t="s">
        <v>273</v>
      </c>
      <c r="D153" s="201" t="s">
        <v>173</v>
      </c>
      <c r="E153" s="202" t="s">
        <v>542</v>
      </c>
      <c r="F153" s="203" t="s">
        <v>543</v>
      </c>
      <c r="G153" s="204" t="s">
        <v>241</v>
      </c>
      <c r="H153" s="205">
        <v>41.92</v>
      </c>
      <c r="I153" s="7"/>
      <c r="J153" s="7"/>
      <c r="K153" s="206">
        <f>ROUND(P153*H153,2)</f>
        <v>0</v>
      </c>
      <c r="L153" s="203" t="s">
        <v>487</v>
      </c>
      <c r="M153" s="38"/>
      <c r="N153" s="207" t="s">
        <v>5</v>
      </c>
      <c r="O153" s="208" t="s">
        <v>42</v>
      </c>
      <c r="P153" s="144">
        <f>I153+J153</f>
        <v>0</v>
      </c>
      <c r="Q153" s="144">
        <f>ROUND(I153*H153,2)</f>
        <v>0</v>
      </c>
      <c r="R153" s="144">
        <f>ROUND(J153*H153,2)</f>
        <v>0</v>
      </c>
      <c r="S153" s="39"/>
      <c r="T153" s="209">
        <f>S153*H153</f>
        <v>0</v>
      </c>
      <c r="U153" s="209">
        <v>0</v>
      </c>
      <c r="V153" s="209">
        <f>U153*H153</f>
        <v>0</v>
      </c>
      <c r="W153" s="209">
        <v>0</v>
      </c>
      <c r="X153" s="210">
        <f>W153*H153</f>
        <v>0</v>
      </c>
      <c r="AR153" s="17" t="s">
        <v>177</v>
      </c>
      <c r="AT153" s="17" t="s">
        <v>173</v>
      </c>
      <c r="AU153" s="17" t="s">
        <v>83</v>
      </c>
      <c r="AY153" s="17" t="s">
        <v>171</v>
      </c>
      <c r="BE153" s="211">
        <f>IF(O153="základní",K153,0)</f>
        <v>0</v>
      </c>
      <c r="BF153" s="211">
        <f>IF(O153="snížená",K153,0)</f>
        <v>0</v>
      </c>
      <c r="BG153" s="211">
        <f>IF(O153="zákl. přenesená",K153,0)</f>
        <v>0</v>
      </c>
      <c r="BH153" s="211">
        <f>IF(O153="sníž. přenesená",K153,0)</f>
        <v>0</v>
      </c>
      <c r="BI153" s="211">
        <f>IF(O153="nulová",K153,0)</f>
        <v>0</v>
      </c>
      <c r="BJ153" s="17" t="s">
        <v>81</v>
      </c>
      <c r="BK153" s="211">
        <f>ROUND(P153*H153,2)</f>
        <v>0</v>
      </c>
      <c r="BL153" s="17" t="s">
        <v>177</v>
      </c>
      <c r="BM153" s="17" t="s">
        <v>359</v>
      </c>
    </row>
    <row r="154" spans="2:65" s="45" customFormat="1" ht="27" x14ac:dyDescent="0.3">
      <c r="B154" s="38"/>
      <c r="D154" s="212" t="s">
        <v>179</v>
      </c>
      <c r="F154" s="213" t="s">
        <v>520</v>
      </c>
      <c r="M154" s="38"/>
      <c r="N154" s="214"/>
      <c r="O154" s="39"/>
      <c r="P154" s="39"/>
      <c r="Q154" s="39"/>
      <c r="R154" s="39"/>
      <c r="S154" s="39"/>
      <c r="T154" s="39"/>
      <c r="U154" s="39"/>
      <c r="V154" s="39"/>
      <c r="W154" s="39"/>
      <c r="X154" s="87"/>
      <c r="AT154" s="17" t="s">
        <v>179</v>
      </c>
      <c r="AU154" s="17" t="s">
        <v>83</v>
      </c>
    </row>
    <row r="155" spans="2:65" s="216" customFormat="1" ht="13.5" x14ac:dyDescent="0.3">
      <c r="B155" s="215"/>
      <c r="D155" s="212" t="s">
        <v>181</v>
      </c>
      <c r="E155" s="217" t="s">
        <v>5</v>
      </c>
      <c r="F155" s="218" t="s">
        <v>544</v>
      </c>
      <c r="H155" s="219">
        <v>41.92</v>
      </c>
      <c r="M155" s="215"/>
      <c r="N155" s="220"/>
      <c r="O155" s="221"/>
      <c r="P155" s="221"/>
      <c r="Q155" s="221"/>
      <c r="R155" s="221"/>
      <c r="S155" s="221"/>
      <c r="T155" s="221"/>
      <c r="U155" s="221"/>
      <c r="V155" s="221"/>
      <c r="W155" s="221"/>
      <c r="X155" s="222"/>
      <c r="AT155" s="217" t="s">
        <v>181</v>
      </c>
      <c r="AU155" s="217" t="s">
        <v>83</v>
      </c>
      <c r="AV155" s="216" t="s">
        <v>83</v>
      </c>
      <c r="AW155" s="216" t="s">
        <v>7</v>
      </c>
      <c r="AX155" s="216" t="s">
        <v>73</v>
      </c>
      <c r="AY155" s="217" t="s">
        <v>171</v>
      </c>
    </row>
    <row r="156" spans="2:65" s="224" customFormat="1" ht="13.5" x14ac:dyDescent="0.3">
      <c r="B156" s="223"/>
      <c r="D156" s="212" t="s">
        <v>181</v>
      </c>
      <c r="E156" s="225" t="s">
        <v>5</v>
      </c>
      <c r="F156" s="226" t="s">
        <v>205</v>
      </c>
      <c r="H156" s="227">
        <v>41.92</v>
      </c>
      <c r="M156" s="223"/>
      <c r="N156" s="228"/>
      <c r="O156" s="229"/>
      <c r="P156" s="229"/>
      <c r="Q156" s="229"/>
      <c r="R156" s="229"/>
      <c r="S156" s="229"/>
      <c r="T156" s="229"/>
      <c r="U156" s="229"/>
      <c r="V156" s="229"/>
      <c r="W156" s="229"/>
      <c r="X156" s="230"/>
      <c r="AT156" s="225" t="s">
        <v>181</v>
      </c>
      <c r="AU156" s="225" t="s">
        <v>83</v>
      </c>
      <c r="AV156" s="224" t="s">
        <v>177</v>
      </c>
      <c r="AW156" s="224" t="s">
        <v>7</v>
      </c>
      <c r="AX156" s="224" t="s">
        <v>81</v>
      </c>
      <c r="AY156" s="225" t="s">
        <v>171</v>
      </c>
    </row>
    <row r="157" spans="2:65" s="45" customFormat="1" ht="25.5" customHeight="1" x14ac:dyDescent="0.3">
      <c r="B157" s="38"/>
      <c r="C157" s="201" t="s">
        <v>277</v>
      </c>
      <c r="D157" s="201" t="s">
        <v>173</v>
      </c>
      <c r="E157" s="202" t="s">
        <v>545</v>
      </c>
      <c r="F157" s="203" t="s">
        <v>546</v>
      </c>
      <c r="G157" s="204" t="s">
        <v>241</v>
      </c>
      <c r="H157" s="205">
        <v>12.68</v>
      </c>
      <c r="I157" s="7"/>
      <c r="J157" s="7"/>
      <c r="K157" s="206">
        <f>ROUND(P157*H157,2)</f>
        <v>0</v>
      </c>
      <c r="L157" s="203" t="s">
        <v>487</v>
      </c>
      <c r="M157" s="38"/>
      <c r="N157" s="207" t="s">
        <v>5</v>
      </c>
      <c r="O157" s="208" t="s">
        <v>42</v>
      </c>
      <c r="P157" s="144">
        <f>I157+J157</f>
        <v>0</v>
      </c>
      <c r="Q157" s="144">
        <f>ROUND(I157*H157,2)</f>
        <v>0</v>
      </c>
      <c r="R157" s="144">
        <f>ROUND(J157*H157,2)</f>
        <v>0</v>
      </c>
      <c r="S157" s="39"/>
      <c r="T157" s="209">
        <f>S157*H157</f>
        <v>0</v>
      </c>
      <c r="U157" s="209">
        <v>0</v>
      </c>
      <c r="V157" s="209">
        <f>U157*H157</f>
        <v>0</v>
      </c>
      <c r="W157" s="209">
        <v>0</v>
      </c>
      <c r="X157" s="210">
        <f>W157*H157</f>
        <v>0</v>
      </c>
      <c r="AR157" s="17" t="s">
        <v>177</v>
      </c>
      <c r="AT157" s="17" t="s">
        <v>173</v>
      </c>
      <c r="AU157" s="17" t="s">
        <v>83</v>
      </c>
      <c r="AY157" s="17" t="s">
        <v>171</v>
      </c>
      <c r="BE157" s="211">
        <f>IF(O157="základní",K157,0)</f>
        <v>0</v>
      </c>
      <c r="BF157" s="211">
        <f>IF(O157="snížená",K157,0)</f>
        <v>0</v>
      </c>
      <c r="BG157" s="211">
        <f>IF(O157="zákl. přenesená",K157,0)</f>
        <v>0</v>
      </c>
      <c r="BH157" s="211">
        <f>IF(O157="sníž. přenesená",K157,0)</f>
        <v>0</v>
      </c>
      <c r="BI157" s="211">
        <f>IF(O157="nulová",K157,0)</f>
        <v>0</v>
      </c>
      <c r="BJ157" s="17" t="s">
        <v>81</v>
      </c>
      <c r="BK157" s="211">
        <f>ROUND(P157*H157,2)</f>
        <v>0</v>
      </c>
      <c r="BL157" s="17" t="s">
        <v>177</v>
      </c>
      <c r="BM157" s="17" t="s">
        <v>367</v>
      </c>
    </row>
    <row r="158" spans="2:65" s="45" customFormat="1" ht="27" x14ac:dyDescent="0.3">
      <c r="B158" s="38"/>
      <c r="D158" s="212" t="s">
        <v>179</v>
      </c>
      <c r="F158" s="213" t="s">
        <v>520</v>
      </c>
      <c r="M158" s="38"/>
      <c r="N158" s="214"/>
      <c r="O158" s="39"/>
      <c r="P158" s="39"/>
      <c r="Q158" s="39"/>
      <c r="R158" s="39"/>
      <c r="S158" s="39"/>
      <c r="T158" s="39"/>
      <c r="U158" s="39"/>
      <c r="V158" s="39"/>
      <c r="W158" s="39"/>
      <c r="X158" s="87"/>
      <c r="AT158" s="17" t="s">
        <v>179</v>
      </c>
      <c r="AU158" s="17" t="s">
        <v>83</v>
      </c>
    </row>
    <row r="159" spans="2:65" s="45" customFormat="1" ht="16.5" customHeight="1" x14ac:dyDescent="0.3">
      <c r="B159" s="38"/>
      <c r="C159" s="201" t="s">
        <v>11</v>
      </c>
      <c r="D159" s="201" t="s">
        <v>173</v>
      </c>
      <c r="E159" s="202" t="s">
        <v>547</v>
      </c>
      <c r="F159" s="203" t="s">
        <v>548</v>
      </c>
      <c r="G159" s="204" t="s">
        <v>176</v>
      </c>
      <c r="H159" s="205">
        <v>1</v>
      </c>
      <c r="I159" s="7"/>
      <c r="J159" s="7"/>
      <c r="K159" s="206">
        <f>ROUND(P159*H159,2)</f>
        <v>0</v>
      </c>
      <c r="L159" s="203" t="s">
        <v>487</v>
      </c>
      <c r="M159" s="38"/>
      <c r="N159" s="207" t="s">
        <v>5</v>
      </c>
      <c r="O159" s="208" t="s">
        <v>42</v>
      </c>
      <c r="P159" s="144">
        <f>I159+J159</f>
        <v>0</v>
      </c>
      <c r="Q159" s="144">
        <f>ROUND(I159*H159,2)</f>
        <v>0</v>
      </c>
      <c r="R159" s="144">
        <f>ROUND(J159*H159,2)</f>
        <v>0</v>
      </c>
      <c r="S159" s="39"/>
      <c r="T159" s="209">
        <f>S159*H159</f>
        <v>0</v>
      </c>
      <c r="U159" s="209">
        <v>0</v>
      </c>
      <c r="V159" s="209">
        <f>U159*H159</f>
        <v>0</v>
      </c>
      <c r="W159" s="209">
        <v>0</v>
      </c>
      <c r="X159" s="210">
        <f>W159*H159</f>
        <v>0</v>
      </c>
      <c r="AR159" s="17" t="s">
        <v>177</v>
      </c>
      <c r="AT159" s="17" t="s">
        <v>173</v>
      </c>
      <c r="AU159" s="17" t="s">
        <v>83</v>
      </c>
      <c r="AY159" s="17" t="s">
        <v>171</v>
      </c>
      <c r="BE159" s="211">
        <f>IF(O159="základní",K159,0)</f>
        <v>0</v>
      </c>
      <c r="BF159" s="211">
        <f>IF(O159="snížená",K159,0)</f>
        <v>0</v>
      </c>
      <c r="BG159" s="211">
        <f>IF(O159="zákl. přenesená",K159,0)</f>
        <v>0</v>
      </c>
      <c r="BH159" s="211">
        <f>IF(O159="sníž. přenesená",K159,0)</f>
        <v>0</v>
      </c>
      <c r="BI159" s="211">
        <f>IF(O159="nulová",K159,0)</f>
        <v>0</v>
      </c>
      <c r="BJ159" s="17" t="s">
        <v>81</v>
      </c>
      <c r="BK159" s="211">
        <f>ROUND(P159*H159,2)</f>
        <v>0</v>
      </c>
      <c r="BL159" s="17" t="s">
        <v>177</v>
      </c>
      <c r="BM159" s="17" t="s">
        <v>375</v>
      </c>
    </row>
    <row r="160" spans="2:65" s="45" customFormat="1" ht="27" x14ac:dyDescent="0.3">
      <c r="B160" s="38"/>
      <c r="D160" s="212" t="s">
        <v>179</v>
      </c>
      <c r="F160" s="213" t="s">
        <v>520</v>
      </c>
      <c r="M160" s="38"/>
      <c r="N160" s="214"/>
      <c r="O160" s="39"/>
      <c r="P160" s="39"/>
      <c r="Q160" s="39"/>
      <c r="R160" s="39"/>
      <c r="S160" s="39"/>
      <c r="T160" s="39"/>
      <c r="U160" s="39"/>
      <c r="V160" s="39"/>
      <c r="W160" s="39"/>
      <c r="X160" s="87"/>
      <c r="AT160" s="17" t="s">
        <v>179</v>
      </c>
      <c r="AU160" s="17" t="s">
        <v>83</v>
      </c>
    </row>
    <row r="161" spans="2:65" s="216" customFormat="1" ht="13.5" x14ac:dyDescent="0.3">
      <c r="B161" s="215"/>
      <c r="D161" s="212" t="s">
        <v>181</v>
      </c>
      <c r="E161" s="217" t="s">
        <v>5</v>
      </c>
      <c r="F161" s="218" t="s">
        <v>549</v>
      </c>
      <c r="H161" s="219">
        <v>1</v>
      </c>
      <c r="M161" s="215"/>
      <c r="N161" s="220"/>
      <c r="O161" s="221"/>
      <c r="P161" s="221"/>
      <c r="Q161" s="221"/>
      <c r="R161" s="221"/>
      <c r="S161" s="221"/>
      <c r="T161" s="221"/>
      <c r="U161" s="221"/>
      <c r="V161" s="221"/>
      <c r="W161" s="221"/>
      <c r="X161" s="222"/>
      <c r="AT161" s="217" t="s">
        <v>181</v>
      </c>
      <c r="AU161" s="217" t="s">
        <v>83</v>
      </c>
      <c r="AV161" s="216" t="s">
        <v>83</v>
      </c>
      <c r="AW161" s="216" t="s">
        <v>7</v>
      </c>
      <c r="AX161" s="216" t="s">
        <v>73</v>
      </c>
      <c r="AY161" s="217" t="s">
        <v>171</v>
      </c>
    </row>
    <row r="162" spans="2:65" s="224" customFormat="1" ht="13.5" x14ac:dyDescent="0.3">
      <c r="B162" s="223"/>
      <c r="D162" s="212" t="s">
        <v>181</v>
      </c>
      <c r="E162" s="225" t="s">
        <v>5</v>
      </c>
      <c r="F162" s="226" t="s">
        <v>205</v>
      </c>
      <c r="H162" s="227">
        <v>1</v>
      </c>
      <c r="M162" s="223"/>
      <c r="N162" s="228"/>
      <c r="O162" s="229"/>
      <c r="P162" s="229"/>
      <c r="Q162" s="229"/>
      <c r="R162" s="229"/>
      <c r="S162" s="229"/>
      <c r="T162" s="229"/>
      <c r="U162" s="229"/>
      <c r="V162" s="229"/>
      <c r="W162" s="229"/>
      <c r="X162" s="230"/>
      <c r="AT162" s="225" t="s">
        <v>181</v>
      </c>
      <c r="AU162" s="225" t="s">
        <v>83</v>
      </c>
      <c r="AV162" s="224" t="s">
        <v>177</v>
      </c>
      <c r="AW162" s="224" t="s">
        <v>7</v>
      </c>
      <c r="AX162" s="224" t="s">
        <v>81</v>
      </c>
      <c r="AY162" s="225" t="s">
        <v>171</v>
      </c>
    </row>
    <row r="163" spans="2:65" s="45" customFormat="1" ht="25.5" customHeight="1" x14ac:dyDescent="0.3">
      <c r="B163" s="38"/>
      <c r="C163" s="201" t="s">
        <v>284</v>
      </c>
      <c r="D163" s="201" t="s">
        <v>173</v>
      </c>
      <c r="E163" s="202" t="s">
        <v>550</v>
      </c>
      <c r="F163" s="203" t="s">
        <v>551</v>
      </c>
      <c r="G163" s="204" t="s">
        <v>224</v>
      </c>
      <c r="H163" s="205">
        <v>10</v>
      </c>
      <c r="I163" s="7"/>
      <c r="J163" s="7"/>
      <c r="K163" s="206">
        <f>ROUND(P163*H163,2)</f>
        <v>0</v>
      </c>
      <c r="L163" s="203" t="s">
        <v>487</v>
      </c>
      <c r="M163" s="38"/>
      <c r="N163" s="207" t="s">
        <v>5</v>
      </c>
      <c r="O163" s="208" t="s">
        <v>42</v>
      </c>
      <c r="P163" s="144">
        <f>I163+J163</f>
        <v>0</v>
      </c>
      <c r="Q163" s="144">
        <f>ROUND(I163*H163,2)</f>
        <v>0</v>
      </c>
      <c r="R163" s="144">
        <f>ROUND(J163*H163,2)</f>
        <v>0</v>
      </c>
      <c r="S163" s="39"/>
      <c r="T163" s="209">
        <f>S163*H163</f>
        <v>0</v>
      </c>
      <c r="U163" s="209">
        <v>0</v>
      </c>
      <c r="V163" s="209">
        <f>U163*H163</f>
        <v>0</v>
      </c>
      <c r="W163" s="209">
        <v>0</v>
      </c>
      <c r="X163" s="210">
        <f>W163*H163</f>
        <v>0</v>
      </c>
      <c r="AR163" s="17" t="s">
        <v>177</v>
      </c>
      <c r="AT163" s="17" t="s">
        <v>173</v>
      </c>
      <c r="AU163" s="17" t="s">
        <v>83</v>
      </c>
      <c r="AY163" s="17" t="s">
        <v>171</v>
      </c>
      <c r="BE163" s="211">
        <f>IF(O163="základní",K163,0)</f>
        <v>0</v>
      </c>
      <c r="BF163" s="211">
        <f>IF(O163="snížená",K163,0)</f>
        <v>0</v>
      </c>
      <c r="BG163" s="211">
        <f>IF(O163="zákl. přenesená",K163,0)</f>
        <v>0</v>
      </c>
      <c r="BH163" s="211">
        <f>IF(O163="sníž. přenesená",K163,0)</f>
        <v>0</v>
      </c>
      <c r="BI163" s="211">
        <f>IF(O163="nulová",K163,0)</f>
        <v>0</v>
      </c>
      <c r="BJ163" s="17" t="s">
        <v>81</v>
      </c>
      <c r="BK163" s="211">
        <f>ROUND(P163*H163,2)</f>
        <v>0</v>
      </c>
      <c r="BL163" s="17" t="s">
        <v>177</v>
      </c>
      <c r="BM163" s="17" t="s">
        <v>383</v>
      </c>
    </row>
    <row r="164" spans="2:65" s="45" customFormat="1" ht="27" x14ac:dyDescent="0.3">
      <c r="B164" s="38"/>
      <c r="D164" s="212" t="s">
        <v>179</v>
      </c>
      <c r="F164" s="213" t="s">
        <v>520</v>
      </c>
      <c r="M164" s="38"/>
      <c r="N164" s="214"/>
      <c r="O164" s="39"/>
      <c r="P164" s="39"/>
      <c r="Q164" s="39"/>
      <c r="R164" s="39"/>
      <c r="S164" s="39"/>
      <c r="T164" s="39"/>
      <c r="U164" s="39"/>
      <c r="V164" s="39"/>
      <c r="W164" s="39"/>
      <c r="X164" s="87"/>
      <c r="AT164" s="17" t="s">
        <v>179</v>
      </c>
      <c r="AU164" s="17" t="s">
        <v>83</v>
      </c>
    </row>
    <row r="165" spans="2:65" s="45" customFormat="1" ht="16.5" customHeight="1" x14ac:dyDescent="0.3">
      <c r="B165" s="38"/>
      <c r="C165" s="231" t="s">
        <v>289</v>
      </c>
      <c r="D165" s="231" t="s">
        <v>221</v>
      </c>
      <c r="E165" s="232" t="s">
        <v>552</v>
      </c>
      <c r="F165" s="233" t="s">
        <v>553</v>
      </c>
      <c r="G165" s="234" t="s">
        <v>209</v>
      </c>
      <c r="H165" s="235">
        <v>6.3E-2</v>
      </c>
      <c r="I165" s="8"/>
      <c r="J165" s="236"/>
      <c r="K165" s="237">
        <f>ROUND(P165*H165,2)</f>
        <v>0</v>
      </c>
      <c r="L165" s="233" t="s">
        <v>487</v>
      </c>
      <c r="M165" s="238"/>
      <c r="N165" s="239" t="s">
        <v>5</v>
      </c>
      <c r="O165" s="208" t="s">
        <v>42</v>
      </c>
      <c r="P165" s="144">
        <f>I165+J165</f>
        <v>0</v>
      </c>
      <c r="Q165" s="144">
        <f>ROUND(I165*H165,2)</f>
        <v>0</v>
      </c>
      <c r="R165" s="144">
        <f>ROUND(J165*H165,2)</f>
        <v>0</v>
      </c>
      <c r="S165" s="39"/>
      <c r="T165" s="209">
        <f>S165*H165</f>
        <v>0</v>
      </c>
      <c r="U165" s="209">
        <v>0</v>
      </c>
      <c r="V165" s="209">
        <f>U165*H165</f>
        <v>0</v>
      </c>
      <c r="W165" s="209">
        <v>0</v>
      </c>
      <c r="X165" s="210">
        <f>W165*H165</f>
        <v>0</v>
      </c>
      <c r="AR165" s="17" t="s">
        <v>220</v>
      </c>
      <c r="AT165" s="17" t="s">
        <v>221</v>
      </c>
      <c r="AU165" s="17" t="s">
        <v>83</v>
      </c>
      <c r="AY165" s="17" t="s">
        <v>171</v>
      </c>
      <c r="BE165" s="211">
        <f>IF(O165="základní",K165,0)</f>
        <v>0</v>
      </c>
      <c r="BF165" s="211">
        <f>IF(O165="snížená",K165,0)</f>
        <v>0</v>
      </c>
      <c r="BG165" s="211">
        <f>IF(O165="zákl. přenesená",K165,0)</f>
        <v>0</v>
      </c>
      <c r="BH165" s="211">
        <f>IF(O165="sníž. přenesená",K165,0)</f>
        <v>0</v>
      </c>
      <c r="BI165" s="211">
        <f>IF(O165="nulová",K165,0)</f>
        <v>0</v>
      </c>
      <c r="BJ165" s="17" t="s">
        <v>81</v>
      </c>
      <c r="BK165" s="211">
        <f>ROUND(P165*H165,2)</f>
        <v>0</v>
      </c>
      <c r="BL165" s="17" t="s">
        <v>177</v>
      </c>
      <c r="BM165" s="17" t="s">
        <v>392</v>
      </c>
    </row>
    <row r="166" spans="2:65" s="45" customFormat="1" ht="40.5" x14ac:dyDescent="0.3">
      <c r="B166" s="38"/>
      <c r="D166" s="212" t="s">
        <v>179</v>
      </c>
      <c r="F166" s="213" t="s">
        <v>554</v>
      </c>
      <c r="M166" s="38"/>
      <c r="N166" s="214"/>
      <c r="O166" s="39"/>
      <c r="P166" s="39"/>
      <c r="Q166" s="39"/>
      <c r="R166" s="39"/>
      <c r="S166" s="39"/>
      <c r="T166" s="39"/>
      <c r="U166" s="39"/>
      <c r="V166" s="39"/>
      <c r="W166" s="39"/>
      <c r="X166" s="87"/>
      <c r="AT166" s="17" t="s">
        <v>179</v>
      </c>
      <c r="AU166" s="17" t="s">
        <v>83</v>
      </c>
    </row>
    <row r="167" spans="2:65" s="45" customFormat="1" ht="25.5" customHeight="1" x14ac:dyDescent="0.3">
      <c r="B167" s="38"/>
      <c r="C167" s="201" t="s">
        <v>294</v>
      </c>
      <c r="D167" s="201" t="s">
        <v>173</v>
      </c>
      <c r="E167" s="202" t="s">
        <v>555</v>
      </c>
      <c r="F167" s="203" t="s">
        <v>556</v>
      </c>
      <c r="G167" s="204" t="s">
        <v>224</v>
      </c>
      <c r="H167" s="205">
        <v>192</v>
      </c>
      <c r="I167" s="7"/>
      <c r="J167" s="7"/>
      <c r="K167" s="206">
        <f>ROUND(P167*H167,2)</f>
        <v>0</v>
      </c>
      <c r="L167" s="203" t="s">
        <v>487</v>
      </c>
      <c r="M167" s="38"/>
      <c r="N167" s="207" t="s">
        <v>5</v>
      </c>
      <c r="O167" s="208" t="s">
        <v>42</v>
      </c>
      <c r="P167" s="144">
        <f>I167+J167</f>
        <v>0</v>
      </c>
      <c r="Q167" s="144">
        <f>ROUND(I167*H167,2)</f>
        <v>0</v>
      </c>
      <c r="R167" s="144">
        <f>ROUND(J167*H167,2)</f>
        <v>0</v>
      </c>
      <c r="S167" s="39"/>
      <c r="T167" s="209">
        <f>S167*H167</f>
        <v>0</v>
      </c>
      <c r="U167" s="209">
        <v>0</v>
      </c>
      <c r="V167" s="209">
        <f>U167*H167</f>
        <v>0</v>
      </c>
      <c r="W167" s="209">
        <v>0</v>
      </c>
      <c r="X167" s="210">
        <f>W167*H167</f>
        <v>0</v>
      </c>
      <c r="AR167" s="17" t="s">
        <v>177</v>
      </c>
      <c r="AT167" s="17" t="s">
        <v>173</v>
      </c>
      <c r="AU167" s="17" t="s">
        <v>83</v>
      </c>
      <c r="AY167" s="17" t="s">
        <v>171</v>
      </c>
      <c r="BE167" s="211">
        <f>IF(O167="základní",K167,0)</f>
        <v>0</v>
      </c>
      <c r="BF167" s="211">
        <f>IF(O167="snížená",K167,0)</f>
        <v>0</v>
      </c>
      <c r="BG167" s="211">
        <f>IF(O167="zákl. přenesená",K167,0)</f>
        <v>0</v>
      </c>
      <c r="BH167" s="211">
        <f>IF(O167="sníž. přenesená",K167,0)</f>
        <v>0</v>
      </c>
      <c r="BI167" s="211">
        <f>IF(O167="nulová",K167,0)</f>
        <v>0</v>
      </c>
      <c r="BJ167" s="17" t="s">
        <v>81</v>
      </c>
      <c r="BK167" s="211">
        <f>ROUND(P167*H167,2)</f>
        <v>0</v>
      </c>
      <c r="BL167" s="17" t="s">
        <v>177</v>
      </c>
      <c r="BM167" s="17" t="s">
        <v>404</v>
      </c>
    </row>
    <row r="168" spans="2:65" s="45" customFormat="1" ht="40.5" x14ac:dyDescent="0.3">
      <c r="B168" s="38"/>
      <c r="D168" s="212" t="s">
        <v>179</v>
      </c>
      <c r="F168" s="213" t="s">
        <v>557</v>
      </c>
      <c r="M168" s="38"/>
      <c r="N168" s="214"/>
      <c r="O168" s="39"/>
      <c r="P168" s="39"/>
      <c r="Q168" s="39"/>
      <c r="R168" s="39"/>
      <c r="S168" s="39"/>
      <c r="T168" s="39"/>
      <c r="U168" s="39"/>
      <c r="V168" s="39"/>
      <c r="W168" s="39"/>
      <c r="X168" s="87"/>
      <c r="AT168" s="17" t="s">
        <v>179</v>
      </c>
      <c r="AU168" s="17" t="s">
        <v>83</v>
      </c>
    </row>
    <row r="169" spans="2:65" s="45" customFormat="1" ht="16.5" customHeight="1" x14ac:dyDescent="0.3">
      <c r="B169" s="38"/>
      <c r="C169" s="201" t="s">
        <v>298</v>
      </c>
      <c r="D169" s="201" t="s">
        <v>173</v>
      </c>
      <c r="E169" s="202" t="s">
        <v>558</v>
      </c>
      <c r="F169" s="203" t="s">
        <v>559</v>
      </c>
      <c r="G169" s="204" t="s">
        <v>224</v>
      </c>
      <c r="H169" s="205">
        <v>192</v>
      </c>
      <c r="I169" s="7"/>
      <c r="J169" s="7"/>
      <c r="K169" s="206">
        <f>ROUND(P169*H169,2)</f>
        <v>0</v>
      </c>
      <c r="L169" s="203" t="s">
        <v>487</v>
      </c>
      <c r="M169" s="38"/>
      <c r="N169" s="207" t="s">
        <v>5</v>
      </c>
      <c r="O169" s="208" t="s">
        <v>42</v>
      </c>
      <c r="P169" s="144">
        <f>I169+J169</f>
        <v>0</v>
      </c>
      <c r="Q169" s="144">
        <f>ROUND(I169*H169,2)</f>
        <v>0</v>
      </c>
      <c r="R169" s="144">
        <f>ROUND(J169*H169,2)</f>
        <v>0</v>
      </c>
      <c r="S169" s="39"/>
      <c r="T169" s="209">
        <f>S169*H169</f>
        <v>0</v>
      </c>
      <c r="U169" s="209">
        <v>0</v>
      </c>
      <c r="V169" s="209">
        <f>U169*H169</f>
        <v>0</v>
      </c>
      <c r="W169" s="209">
        <v>0</v>
      </c>
      <c r="X169" s="210">
        <f>W169*H169</f>
        <v>0</v>
      </c>
      <c r="AR169" s="17" t="s">
        <v>177</v>
      </c>
      <c r="AT169" s="17" t="s">
        <v>173</v>
      </c>
      <c r="AU169" s="17" t="s">
        <v>83</v>
      </c>
      <c r="AY169" s="17" t="s">
        <v>171</v>
      </c>
      <c r="BE169" s="211">
        <f>IF(O169="základní",K169,0)</f>
        <v>0</v>
      </c>
      <c r="BF169" s="211">
        <f>IF(O169="snížená",K169,0)</f>
        <v>0</v>
      </c>
      <c r="BG169" s="211">
        <f>IF(O169="zákl. přenesená",K169,0)</f>
        <v>0</v>
      </c>
      <c r="BH169" s="211">
        <f>IF(O169="sníž. přenesená",K169,0)</f>
        <v>0</v>
      </c>
      <c r="BI169" s="211">
        <f>IF(O169="nulová",K169,0)</f>
        <v>0</v>
      </c>
      <c r="BJ169" s="17" t="s">
        <v>81</v>
      </c>
      <c r="BK169" s="211">
        <f>ROUND(P169*H169,2)</f>
        <v>0</v>
      </c>
      <c r="BL169" s="17" t="s">
        <v>177</v>
      </c>
      <c r="BM169" s="17" t="s">
        <v>416</v>
      </c>
    </row>
    <row r="170" spans="2:65" s="45" customFormat="1" ht="40.5" x14ac:dyDescent="0.3">
      <c r="B170" s="38"/>
      <c r="D170" s="212" t="s">
        <v>179</v>
      </c>
      <c r="F170" s="213" t="s">
        <v>560</v>
      </c>
      <c r="M170" s="38"/>
      <c r="N170" s="214"/>
      <c r="O170" s="39"/>
      <c r="P170" s="39"/>
      <c r="Q170" s="39"/>
      <c r="R170" s="39"/>
      <c r="S170" s="39"/>
      <c r="T170" s="39"/>
      <c r="U170" s="39"/>
      <c r="V170" s="39"/>
      <c r="W170" s="39"/>
      <c r="X170" s="87"/>
      <c r="AT170" s="17" t="s">
        <v>179</v>
      </c>
      <c r="AU170" s="17" t="s">
        <v>83</v>
      </c>
    </row>
    <row r="171" spans="2:65" s="188" customFormat="1" ht="29.85" customHeight="1" x14ac:dyDescent="0.3">
      <c r="B171" s="187"/>
      <c r="D171" s="189" t="s">
        <v>72</v>
      </c>
      <c r="E171" s="199" t="s">
        <v>447</v>
      </c>
      <c r="F171" s="199" t="s">
        <v>448</v>
      </c>
      <c r="K171" s="200">
        <f>BK171</f>
        <v>0</v>
      </c>
      <c r="M171" s="187"/>
      <c r="N171" s="192"/>
      <c r="O171" s="193"/>
      <c r="P171" s="193"/>
      <c r="Q171" s="194">
        <f>SUM(Q172:Q173)</f>
        <v>0</v>
      </c>
      <c r="R171" s="194">
        <f>SUM(R172:R173)</f>
        <v>0</v>
      </c>
      <c r="S171" s="193"/>
      <c r="T171" s="195">
        <f>SUM(T172:T173)</f>
        <v>0</v>
      </c>
      <c r="U171" s="193"/>
      <c r="V171" s="195">
        <f>SUM(V172:V173)</f>
        <v>0</v>
      </c>
      <c r="W171" s="193"/>
      <c r="X171" s="196">
        <f>SUM(X172:X173)</f>
        <v>0</v>
      </c>
      <c r="AR171" s="189" t="s">
        <v>81</v>
      </c>
      <c r="AT171" s="197" t="s">
        <v>72</v>
      </c>
      <c r="AU171" s="197" t="s">
        <v>81</v>
      </c>
      <c r="AY171" s="189" t="s">
        <v>171</v>
      </c>
      <c r="BK171" s="198">
        <f>SUM(BK172:BK173)</f>
        <v>0</v>
      </c>
    </row>
    <row r="172" spans="2:65" s="45" customFormat="1" ht="16.5" customHeight="1" x14ac:dyDescent="0.3">
      <c r="B172" s="38"/>
      <c r="C172" s="201" t="s">
        <v>303</v>
      </c>
      <c r="D172" s="201" t="s">
        <v>173</v>
      </c>
      <c r="E172" s="202" t="s">
        <v>561</v>
      </c>
      <c r="F172" s="203" t="s">
        <v>562</v>
      </c>
      <c r="G172" s="204" t="s">
        <v>209</v>
      </c>
      <c r="H172" s="205">
        <v>137.91200000000001</v>
      </c>
      <c r="I172" s="7"/>
      <c r="J172" s="7"/>
      <c r="K172" s="206">
        <f>ROUND(P172*H172,2)</f>
        <v>0</v>
      </c>
      <c r="L172" s="203" t="s">
        <v>487</v>
      </c>
      <c r="M172" s="38"/>
      <c r="N172" s="207" t="s">
        <v>5</v>
      </c>
      <c r="O172" s="208" t="s">
        <v>42</v>
      </c>
      <c r="P172" s="144">
        <f>I172+J172</f>
        <v>0</v>
      </c>
      <c r="Q172" s="144">
        <f>ROUND(I172*H172,2)</f>
        <v>0</v>
      </c>
      <c r="R172" s="144">
        <f>ROUND(J172*H172,2)</f>
        <v>0</v>
      </c>
      <c r="S172" s="39"/>
      <c r="T172" s="209">
        <f>S172*H172</f>
        <v>0</v>
      </c>
      <c r="U172" s="209">
        <v>0</v>
      </c>
      <c r="V172" s="209">
        <f>U172*H172</f>
        <v>0</v>
      </c>
      <c r="W172" s="209">
        <v>0</v>
      </c>
      <c r="X172" s="210">
        <f>W172*H172</f>
        <v>0</v>
      </c>
      <c r="AR172" s="17" t="s">
        <v>177</v>
      </c>
      <c r="AT172" s="17" t="s">
        <v>173</v>
      </c>
      <c r="AU172" s="17" t="s">
        <v>83</v>
      </c>
      <c r="AY172" s="17" t="s">
        <v>171</v>
      </c>
      <c r="BE172" s="211">
        <f>IF(O172="základní",K172,0)</f>
        <v>0</v>
      </c>
      <c r="BF172" s="211">
        <f>IF(O172="snížená",K172,0)</f>
        <v>0</v>
      </c>
      <c r="BG172" s="211">
        <f>IF(O172="zákl. přenesená",K172,0)</f>
        <v>0</v>
      </c>
      <c r="BH172" s="211">
        <f>IF(O172="sníž. přenesená",K172,0)</f>
        <v>0</v>
      </c>
      <c r="BI172" s="211">
        <f>IF(O172="nulová",K172,0)</f>
        <v>0</v>
      </c>
      <c r="BJ172" s="17" t="s">
        <v>81</v>
      </c>
      <c r="BK172" s="211">
        <f>ROUND(P172*H172,2)</f>
        <v>0</v>
      </c>
      <c r="BL172" s="17" t="s">
        <v>177</v>
      </c>
      <c r="BM172" s="17" t="s">
        <v>426</v>
      </c>
    </row>
    <row r="173" spans="2:65" s="45" customFormat="1" ht="27" x14ac:dyDescent="0.3">
      <c r="B173" s="38"/>
      <c r="D173" s="212" t="s">
        <v>179</v>
      </c>
      <c r="F173" s="213" t="s">
        <v>520</v>
      </c>
      <c r="M173" s="38"/>
      <c r="N173" s="214"/>
      <c r="O173" s="39"/>
      <c r="P173" s="39"/>
      <c r="Q173" s="39"/>
      <c r="R173" s="39"/>
      <c r="S173" s="39"/>
      <c r="T173" s="39"/>
      <c r="U173" s="39"/>
      <c r="V173" s="39"/>
      <c r="W173" s="39"/>
      <c r="X173" s="87"/>
      <c r="AT173" s="17" t="s">
        <v>179</v>
      </c>
      <c r="AU173" s="17" t="s">
        <v>83</v>
      </c>
    </row>
    <row r="174" spans="2:65" s="188" customFormat="1" ht="37.35" customHeight="1" x14ac:dyDescent="0.35">
      <c r="B174" s="187"/>
      <c r="D174" s="189" t="s">
        <v>72</v>
      </c>
      <c r="E174" s="190" t="s">
        <v>563</v>
      </c>
      <c r="F174" s="190" t="s">
        <v>564</v>
      </c>
      <c r="K174" s="191">
        <f>BK174</f>
        <v>0</v>
      </c>
      <c r="M174" s="187"/>
      <c r="N174" s="192"/>
      <c r="O174" s="193"/>
      <c r="P174" s="193"/>
      <c r="Q174" s="194">
        <f>Q175+Q188+Q195+Q200</f>
        <v>0</v>
      </c>
      <c r="R174" s="194">
        <f>R175+R188+R195+R200</f>
        <v>0</v>
      </c>
      <c r="S174" s="193"/>
      <c r="T174" s="195">
        <f>T175+T188+T195+T200</f>
        <v>0</v>
      </c>
      <c r="U174" s="193"/>
      <c r="V174" s="195">
        <f>V175+V188+V195+V200</f>
        <v>0</v>
      </c>
      <c r="W174" s="193"/>
      <c r="X174" s="196">
        <f>X175+X188+X195+X200</f>
        <v>0</v>
      </c>
      <c r="AR174" s="189" t="s">
        <v>83</v>
      </c>
      <c r="AT174" s="197" t="s">
        <v>72</v>
      </c>
      <c r="AU174" s="197" t="s">
        <v>73</v>
      </c>
      <c r="AY174" s="189" t="s">
        <v>171</v>
      </c>
      <c r="BK174" s="198">
        <f>BK175+BK188+BK195+BK200</f>
        <v>0</v>
      </c>
    </row>
    <row r="175" spans="2:65" s="188" customFormat="1" ht="19.899999999999999" customHeight="1" x14ac:dyDescent="0.3">
      <c r="B175" s="187"/>
      <c r="D175" s="189" t="s">
        <v>72</v>
      </c>
      <c r="E175" s="199" t="s">
        <v>565</v>
      </c>
      <c r="F175" s="199" t="s">
        <v>566</v>
      </c>
      <c r="K175" s="200">
        <f>BK175</f>
        <v>0</v>
      </c>
      <c r="M175" s="187"/>
      <c r="N175" s="192"/>
      <c r="O175" s="193"/>
      <c r="P175" s="193"/>
      <c r="Q175" s="194">
        <f>SUM(Q176:Q187)</f>
        <v>0</v>
      </c>
      <c r="R175" s="194">
        <f>SUM(R176:R187)</f>
        <v>0</v>
      </c>
      <c r="S175" s="193"/>
      <c r="T175" s="195">
        <f>SUM(T176:T187)</f>
        <v>0</v>
      </c>
      <c r="U175" s="193"/>
      <c r="V175" s="195">
        <f>SUM(V176:V187)</f>
        <v>0</v>
      </c>
      <c r="W175" s="193"/>
      <c r="X175" s="196">
        <f>SUM(X176:X187)</f>
        <v>0</v>
      </c>
      <c r="AR175" s="189" t="s">
        <v>83</v>
      </c>
      <c r="AT175" s="197" t="s">
        <v>72</v>
      </c>
      <c r="AU175" s="197" t="s">
        <v>81</v>
      </c>
      <c r="AY175" s="189" t="s">
        <v>171</v>
      </c>
      <c r="BK175" s="198">
        <f>SUM(BK176:BK187)</f>
        <v>0</v>
      </c>
    </row>
    <row r="176" spans="2:65" s="45" customFormat="1" ht="16.5" customHeight="1" x14ac:dyDescent="0.3">
      <c r="B176" s="38"/>
      <c r="C176" s="201" t="s">
        <v>307</v>
      </c>
      <c r="D176" s="201" t="s">
        <v>173</v>
      </c>
      <c r="E176" s="202" t="s">
        <v>567</v>
      </c>
      <c r="F176" s="203" t="s">
        <v>568</v>
      </c>
      <c r="G176" s="204" t="s">
        <v>176</v>
      </c>
      <c r="H176" s="205">
        <v>78.150999999999996</v>
      </c>
      <c r="I176" s="7"/>
      <c r="J176" s="7"/>
      <c r="K176" s="206">
        <f>ROUND(P176*H176,2)</f>
        <v>0</v>
      </c>
      <c r="L176" s="203" t="s">
        <v>487</v>
      </c>
      <c r="M176" s="38"/>
      <c r="N176" s="207" t="s">
        <v>5</v>
      </c>
      <c r="O176" s="208" t="s">
        <v>42</v>
      </c>
      <c r="P176" s="144">
        <f>I176+J176</f>
        <v>0</v>
      </c>
      <c r="Q176" s="144">
        <f>ROUND(I176*H176,2)</f>
        <v>0</v>
      </c>
      <c r="R176" s="144">
        <f>ROUND(J176*H176,2)</f>
        <v>0</v>
      </c>
      <c r="S176" s="39"/>
      <c r="T176" s="209">
        <f>S176*H176</f>
        <v>0</v>
      </c>
      <c r="U176" s="209">
        <v>0</v>
      </c>
      <c r="V176" s="209">
        <f>U176*H176</f>
        <v>0</v>
      </c>
      <c r="W176" s="209">
        <v>0</v>
      </c>
      <c r="X176" s="210">
        <f>W176*H176</f>
        <v>0</v>
      </c>
      <c r="AR176" s="17" t="s">
        <v>260</v>
      </c>
      <c r="AT176" s="17" t="s">
        <v>173</v>
      </c>
      <c r="AU176" s="17" t="s">
        <v>83</v>
      </c>
      <c r="AY176" s="17" t="s">
        <v>171</v>
      </c>
      <c r="BE176" s="211">
        <f>IF(O176="základní",K176,0)</f>
        <v>0</v>
      </c>
      <c r="BF176" s="211">
        <f>IF(O176="snížená",K176,0)</f>
        <v>0</v>
      </c>
      <c r="BG176" s="211">
        <f>IF(O176="zákl. přenesená",K176,0)</f>
        <v>0</v>
      </c>
      <c r="BH176" s="211">
        <f>IF(O176="sníž. přenesená",K176,0)</f>
        <v>0</v>
      </c>
      <c r="BI176" s="211">
        <f>IF(O176="nulová",K176,0)</f>
        <v>0</v>
      </c>
      <c r="BJ176" s="17" t="s">
        <v>81</v>
      </c>
      <c r="BK176" s="211">
        <f>ROUND(P176*H176,2)</f>
        <v>0</v>
      </c>
      <c r="BL176" s="17" t="s">
        <v>260</v>
      </c>
      <c r="BM176" s="17" t="s">
        <v>438</v>
      </c>
    </row>
    <row r="177" spans="2:65" s="45" customFormat="1" ht="40.5" x14ac:dyDescent="0.3">
      <c r="B177" s="38"/>
      <c r="D177" s="212" t="s">
        <v>179</v>
      </c>
      <c r="F177" s="213" t="s">
        <v>569</v>
      </c>
      <c r="M177" s="38"/>
      <c r="N177" s="214"/>
      <c r="O177" s="39"/>
      <c r="P177" s="39"/>
      <c r="Q177" s="39"/>
      <c r="R177" s="39"/>
      <c r="S177" s="39"/>
      <c r="T177" s="39"/>
      <c r="U177" s="39"/>
      <c r="V177" s="39"/>
      <c r="W177" s="39"/>
      <c r="X177" s="87"/>
      <c r="AT177" s="17" t="s">
        <v>179</v>
      </c>
      <c r="AU177" s="17" t="s">
        <v>83</v>
      </c>
    </row>
    <row r="178" spans="2:65" s="45" customFormat="1" ht="16.5" customHeight="1" x14ac:dyDescent="0.3">
      <c r="B178" s="38"/>
      <c r="C178" s="231" t="s">
        <v>312</v>
      </c>
      <c r="D178" s="231" t="s">
        <v>221</v>
      </c>
      <c r="E178" s="232" t="s">
        <v>570</v>
      </c>
      <c r="F178" s="233" t="s">
        <v>571</v>
      </c>
      <c r="G178" s="234" t="s">
        <v>209</v>
      </c>
      <c r="H178" s="235">
        <v>8.9999999999999993E-3</v>
      </c>
      <c r="I178" s="8"/>
      <c r="J178" s="236"/>
      <c r="K178" s="237">
        <f>ROUND(P178*H178,2)</f>
        <v>0</v>
      </c>
      <c r="L178" s="233" t="s">
        <v>487</v>
      </c>
      <c r="M178" s="238"/>
      <c r="N178" s="239" t="s">
        <v>5</v>
      </c>
      <c r="O178" s="208" t="s">
        <v>42</v>
      </c>
      <c r="P178" s="144">
        <f>I178+J178</f>
        <v>0</v>
      </c>
      <c r="Q178" s="144">
        <f>ROUND(I178*H178,2)</f>
        <v>0</v>
      </c>
      <c r="R178" s="144">
        <f>ROUND(J178*H178,2)</f>
        <v>0</v>
      </c>
      <c r="S178" s="39"/>
      <c r="T178" s="209">
        <f>S178*H178</f>
        <v>0</v>
      </c>
      <c r="U178" s="209">
        <v>0</v>
      </c>
      <c r="V178" s="209">
        <f>U178*H178</f>
        <v>0</v>
      </c>
      <c r="W178" s="209">
        <v>0</v>
      </c>
      <c r="X178" s="210">
        <f>W178*H178</f>
        <v>0</v>
      </c>
      <c r="AR178" s="17" t="s">
        <v>334</v>
      </c>
      <c r="AT178" s="17" t="s">
        <v>221</v>
      </c>
      <c r="AU178" s="17" t="s">
        <v>83</v>
      </c>
      <c r="AY178" s="17" t="s">
        <v>171</v>
      </c>
      <c r="BE178" s="211">
        <f>IF(O178="základní",K178,0)</f>
        <v>0</v>
      </c>
      <c r="BF178" s="211">
        <f>IF(O178="snížená",K178,0)</f>
        <v>0</v>
      </c>
      <c r="BG178" s="211">
        <f>IF(O178="zákl. přenesená",K178,0)</f>
        <v>0</v>
      </c>
      <c r="BH178" s="211">
        <f>IF(O178="sníž. přenesená",K178,0)</f>
        <v>0</v>
      </c>
      <c r="BI178" s="211">
        <f>IF(O178="nulová",K178,0)</f>
        <v>0</v>
      </c>
      <c r="BJ178" s="17" t="s">
        <v>81</v>
      </c>
      <c r="BK178" s="211">
        <f>ROUND(P178*H178,2)</f>
        <v>0</v>
      </c>
      <c r="BL178" s="17" t="s">
        <v>260</v>
      </c>
      <c r="BM178" s="17" t="s">
        <v>449</v>
      </c>
    </row>
    <row r="179" spans="2:65" s="45" customFormat="1" ht="27" x14ac:dyDescent="0.3">
      <c r="B179" s="38"/>
      <c r="D179" s="212" t="s">
        <v>179</v>
      </c>
      <c r="F179" s="213" t="s">
        <v>520</v>
      </c>
      <c r="M179" s="38"/>
      <c r="N179" s="214"/>
      <c r="O179" s="39"/>
      <c r="P179" s="39"/>
      <c r="Q179" s="39"/>
      <c r="R179" s="39"/>
      <c r="S179" s="39"/>
      <c r="T179" s="39"/>
      <c r="U179" s="39"/>
      <c r="V179" s="39"/>
      <c r="W179" s="39"/>
      <c r="X179" s="87"/>
      <c r="AT179" s="17" t="s">
        <v>179</v>
      </c>
      <c r="AU179" s="17" t="s">
        <v>83</v>
      </c>
    </row>
    <row r="180" spans="2:65" s="45" customFormat="1" ht="16.5" customHeight="1" x14ac:dyDescent="0.3">
      <c r="B180" s="38"/>
      <c r="C180" s="201" t="s">
        <v>318</v>
      </c>
      <c r="D180" s="201" t="s">
        <v>173</v>
      </c>
      <c r="E180" s="202" t="s">
        <v>572</v>
      </c>
      <c r="F180" s="203" t="s">
        <v>573</v>
      </c>
      <c r="G180" s="204" t="s">
        <v>176</v>
      </c>
      <c r="H180" s="205">
        <v>156.303</v>
      </c>
      <c r="I180" s="7"/>
      <c r="J180" s="7"/>
      <c r="K180" s="206">
        <f>ROUND(P180*H180,2)</f>
        <v>0</v>
      </c>
      <c r="L180" s="203" t="s">
        <v>487</v>
      </c>
      <c r="M180" s="38"/>
      <c r="N180" s="207" t="s">
        <v>5</v>
      </c>
      <c r="O180" s="208" t="s">
        <v>42</v>
      </c>
      <c r="P180" s="144">
        <f>I180+J180</f>
        <v>0</v>
      </c>
      <c r="Q180" s="144">
        <f>ROUND(I180*H180,2)</f>
        <v>0</v>
      </c>
      <c r="R180" s="144">
        <f>ROUND(J180*H180,2)</f>
        <v>0</v>
      </c>
      <c r="S180" s="39"/>
      <c r="T180" s="209">
        <f>S180*H180</f>
        <v>0</v>
      </c>
      <c r="U180" s="209">
        <v>0</v>
      </c>
      <c r="V180" s="209">
        <f>U180*H180</f>
        <v>0</v>
      </c>
      <c r="W180" s="209">
        <v>0</v>
      </c>
      <c r="X180" s="210">
        <f>W180*H180</f>
        <v>0</v>
      </c>
      <c r="AR180" s="17" t="s">
        <v>260</v>
      </c>
      <c r="AT180" s="17" t="s">
        <v>173</v>
      </c>
      <c r="AU180" s="17" t="s">
        <v>83</v>
      </c>
      <c r="AY180" s="17" t="s">
        <v>171</v>
      </c>
      <c r="BE180" s="211">
        <f>IF(O180="základní",K180,0)</f>
        <v>0</v>
      </c>
      <c r="BF180" s="211">
        <f>IF(O180="snížená",K180,0)</f>
        <v>0</v>
      </c>
      <c r="BG180" s="211">
        <f>IF(O180="zákl. přenesená",K180,0)</f>
        <v>0</v>
      </c>
      <c r="BH180" s="211">
        <f>IF(O180="sníž. přenesená",K180,0)</f>
        <v>0</v>
      </c>
      <c r="BI180" s="211">
        <f>IF(O180="nulová",K180,0)</f>
        <v>0</v>
      </c>
      <c r="BJ180" s="17" t="s">
        <v>81</v>
      </c>
      <c r="BK180" s="211">
        <f>ROUND(P180*H180,2)</f>
        <v>0</v>
      </c>
      <c r="BL180" s="17" t="s">
        <v>260</v>
      </c>
      <c r="BM180" s="17" t="s">
        <v>574</v>
      </c>
    </row>
    <row r="181" spans="2:65" s="45" customFormat="1" ht="40.5" x14ac:dyDescent="0.3">
      <c r="B181" s="38"/>
      <c r="D181" s="212" t="s">
        <v>179</v>
      </c>
      <c r="F181" s="213" t="s">
        <v>575</v>
      </c>
      <c r="M181" s="38"/>
      <c r="N181" s="214"/>
      <c r="O181" s="39"/>
      <c r="P181" s="39"/>
      <c r="Q181" s="39"/>
      <c r="R181" s="39"/>
      <c r="S181" s="39"/>
      <c r="T181" s="39"/>
      <c r="U181" s="39"/>
      <c r="V181" s="39"/>
      <c r="W181" s="39"/>
      <c r="X181" s="87"/>
      <c r="AT181" s="17" t="s">
        <v>179</v>
      </c>
      <c r="AU181" s="17" t="s">
        <v>83</v>
      </c>
    </row>
    <row r="182" spans="2:65" s="216" customFormat="1" ht="13.5" x14ac:dyDescent="0.3">
      <c r="B182" s="215"/>
      <c r="D182" s="212" t="s">
        <v>181</v>
      </c>
      <c r="E182" s="217" t="s">
        <v>5</v>
      </c>
      <c r="F182" s="218" t="s">
        <v>576</v>
      </c>
      <c r="H182" s="219">
        <v>156.303</v>
      </c>
      <c r="M182" s="215"/>
      <c r="N182" s="220"/>
      <c r="O182" s="221"/>
      <c r="P182" s="221"/>
      <c r="Q182" s="221"/>
      <c r="R182" s="221"/>
      <c r="S182" s="221"/>
      <c r="T182" s="221"/>
      <c r="U182" s="221"/>
      <c r="V182" s="221"/>
      <c r="W182" s="221"/>
      <c r="X182" s="222"/>
      <c r="AT182" s="217" t="s">
        <v>181</v>
      </c>
      <c r="AU182" s="217" t="s">
        <v>83</v>
      </c>
      <c r="AV182" s="216" t="s">
        <v>83</v>
      </c>
      <c r="AW182" s="216" t="s">
        <v>7</v>
      </c>
      <c r="AX182" s="216" t="s">
        <v>73</v>
      </c>
      <c r="AY182" s="217" t="s">
        <v>171</v>
      </c>
    </row>
    <row r="183" spans="2:65" s="224" customFormat="1" ht="13.5" x14ac:dyDescent="0.3">
      <c r="B183" s="223"/>
      <c r="D183" s="212" t="s">
        <v>181</v>
      </c>
      <c r="E183" s="225" t="s">
        <v>5</v>
      </c>
      <c r="F183" s="226" t="s">
        <v>205</v>
      </c>
      <c r="H183" s="227">
        <v>156.303</v>
      </c>
      <c r="M183" s="223"/>
      <c r="N183" s="228"/>
      <c r="O183" s="229"/>
      <c r="P183" s="229"/>
      <c r="Q183" s="229"/>
      <c r="R183" s="229"/>
      <c r="S183" s="229"/>
      <c r="T183" s="229"/>
      <c r="U183" s="229"/>
      <c r="V183" s="229"/>
      <c r="W183" s="229"/>
      <c r="X183" s="230"/>
      <c r="AT183" s="225" t="s">
        <v>181</v>
      </c>
      <c r="AU183" s="225" t="s">
        <v>83</v>
      </c>
      <c r="AV183" s="224" t="s">
        <v>177</v>
      </c>
      <c r="AW183" s="224" t="s">
        <v>7</v>
      </c>
      <c r="AX183" s="224" t="s">
        <v>81</v>
      </c>
      <c r="AY183" s="225" t="s">
        <v>171</v>
      </c>
    </row>
    <row r="184" spans="2:65" s="45" customFormat="1" ht="16.5" customHeight="1" x14ac:dyDescent="0.3">
      <c r="B184" s="38"/>
      <c r="C184" s="231" t="s">
        <v>323</v>
      </c>
      <c r="D184" s="231" t="s">
        <v>221</v>
      </c>
      <c r="E184" s="232" t="s">
        <v>577</v>
      </c>
      <c r="F184" s="233" t="s">
        <v>578</v>
      </c>
      <c r="G184" s="234" t="s">
        <v>209</v>
      </c>
      <c r="H184" s="235">
        <v>0.14099999999999999</v>
      </c>
      <c r="I184" s="8"/>
      <c r="J184" s="236"/>
      <c r="K184" s="237">
        <f>ROUND(P184*H184,2)</f>
        <v>0</v>
      </c>
      <c r="L184" s="233" t="s">
        <v>487</v>
      </c>
      <c r="M184" s="238"/>
      <c r="N184" s="239" t="s">
        <v>5</v>
      </c>
      <c r="O184" s="208" t="s">
        <v>42</v>
      </c>
      <c r="P184" s="144">
        <f>I184+J184</f>
        <v>0</v>
      </c>
      <c r="Q184" s="144">
        <f>ROUND(I184*H184,2)</f>
        <v>0</v>
      </c>
      <c r="R184" s="144">
        <f>ROUND(J184*H184,2)</f>
        <v>0</v>
      </c>
      <c r="S184" s="39"/>
      <c r="T184" s="209">
        <f>S184*H184</f>
        <v>0</v>
      </c>
      <c r="U184" s="209">
        <v>0</v>
      </c>
      <c r="V184" s="209">
        <f>U184*H184</f>
        <v>0</v>
      </c>
      <c r="W184" s="209">
        <v>0</v>
      </c>
      <c r="X184" s="210">
        <f>W184*H184</f>
        <v>0</v>
      </c>
      <c r="AR184" s="17" t="s">
        <v>334</v>
      </c>
      <c r="AT184" s="17" t="s">
        <v>221</v>
      </c>
      <c r="AU184" s="17" t="s">
        <v>83</v>
      </c>
      <c r="AY184" s="17" t="s">
        <v>171</v>
      </c>
      <c r="BE184" s="211">
        <f>IF(O184="základní",K184,0)</f>
        <v>0</v>
      </c>
      <c r="BF184" s="211">
        <f>IF(O184="snížená",K184,0)</f>
        <v>0</v>
      </c>
      <c r="BG184" s="211">
        <f>IF(O184="zákl. přenesená",K184,0)</f>
        <v>0</v>
      </c>
      <c r="BH184" s="211">
        <f>IF(O184="sníž. přenesená",K184,0)</f>
        <v>0</v>
      </c>
      <c r="BI184" s="211">
        <f>IF(O184="nulová",K184,0)</f>
        <v>0</v>
      </c>
      <c r="BJ184" s="17" t="s">
        <v>81</v>
      </c>
      <c r="BK184" s="211">
        <f>ROUND(P184*H184,2)</f>
        <v>0</v>
      </c>
      <c r="BL184" s="17" t="s">
        <v>260</v>
      </c>
      <c r="BM184" s="17" t="s">
        <v>579</v>
      </c>
    </row>
    <row r="185" spans="2:65" s="45" customFormat="1" ht="27" x14ac:dyDescent="0.3">
      <c r="B185" s="38"/>
      <c r="D185" s="212" t="s">
        <v>179</v>
      </c>
      <c r="F185" s="213" t="s">
        <v>520</v>
      </c>
      <c r="M185" s="38"/>
      <c r="N185" s="214"/>
      <c r="O185" s="39"/>
      <c r="P185" s="39"/>
      <c r="Q185" s="39"/>
      <c r="R185" s="39"/>
      <c r="S185" s="39"/>
      <c r="T185" s="39"/>
      <c r="U185" s="39"/>
      <c r="V185" s="39"/>
      <c r="W185" s="39"/>
      <c r="X185" s="87"/>
      <c r="AT185" s="17" t="s">
        <v>179</v>
      </c>
      <c r="AU185" s="17" t="s">
        <v>83</v>
      </c>
    </row>
    <row r="186" spans="2:65" s="45" customFormat="1" ht="25.5" customHeight="1" x14ac:dyDescent="0.3">
      <c r="B186" s="38"/>
      <c r="C186" s="201" t="s">
        <v>328</v>
      </c>
      <c r="D186" s="201" t="s">
        <v>173</v>
      </c>
      <c r="E186" s="202" t="s">
        <v>580</v>
      </c>
      <c r="F186" s="203" t="s">
        <v>581</v>
      </c>
      <c r="G186" s="204" t="s">
        <v>582</v>
      </c>
      <c r="H186" s="9"/>
      <c r="I186" s="7"/>
      <c r="J186" s="7"/>
      <c r="K186" s="206">
        <f>ROUND(P186*H186,2)</f>
        <v>0</v>
      </c>
      <c r="L186" s="203" t="s">
        <v>487</v>
      </c>
      <c r="M186" s="38"/>
      <c r="N186" s="207" t="s">
        <v>5</v>
      </c>
      <c r="O186" s="208" t="s">
        <v>42</v>
      </c>
      <c r="P186" s="144">
        <f>I186+J186</f>
        <v>0</v>
      </c>
      <c r="Q186" s="144">
        <f>ROUND(I186*H186,2)</f>
        <v>0</v>
      </c>
      <c r="R186" s="144">
        <f>ROUND(J186*H186,2)</f>
        <v>0</v>
      </c>
      <c r="S186" s="39"/>
      <c r="T186" s="209">
        <f>S186*H186</f>
        <v>0</v>
      </c>
      <c r="U186" s="209">
        <v>0</v>
      </c>
      <c r="V186" s="209">
        <f>U186*H186</f>
        <v>0</v>
      </c>
      <c r="W186" s="209">
        <v>0</v>
      </c>
      <c r="X186" s="210">
        <f>W186*H186</f>
        <v>0</v>
      </c>
      <c r="AR186" s="17" t="s">
        <v>260</v>
      </c>
      <c r="AT186" s="17" t="s">
        <v>173</v>
      </c>
      <c r="AU186" s="17" t="s">
        <v>83</v>
      </c>
      <c r="AY186" s="17" t="s">
        <v>171</v>
      </c>
      <c r="BE186" s="211">
        <f>IF(O186="základní",K186,0)</f>
        <v>0</v>
      </c>
      <c r="BF186" s="211">
        <f>IF(O186="snížená",K186,0)</f>
        <v>0</v>
      </c>
      <c r="BG186" s="211">
        <f>IF(O186="zákl. přenesená",K186,0)</f>
        <v>0</v>
      </c>
      <c r="BH186" s="211">
        <f>IF(O186="sníž. přenesená",K186,0)</f>
        <v>0</v>
      </c>
      <c r="BI186" s="211">
        <f>IF(O186="nulová",K186,0)</f>
        <v>0</v>
      </c>
      <c r="BJ186" s="17" t="s">
        <v>81</v>
      </c>
      <c r="BK186" s="211">
        <f>ROUND(P186*H186,2)</f>
        <v>0</v>
      </c>
      <c r="BL186" s="17" t="s">
        <v>260</v>
      </c>
      <c r="BM186" s="17" t="s">
        <v>583</v>
      </c>
    </row>
    <row r="187" spans="2:65" s="45" customFormat="1" ht="27" x14ac:dyDescent="0.3">
      <c r="B187" s="38"/>
      <c r="D187" s="212" t="s">
        <v>179</v>
      </c>
      <c r="F187" s="213" t="s">
        <v>520</v>
      </c>
      <c r="M187" s="38"/>
      <c r="N187" s="214"/>
      <c r="O187" s="39"/>
      <c r="P187" s="39"/>
      <c r="Q187" s="39"/>
      <c r="R187" s="39"/>
      <c r="S187" s="39"/>
      <c r="T187" s="39"/>
      <c r="U187" s="39"/>
      <c r="V187" s="39"/>
      <c r="W187" s="39"/>
      <c r="X187" s="87"/>
      <c r="AT187" s="17" t="s">
        <v>179</v>
      </c>
      <c r="AU187" s="17" t="s">
        <v>83</v>
      </c>
    </row>
    <row r="188" spans="2:65" s="188" customFormat="1" ht="29.85" customHeight="1" x14ac:dyDescent="0.3">
      <c r="B188" s="187"/>
      <c r="D188" s="189" t="s">
        <v>72</v>
      </c>
      <c r="E188" s="199" t="s">
        <v>584</v>
      </c>
      <c r="F188" s="199" t="s">
        <v>585</v>
      </c>
      <c r="K188" s="200">
        <f>BK188</f>
        <v>0</v>
      </c>
      <c r="M188" s="187"/>
      <c r="N188" s="192"/>
      <c r="O188" s="193"/>
      <c r="P188" s="193"/>
      <c r="Q188" s="194">
        <f>SUM(Q189:Q194)</f>
        <v>0</v>
      </c>
      <c r="R188" s="194">
        <f>SUM(R189:R194)</f>
        <v>0</v>
      </c>
      <c r="S188" s="193"/>
      <c r="T188" s="195">
        <f>SUM(T189:T194)</f>
        <v>0</v>
      </c>
      <c r="U188" s="193"/>
      <c r="V188" s="195">
        <f>SUM(V189:V194)</f>
        <v>0</v>
      </c>
      <c r="W188" s="193"/>
      <c r="X188" s="196">
        <f>SUM(X189:X194)</f>
        <v>0</v>
      </c>
      <c r="AR188" s="189" t="s">
        <v>83</v>
      </c>
      <c r="AT188" s="197" t="s">
        <v>72</v>
      </c>
      <c r="AU188" s="197" t="s">
        <v>81</v>
      </c>
      <c r="AY188" s="189" t="s">
        <v>171</v>
      </c>
      <c r="BK188" s="198">
        <f>SUM(BK189:BK194)</f>
        <v>0</v>
      </c>
    </row>
    <row r="189" spans="2:65" s="45" customFormat="1" ht="16.5" customHeight="1" x14ac:dyDescent="0.3">
      <c r="B189" s="38"/>
      <c r="C189" s="201" t="s">
        <v>334</v>
      </c>
      <c r="D189" s="201" t="s">
        <v>173</v>
      </c>
      <c r="E189" s="202" t="s">
        <v>586</v>
      </c>
      <c r="F189" s="203" t="s">
        <v>587</v>
      </c>
      <c r="G189" s="204" t="s">
        <v>241</v>
      </c>
      <c r="H189" s="205">
        <v>4</v>
      </c>
      <c r="I189" s="7"/>
      <c r="J189" s="7"/>
      <c r="K189" s="206">
        <f>ROUND(P189*H189,2)</f>
        <v>0</v>
      </c>
      <c r="L189" s="203" t="s">
        <v>487</v>
      </c>
      <c r="M189" s="38"/>
      <c r="N189" s="207" t="s">
        <v>5</v>
      </c>
      <c r="O189" s="208" t="s">
        <v>42</v>
      </c>
      <c r="P189" s="144">
        <f>I189+J189</f>
        <v>0</v>
      </c>
      <c r="Q189" s="144">
        <f>ROUND(I189*H189,2)</f>
        <v>0</v>
      </c>
      <c r="R189" s="144">
        <f>ROUND(J189*H189,2)</f>
        <v>0</v>
      </c>
      <c r="S189" s="39"/>
      <c r="T189" s="209">
        <f>S189*H189</f>
        <v>0</v>
      </c>
      <c r="U189" s="209">
        <v>0</v>
      </c>
      <c r="V189" s="209">
        <f>U189*H189</f>
        <v>0</v>
      </c>
      <c r="W189" s="209">
        <v>0</v>
      </c>
      <c r="X189" s="210">
        <f>W189*H189</f>
        <v>0</v>
      </c>
      <c r="AR189" s="17" t="s">
        <v>260</v>
      </c>
      <c r="AT189" s="17" t="s">
        <v>173</v>
      </c>
      <c r="AU189" s="17" t="s">
        <v>83</v>
      </c>
      <c r="AY189" s="17" t="s">
        <v>171</v>
      </c>
      <c r="BE189" s="211">
        <f>IF(O189="základní",K189,0)</f>
        <v>0</v>
      </c>
      <c r="BF189" s="211">
        <f>IF(O189="snížená",K189,0)</f>
        <v>0</v>
      </c>
      <c r="BG189" s="211">
        <f>IF(O189="zákl. přenesená",K189,0)</f>
        <v>0</v>
      </c>
      <c r="BH189" s="211">
        <f>IF(O189="sníž. přenesená",K189,0)</f>
        <v>0</v>
      </c>
      <c r="BI189" s="211">
        <f>IF(O189="nulová",K189,0)</f>
        <v>0</v>
      </c>
      <c r="BJ189" s="17" t="s">
        <v>81</v>
      </c>
      <c r="BK189" s="211">
        <f>ROUND(P189*H189,2)</f>
        <v>0</v>
      </c>
      <c r="BL189" s="17" t="s">
        <v>260</v>
      </c>
      <c r="BM189" s="17" t="s">
        <v>588</v>
      </c>
    </row>
    <row r="190" spans="2:65" s="45" customFormat="1" ht="27" x14ac:dyDescent="0.3">
      <c r="B190" s="38"/>
      <c r="D190" s="212" t="s">
        <v>179</v>
      </c>
      <c r="F190" s="213" t="s">
        <v>520</v>
      </c>
      <c r="M190" s="38"/>
      <c r="N190" s="214"/>
      <c r="O190" s="39"/>
      <c r="P190" s="39"/>
      <c r="Q190" s="39"/>
      <c r="R190" s="39"/>
      <c r="S190" s="39"/>
      <c r="T190" s="39"/>
      <c r="U190" s="39"/>
      <c r="V190" s="39"/>
      <c r="W190" s="39"/>
      <c r="X190" s="87"/>
      <c r="AT190" s="17" t="s">
        <v>179</v>
      </c>
      <c r="AU190" s="17" t="s">
        <v>83</v>
      </c>
    </row>
    <row r="191" spans="2:65" s="216" customFormat="1" ht="13.5" x14ac:dyDescent="0.3">
      <c r="B191" s="215"/>
      <c r="D191" s="212" t="s">
        <v>181</v>
      </c>
      <c r="E191" s="217" t="s">
        <v>5</v>
      </c>
      <c r="F191" s="218" t="s">
        <v>589</v>
      </c>
      <c r="H191" s="219">
        <v>4</v>
      </c>
      <c r="M191" s="215"/>
      <c r="N191" s="220"/>
      <c r="O191" s="221"/>
      <c r="P191" s="221"/>
      <c r="Q191" s="221"/>
      <c r="R191" s="221"/>
      <c r="S191" s="221"/>
      <c r="T191" s="221"/>
      <c r="U191" s="221"/>
      <c r="V191" s="221"/>
      <c r="W191" s="221"/>
      <c r="X191" s="222"/>
      <c r="AT191" s="217" t="s">
        <v>181</v>
      </c>
      <c r="AU191" s="217" t="s">
        <v>83</v>
      </c>
      <c r="AV191" s="216" t="s">
        <v>83</v>
      </c>
      <c r="AW191" s="216" t="s">
        <v>7</v>
      </c>
      <c r="AX191" s="216" t="s">
        <v>73</v>
      </c>
      <c r="AY191" s="217" t="s">
        <v>171</v>
      </c>
    </row>
    <row r="192" spans="2:65" s="224" customFormat="1" ht="13.5" x14ac:dyDescent="0.3">
      <c r="B192" s="223"/>
      <c r="D192" s="212" t="s">
        <v>181</v>
      </c>
      <c r="E192" s="225" t="s">
        <v>5</v>
      </c>
      <c r="F192" s="226" t="s">
        <v>205</v>
      </c>
      <c r="H192" s="227">
        <v>4</v>
      </c>
      <c r="M192" s="223"/>
      <c r="N192" s="228"/>
      <c r="O192" s="229"/>
      <c r="P192" s="229"/>
      <c r="Q192" s="229"/>
      <c r="R192" s="229"/>
      <c r="S192" s="229"/>
      <c r="T192" s="229"/>
      <c r="U192" s="229"/>
      <c r="V192" s="229"/>
      <c r="W192" s="229"/>
      <c r="X192" s="230"/>
      <c r="AT192" s="225" t="s">
        <v>181</v>
      </c>
      <c r="AU192" s="225" t="s">
        <v>83</v>
      </c>
      <c r="AV192" s="224" t="s">
        <v>177</v>
      </c>
      <c r="AW192" s="224" t="s">
        <v>7</v>
      </c>
      <c r="AX192" s="224" t="s">
        <v>81</v>
      </c>
      <c r="AY192" s="225" t="s">
        <v>171</v>
      </c>
    </row>
    <row r="193" spans="2:65" s="45" customFormat="1" ht="16.5" customHeight="1" x14ac:dyDescent="0.3">
      <c r="B193" s="38"/>
      <c r="C193" s="201" t="s">
        <v>338</v>
      </c>
      <c r="D193" s="201" t="s">
        <v>173</v>
      </c>
      <c r="E193" s="202" t="s">
        <v>590</v>
      </c>
      <c r="F193" s="203" t="s">
        <v>591</v>
      </c>
      <c r="G193" s="204" t="s">
        <v>224</v>
      </c>
      <c r="H193" s="205">
        <v>2</v>
      </c>
      <c r="I193" s="7"/>
      <c r="J193" s="7"/>
      <c r="K193" s="206">
        <f>ROUND(P193*H193,2)</f>
        <v>0</v>
      </c>
      <c r="L193" s="203" t="s">
        <v>487</v>
      </c>
      <c r="M193" s="38"/>
      <c r="N193" s="207" t="s">
        <v>5</v>
      </c>
      <c r="O193" s="208" t="s">
        <v>42</v>
      </c>
      <c r="P193" s="144">
        <f>I193+J193</f>
        <v>0</v>
      </c>
      <c r="Q193" s="144">
        <f>ROUND(I193*H193,2)</f>
        <v>0</v>
      </c>
      <c r="R193" s="144">
        <f>ROUND(J193*H193,2)</f>
        <v>0</v>
      </c>
      <c r="S193" s="39"/>
      <c r="T193" s="209">
        <f>S193*H193</f>
        <v>0</v>
      </c>
      <c r="U193" s="209">
        <v>0</v>
      </c>
      <c r="V193" s="209">
        <f>U193*H193</f>
        <v>0</v>
      </c>
      <c r="W193" s="209">
        <v>0</v>
      </c>
      <c r="X193" s="210">
        <f>W193*H193</f>
        <v>0</v>
      </c>
      <c r="AR193" s="17" t="s">
        <v>260</v>
      </c>
      <c r="AT193" s="17" t="s">
        <v>173</v>
      </c>
      <c r="AU193" s="17" t="s">
        <v>83</v>
      </c>
      <c r="AY193" s="17" t="s">
        <v>171</v>
      </c>
      <c r="BE193" s="211">
        <f>IF(O193="základní",K193,0)</f>
        <v>0</v>
      </c>
      <c r="BF193" s="211">
        <f>IF(O193="snížená",K193,0)</f>
        <v>0</v>
      </c>
      <c r="BG193" s="211">
        <f>IF(O193="zákl. přenesená",K193,0)</f>
        <v>0</v>
      </c>
      <c r="BH193" s="211">
        <f>IF(O193="sníž. přenesená",K193,0)</f>
        <v>0</v>
      </c>
      <c r="BI193" s="211">
        <f>IF(O193="nulová",K193,0)</f>
        <v>0</v>
      </c>
      <c r="BJ193" s="17" t="s">
        <v>81</v>
      </c>
      <c r="BK193" s="211">
        <f>ROUND(P193*H193,2)</f>
        <v>0</v>
      </c>
      <c r="BL193" s="17" t="s">
        <v>260</v>
      </c>
      <c r="BM193" s="17" t="s">
        <v>592</v>
      </c>
    </row>
    <row r="194" spans="2:65" s="45" customFormat="1" ht="27" x14ac:dyDescent="0.3">
      <c r="B194" s="38"/>
      <c r="D194" s="212" t="s">
        <v>179</v>
      </c>
      <c r="F194" s="213" t="s">
        <v>520</v>
      </c>
      <c r="M194" s="38"/>
      <c r="N194" s="214"/>
      <c r="O194" s="39"/>
      <c r="P194" s="39"/>
      <c r="Q194" s="39"/>
      <c r="R194" s="39"/>
      <c r="S194" s="39"/>
      <c r="T194" s="39"/>
      <c r="U194" s="39"/>
      <c r="V194" s="39"/>
      <c r="W194" s="39"/>
      <c r="X194" s="87"/>
      <c r="AT194" s="17" t="s">
        <v>179</v>
      </c>
      <c r="AU194" s="17" t="s">
        <v>83</v>
      </c>
    </row>
    <row r="195" spans="2:65" s="188" customFormat="1" ht="29.85" customHeight="1" x14ac:dyDescent="0.3">
      <c r="B195" s="187"/>
      <c r="D195" s="189" t="s">
        <v>72</v>
      </c>
      <c r="E195" s="199" t="s">
        <v>593</v>
      </c>
      <c r="F195" s="199" t="s">
        <v>594</v>
      </c>
      <c r="K195" s="200">
        <f>BK195</f>
        <v>0</v>
      </c>
      <c r="M195" s="187"/>
      <c r="N195" s="192"/>
      <c r="O195" s="193"/>
      <c r="P195" s="193"/>
      <c r="Q195" s="194">
        <f>SUM(Q196:Q199)</f>
        <v>0</v>
      </c>
      <c r="R195" s="194">
        <f>SUM(R196:R199)</f>
        <v>0</v>
      </c>
      <c r="S195" s="193"/>
      <c r="T195" s="195">
        <f>SUM(T196:T199)</f>
        <v>0</v>
      </c>
      <c r="U195" s="193"/>
      <c r="V195" s="195">
        <f>SUM(V196:V199)</f>
        <v>0</v>
      </c>
      <c r="W195" s="193"/>
      <c r="X195" s="196">
        <f>SUM(X196:X199)</f>
        <v>0</v>
      </c>
      <c r="AR195" s="189" t="s">
        <v>83</v>
      </c>
      <c r="AT195" s="197" t="s">
        <v>72</v>
      </c>
      <c r="AU195" s="197" t="s">
        <v>81</v>
      </c>
      <c r="AY195" s="189" t="s">
        <v>171</v>
      </c>
      <c r="BK195" s="198">
        <f>SUM(BK196:BK199)</f>
        <v>0</v>
      </c>
    </row>
    <row r="196" spans="2:65" s="45" customFormat="1" ht="16.5" customHeight="1" x14ac:dyDescent="0.3">
      <c r="B196" s="38"/>
      <c r="C196" s="201" t="s">
        <v>342</v>
      </c>
      <c r="D196" s="201" t="s">
        <v>173</v>
      </c>
      <c r="E196" s="202" t="s">
        <v>595</v>
      </c>
      <c r="F196" s="203" t="s">
        <v>596</v>
      </c>
      <c r="G196" s="204" t="s">
        <v>241</v>
      </c>
      <c r="H196" s="205">
        <v>75.599999999999994</v>
      </c>
      <c r="I196" s="7"/>
      <c r="J196" s="7"/>
      <c r="K196" s="206">
        <f>ROUND(P196*H196,2)</f>
        <v>0</v>
      </c>
      <c r="L196" s="203" t="s">
        <v>487</v>
      </c>
      <c r="M196" s="38"/>
      <c r="N196" s="207" t="s">
        <v>5</v>
      </c>
      <c r="O196" s="208" t="s">
        <v>42</v>
      </c>
      <c r="P196" s="144">
        <f>I196+J196</f>
        <v>0</v>
      </c>
      <c r="Q196" s="144">
        <f>ROUND(I196*H196,2)</f>
        <v>0</v>
      </c>
      <c r="R196" s="144">
        <f>ROUND(J196*H196,2)</f>
        <v>0</v>
      </c>
      <c r="S196" s="39"/>
      <c r="T196" s="209">
        <f>S196*H196</f>
        <v>0</v>
      </c>
      <c r="U196" s="209">
        <v>0</v>
      </c>
      <c r="V196" s="209">
        <f>U196*H196</f>
        <v>0</v>
      </c>
      <c r="W196" s="209">
        <v>0</v>
      </c>
      <c r="X196" s="210">
        <f>W196*H196</f>
        <v>0</v>
      </c>
      <c r="AR196" s="17" t="s">
        <v>260</v>
      </c>
      <c r="AT196" s="17" t="s">
        <v>173</v>
      </c>
      <c r="AU196" s="17" t="s">
        <v>83</v>
      </c>
      <c r="AY196" s="17" t="s">
        <v>171</v>
      </c>
      <c r="BE196" s="211">
        <f>IF(O196="základní",K196,0)</f>
        <v>0</v>
      </c>
      <c r="BF196" s="211">
        <f>IF(O196="snížená",K196,0)</f>
        <v>0</v>
      </c>
      <c r="BG196" s="211">
        <f>IF(O196="zákl. přenesená",K196,0)</f>
        <v>0</v>
      </c>
      <c r="BH196" s="211">
        <f>IF(O196="sníž. přenesená",K196,0)</f>
        <v>0</v>
      </c>
      <c r="BI196" s="211">
        <f>IF(O196="nulová",K196,0)</f>
        <v>0</v>
      </c>
      <c r="BJ196" s="17" t="s">
        <v>81</v>
      </c>
      <c r="BK196" s="211">
        <f>ROUND(P196*H196,2)</f>
        <v>0</v>
      </c>
      <c r="BL196" s="17" t="s">
        <v>260</v>
      </c>
      <c r="BM196" s="17" t="s">
        <v>597</v>
      </c>
    </row>
    <row r="197" spans="2:65" s="45" customFormat="1" ht="27" x14ac:dyDescent="0.3">
      <c r="B197" s="38"/>
      <c r="D197" s="212" t="s">
        <v>179</v>
      </c>
      <c r="F197" s="213" t="s">
        <v>520</v>
      </c>
      <c r="M197" s="38"/>
      <c r="N197" s="214"/>
      <c r="O197" s="39"/>
      <c r="P197" s="39"/>
      <c r="Q197" s="39"/>
      <c r="R197" s="39"/>
      <c r="S197" s="39"/>
      <c r="T197" s="39"/>
      <c r="U197" s="39"/>
      <c r="V197" s="39"/>
      <c r="W197" s="39"/>
      <c r="X197" s="87"/>
      <c r="AT197" s="17" t="s">
        <v>179</v>
      </c>
      <c r="AU197" s="17" t="s">
        <v>83</v>
      </c>
    </row>
    <row r="198" spans="2:65" s="45" customFormat="1" ht="16.5" customHeight="1" x14ac:dyDescent="0.3">
      <c r="B198" s="38"/>
      <c r="C198" s="231" t="s">
        <v>346</v>
      </c>
      <c r="D198" s="231" t="s">
        <v>221</v>
      </c>
      <c r="E198" s="232" t="s">
        <v>598</v>
      </c>
      <c r="F198" s="233" t="s">
        <v>599</v>
      </c>
      <c r="G198" s="234" t="s">
        <v>241</v>
      </c>
      <c r="H198" s="235">
        <v>75.599999999999994</v>
      </c>
      <c r="I198" s="8"/>
      <c r="J198" s="236"/>
      <c r="K198" s="237">
        <f>ROUND(P198*H198,2)</f>
        <v>0</v>
      </c>
      <c r="L198" s="233" t="s">
        <v>487</v>
      </c>
      <c r="M198" s="238"/>
      <c r="N198" s="239" t="s">
        <v>5</v>
      </c>
      <c r="O198" s="208" t="s">
        <v>42</v>
      </c>
      <c r="P198" s="144">
        <f>I198+J198</f>
        <v>0</v>
      </c>
      <c r="Q198" s="144">
        <f>ROUND(I198*H198,2)</f>
        <v>0</v>
      </c>
      <c r="R198" s="144">
        <f>ROUND(J198*H198,2)</f>
        <v>0</v>
      </c>
      <c r="S198" s="39"/>
      <c r="T198" s="209">
        <f>S198*H198</f>
        <v>0</v>
      </c>
      <c r="U198" s="209">
        <v>0</v>
      </c>
      <c r="V198" s="209">
        <f>U198*H198</f>
        <v>0</v>
      </c>
      <c r="W198" s="209">
        <v>0</v>
      </c>
      <c r="X198" s="210">
        <f>W198*H198</f>
        <v>0</v>
      </c>
      <c r="AR198" s="17" t="s">
        <v>334</v>
      </c>
      <c r="AT198" s="17" t="s">
        <v>221</v>
      </c>
      <c r="AU198" s="17" t="s">
        <v>83</v>
      </c>
      <c r="AY198" s="17" t="s">
        <v>171</v>
      </c>
      <c r="BE198" s="211">
        <f>IF(O198="základní",K198,0)</f>
        <v>0</v>
      </c>
      <c r="BF198" s="211">
        <f>IF(O198="snížená",K198,0)</f>
        <v>0</v>
      </c>
      <c r="BG198" s="211">
        <f>IF(O198="zákl. přenesená",K198,0)</f>
        <v>0</v>
      </c>
      <c r="BH198" s="211">
        <f>IF(O198="sníž. přenesená",K198,0)</f>
        <v>0</v>
      </c>
      <c r="BI198" s="211">
        <f>IF(O198="nulová",K198,0)</f>
        <v>0</v>
      </c>
      <c r="BJ198" s="17" t="s">
        <v>81</v>
      </c>
      <c r="BK198" s="211">
        <f>ROUND(P198*H198,2)</f>
        <v>0</v>
      </c>
      <c r="BL198" s="17" t="s">
        <v>260</v>
      </c>
      <c r="BM198" s="17" t="s">
        <v>600</v>
      </c>
    </row>
    <row r="199" spans="2:65" s="45" customFormat="1" ht="40.5" x14ac:dyDescent="0.3">
      <c r="B199" s="38"/>
      <c r="D199" s="212" t="s">
        <v>179</v>
      </c>
      <c r="F199" s="213" t="s">
        <v>601</v>
      </c>
      <c r="M199" s="38"/>
      <c r="N199" s="214"/>
      <c r="O199" s="39"/>
      <c r="P199" s="39"/>
      <c r="Q199" s="39"/>
      <c r="R199" s="39"/>
      <c r="S199" s="39"/>
      <c r="T199" s="39"/>
      <c r="U199" s="39"/>
      <c r="V199" s="39"/>
      <c r="W199" s="39"/>
      <c r="X199" s="87"/>
      <c r="AT199" s="17" t="s">
        <v>179</v>
      </c>
      <c r="AU199" s="17" t="s">
        <v>83</v>
      </c>
    </row>
    <row r="200" spans="2:65" s="188" customFormat="1" ht="29.85" customHeight="1" x14ac:dyDescent="0.3">
      <c r="B200" s="187"/>
      <c r="D200" s="189" t="s">
        <v>72</v>
      </c>
      <c r="E200" s="199" t="s">
        <v>602</v>
      </c>
      <c r="F200" s="199" t="s">
        <v>603</v>
      </c>
      <c r="K200" s="200">
        <f>BK200</f>
        <v>0</v>
      </c>
      <c r="M200" s="187"/>
      <c r="N200" s="192"/>
      <c r="O200" s="193"/>
      <c r="P200" s="193"/>
      <c r="Q200" s="194">
        <f>SUM(Q201:Q224)</f>
        <v>0</v>
      </c>
      <c r="R200" s="194">
        <f>SUM(R201:R224)</f>
        <v>0</v>
      </c>
      <c r="S200" s="193"/>
      <c r="T200" s="195">
        <f>SUM(T201:T224)</f>
        <v>0</v>
      </c>
      <c r="U200" s="193"/>
      <c r="V200" s="195">
        <f>SUM(V201:V224)</f>
        <v>0</v>
      </c>
      <c r="W200" s="193"/>
      <c r="X200" s="196">
        <f>SUM(X201:X224)</f>
        <v>0</v>
      </c>
      <c r="AR200" s="189" t="s">
        <v>83</v>
      </c>
      <c r="AT200" s="197" t="s">
        <v>72</v>
      </c>
      <c r="AU200" s="197" t="s">
        <v>81</v>
      </c>
      <c r="AY200" s="189" t="s">
        <v>171</v>
      </c>
      <c r="BK200" s="198">
        <f>SUM(BK201:BK224)</f>
        <v>0</v>
      </c>
    </row>
    <row r="201" spans="2:65" s="45" customFormat="1" ht="16.5" customHeight="1" x14ac:dyDescent="0.3">
      <c r="B201" s="38"/>
      <c r="C201" s="201" t="s">
        <v>350</v>
      </c>
      <c r="D201" s="201" t="s">
        <v>173</v>
      </c>
      <c r="E201" s="202" t="s">
        <v>604</v>
      </c>
      <c r="F201" s="203" t="s">
        <v>605</v>
      </c>
      <c r="G201" s="204" t="s">
        <v>241</v>
      </c>
      <c r="H201" s="205">
        <v>12.4</v>
      </c>
      <c r="I201" s="7"/>
      <c r="J201" s="7"/>
      <c r="K201" s="206">
        <f>ROUND(P201*H201,2)</f>
        <v>0</v>
      </c>
      <c r="L201" s="203" t="s">
        <v>487</v>
      </c>
      <c r="M201" s="38"/>
      <c r="N201" s="207" t="s">
        <v>5</v>
      </c>
      <c r="O201" s="208" t="s">
        <v>42</v>
      </c>
      <c r="P201" s="144">
        <f>I201+J201</f>
        <v>0</v>
      </c>
      <c r="Q201" s="144">
        <f>ROUND(I201*H201,2)</f>
        <v>0</v>
      </c>
      <c r="R201" s="144">
        <f>ROUND(J201*H201,2)</f>
        <v>0</v>
      </c>
      <c r="S201" s="39"/>
      <c r="T201" s="209">
        <f>S201*H201</f>
        <v>0</v>
      </c>
      <c r="U201" s="209">
        <v>0</v>
      </c>
      <c r="V201" s="209">
        <f>U201*H201</f>
        <v>0</v>
      </c>
      <c r="W201" s="209">
        <v>0</v>
      </c>
      <c r="X201" s="210">
        <f>W201*H201</f>
        <v>0</v>
      </c>
      <c r="AR201" s="17" t="s">
        <v>260</v>
      </c>
      <c r="AT201" s="17" t="s">
        <v>173</v>
      </c>
      <c r="AU201" s="17" t="s">
        <v>83</v>
      </c>
      <c r="AY201" s="17" t="s">
        <v>171</v>
      </c>
      <c r="BE201" s="211">
        <f>IF(O201="základní",K201,0)</f>
        <v>0</v>
      </c>
      <c r="BF201" s="211">
        <f>IF(O201="snížená",K201,0)</f>
        <v>0</v>
      </c>
      <c r="BG201" s="211">
        <f>IF(O201="zákl. přenesená",K201,0)</f>
        <v>0</v>
      </c>
      <c r="BH201" s="211">
        <f>IF(O201="sníž. přenesená",K201,0)</f>
        <v>0</v>
      </c>
      <c r="BI201" s="211">
        <f>IF(O201="nulová",K201,0)</f>
        <v>0</v>
      </c>
      <c r="BJ201" s="17" t="s">
        <v>81</v>
      </c>
      <c r="BK201" s="211">
        <f>ROUND(P201*H201,2)</f>
        <v>0</v>
      </c>
      <c r="BL201" s="17" t="s">
        <v>260</v>
      </c>
      <c r="BM201" s="17" t="s">
        <v>606</v>
      </c>
    </row>
    <row r="202" spans="2:65" s="45" customFormat="1" ht="40.5" x14ac:dyDescent="0.3">
      <c r="B202" s="38"/>
      <c r="D202" s="212" t="s">
        <v>179</v>
      </c>
      <c r="F202" s="213" t="s">
        <v>607</v>
      </c>
      <c r="M202" s="38"/>
      <c r="N202" s="214"/>
      <c r="O202" s="39"/>
      <c r="P202" s="39"/>
      <c r="Q202" s="39"/>
      <c r="R202" s="39"/>
      <c r="S202" s="39"/>
      <c r="T202" s="39"/>
      <c r="U202" s="39"/>
      <c r="V202" s="39"/>
      <c r="W202" s="39"/>
      <c r="X202" s="87"/>
      <c r="AT202" s="17" t="s">
        <v>179</v>
      </c>
      <c r="AU202" s="17" t="s">
        <v>83</v>
      </c>
    </row>
    <row r="203" spans="2:65" s="216" customFormat="1" ht="13.5" x14ac:dyDescent="0.3">
      <c r="B203" s="215"/>
      <c r="D203" s="212" t="s">
        <v>181</v>
      </c>
      <c r="E203" s="217" t="s">
        <v>5</v>
      </c>
      <c r="F203" s="218" t="s">
        <v>608</v>
      </c>
      <c r="H203" s="219">
        <v>12.4</v>
      </c>
      <c r="M203" s="215"/>
      <c r="N203" s="220"/>
      <c r="O203" s="221"/>
      <c r="P203" s="221"/>
      <c r="Q203" s="221"/>
      <c r="R203" s="221"/>
      <c r="S203" s="221"/>
      <c r="T203" s="221"/>
      <c r="U203" s="221"/>
      <c r="V203" s="221"/>
      <c r="W203" s="221"/>
      <c r="X203" s="222"/>
      <c r="AT203" s="217" t="s">
        <v>181</v>
      </c>
      <c r="AU203" s="217" t="s">
        <v>83</v>
      </c>
      <c r="AV203" s="216" t="s">
        <v>83</v>
      </c>
      <c r="AW203" s="216" t="s">
        <v>7</v>
      </c>
      <c r="AX203" s="216" t="s">
        <v>73</v>
      </c>
      <c r="AY203" s="217" t="s">
        <v>171</v>
      </c>
    </row>
    <row r="204" spans="2:65" s="224" customFormat="1" ht="13.5" x14ac:dyDescent="0.3">
      <c r="B204" s="223"/>
      <c r="D204" s="212" t="s">
        <v>181</v>
      </c>
      <c r="E204" s="225" t="s">
        <v>5</v>
      </c>
      <c r="F204" s="226" t="s">
        <v>205</v>
      </c>
      <c r="H204" s="227">
        <v>12.4</v>
      </c>
      <c r="M204" s="223"/>
      <c r="N204" s="228"/>
      <c r="O204" s="229"/>
      <c r="P204" s="229"/>
      <c r="Q204" s="229"/>
      <c r="R204" s="229"/>
      <c r="S204" s="229"/>
      <c r="T204" s="229"/>
      <c r="U204" s="229"/>
      <c r="V204" s="229"/>
      <c r="W204" s="229"/>
      <c r="X204" s="230"/>
      <c r="AT204" s="225" t="s">
        <v>181</v>
      </c>
      <c r="AU204" s="225" t="s">
        <v>83</v>
      </c>
      <c r="AV204" s="224" t="s">
        <v>177</v>
      </c>
      <c r="AW204" s="224" t="s">
        <v>7</v>
      </c>
      <c r="AX204" s="224" t="s">
        <v>81</v>
      </c>
      <c r="AY204" s="225" t="s">
        <v>171</v>
      </c>
    </row>
    <row r="205" spans="2:65" s="45" customFormat="1" ht="16.5" customHeight="1" x14ac:dyDescent="0.3">
      <c r="B205" s="38"/>
      <c r="C205" s="231" t="s">
        <v>355</v>
      </c>
      <c r="D205" s="231" t="s">
        <v>221</v>
      </c>
      <c r="E205" s="232" t="s">
        <v>609</v>
      </c>
      <c r="F205" s="233" t="s">
        <v>610</v>
      </c>
      <c r="G205" s="234" t="s">
        <v>209</v>
      </c>
      <c r="H205" s="235">
        <v>1.2999999999999999E-2</v>
      </c>
      <c r="I205" s="8"/>
      <c r="J205" s="236"/>
      <c r="K205" s="237">
        <f>ROUND(P205*H205,2)</f>
        <v>0</v>
      </c>
      <c r="L205" s="233" t="s">
        <v>487</v>
      </c>
      <c r="M205" s="238"/>
      <c r="N205" s="239" t="s">
        <v>5</v>
      </c>
      <c r="O205" s="208" t="s">
        <v>42</v>
      </c>
      <c r="P205" s="144">
        <f>I205+J205</f>
        <v>0</v>
      </c>
      <c r="Q205" s="144">
        <f>ROUND(I205*H205,2)</f>
        <v>0</v>
      </c>
      <c r="R205" s="144">
        <f>ROUND(J205*H205,2)</f>
        <v>0</v>
      </c>
      <c r="S205" s="39"/>
      <c r="T205" s="209">
        <f>S205*H205</f>
        <v>0</v>
      </c>
      <c r="U205" s="209">
        <v>0</v>
      </c>
      <c r="V205" s="209">
        <f>U205*H205</f>
        <v>0</v>
      </c>
      <c r="W205" s="209">
        <v>0</v>
      </c>
      <c r="X205" s="210">
        <f>W205*H205</f>
        <v>0</v>
      </c>
      <c r="AR205" s="17" t="s">
        <v>334</v>
      </c>
      <c r="AT205" s="17" t="s">
        <v>221</v>
      </c>
      <c r="AU205" s="17" t="s">
        <v>83</v>
      </c>
      <c r="AY205" s="17" t="s">
        <v>171</v>
      </c>
      <c r="BE205" s="211">
        <f>IF(O205="základní",K205,0)</f>
        <v>0</v>
      </c>
      <c r="BF205" s="211">
        <f>IF(O205="snížená",K205,0)</f>
        <v>0</v>
      </c>
      <c r="BG205" s="211">
        <f>IF(O205="zákl. přenesená",K205,0)</f>
        <v>0</v>
      </c>
      <c r="BH205" s="211">
        <f>IF(O205="sníž. přenesená",K205,0)</f>
        <v>0</v>
      </c>
      <c r="BI205" s="211">
        <f>IF(O205="nulová",K205,0)</f>
        <v>0</v>
      </c>
      <c r="BJ205" s="17" t="s">
        <v>81</v>
      </c>
      <c r="BK205" s="211">
        <f>ROUND(P205*H205,2)</f>
        <v>0</v>
      </c>
      <c r="BL205" s="17" t="s">
        <v>260</v>
      </c>
      <c r="BM205" s="17" t="s">
        <v>611</v>
      </c>
    </row>
    <row r="206" spans="2:65" s="45" customFormat="1" ht="40.5" x14ac:dyDescent="0.3">
      <c r="B206" s="38"/>
      <c r="D206" s="212" t="s">
        <v>179</v>
      </c>
      <c r="F206" s="213" t="s">
        <v>612</v>
      </c>
      <c r="M206" s="38"/>
      <c r="N206" s="214"/>
      <c r="O206" s="39"/>
      <c r="P206" s="39"/>
      <c r="Q206" s="39"/>
      <c r="R206" s="39"/>
      <c r="S206" s="39"/>
      <c r="T206" s="39"/>
      <c r="U206" s="39"/>
      <c r="V206" s="39"/>
      <c r="W206" s="39"/>
      <c r="X206" s="87"/>
      <c r="AT206" s="17" t="s">
        <v>179</v>
      </c>
      <c r="AU206" s="17" t="s">
        <v>83</v>
      </c>
    </row>
    <row r="207" spans="2:65" s="45" customFormat="1" ht="16.5" customHeight="1" x14ac:dyDescent="0.3">
      <c r="B207" s="38"/>
      <c r="C207" s="201" t="s">
        <v>359</v>
      </c>
      <c r="D207" s="201" t="s">
        <v>173</v>
      </c>
      <c r="E207" s="202" t="s">
        <v>613</v>
      </c>
      <c r="F207" s="203" t="s">
        <v>614</v>
      </c>
      <c r="G207" s="204" t="s">
        <v>615</v>
      </c>
      <c r="H207" s="205">
        <v>97.7</v>
      </c>
      <c r="I207" s="7"/>
      <c r="J207" s="7"/>
      <c r="K207" s="206">
        <f>ROUND(P207*H207,2)</f>
        <v>0</v>
      </c>
      <c r="L207" s="203" t="s">
        <v>487</v>
      </c>
      <c r="M207" s="38"/>
      <c r="N207" s="207" t="s">
        <v>5</v>
      </c>
      <c r="O207" s="208" t="s">
        <v>42</v>
      </c>
      <c r="P207" s="144">
        <f>I207+J207</f>
        <v>0</v>
      </c>
      <c r="Q207" s="144">
        <f>ROUND(I207*H207,2)</f>
        <v>0</v>
      </c>
      <c r="R207" s="144">
        <f>ROUND(J207*H207,2)</f>
        <v>0</v>
      </c>
      <c r="S207" s="39"/>
      <c r="T207" s="209">
        <f>S207*H207</f>
        <v>0</v>
      </c>
      <c r="U207" s="209">
        <v>0</v>
      </c>
      <c r="V207" s="209">
        <f>U207*H207</f>
        <v>0</v>
      </c>
      <c r="W207" s="209">
        <v>0</v>
      </c>
      <c r="X207" s="210">
        <f>W207*H207</f>
        <v>0</v>
      </c>
      <c r="AR207" s="17" t="s">
        <v>260</v>
      </c>
      <c r="AT207" s="17" t="s">
        <v>173</v>
      </c>
      <c r="AU207" s="17" t="s">
        <v>83</v>
      </c>
      <c r="AY207" s="17" t="s">
        <v>171</v>
      </c>
      <c r="BE207" s="211">
        <f>IF(O207="základní",K207,0)</f>
        <v>0</v>
      </c>
      <c r="BF207" s="211">
        <f>IF(O207="snížená",K207,0)</f>
        <v>0</v>
      </c>
      <c r="BG207" s="211">
        <f>IF(O207="zákl. přenesená",K207,0)</f>
        <v>0</v>
      </c>
      <c r="BH207" s="211">
        <f>IF(O207="sníž. přenesená",K207,0)</f>
        <v>0</v>
      </c>
      <c r="BI207" s="211">
        <f>IF(O207="nulová",K207,0)</f>
        <v>0</v>
      </c>
      <c r="BJ207" s="17" t="s">
        <v>81</v>
      </c>
      <c r="BK207" s="211">
        <f>ROUND(P207*H207,2)</f>
        <v>0</v>
      </c>
      <c r="BL207" s="17" t="s">
        <v>260</v>
      </c>
      <c r="BM207" s="17" t="s">
        <v>616</v>
      </c>
    </row>
    <row r="208" spans="2:65" s="45" customFormat="1" ht="27" x14ac:dyDescent="0.3">
      <c r="B208" s="38"/>
      <c r="D208" s="212" t="s">
        <v>179</v>
      </c>
      <c r="F208" s="213" t="s">
        <v>520</v>
      </c>
      <c r="M208" s="38"/>
      <c r="N208" s="214"/>
      <c r="O208" s="39"/>
      <c r="P208" s="39"/>
      <c r="Q208" s="39"/>
      <c r="R208" s="39"/>
      <c r="S208" s="39"/>
      <c r="T208" s="39"/>
      <c r="U208" s="39"/>
      <c r="V208" s="39"/>
      <c r="W208" s="39"/>
      <c r="X208" s="87"/>
      <c r="AT208" s="17" t="s">
        <v>179</v>
      </c>
      <c r="AU208" s="17" t="s">
        <v>83</v>
      </c>
    </row>
    <row r="209" spans="2:65" s="216" customFormat="1" ht="13.5" x14ac:dyDescent="0.3">
      <c r="B209" s="215"/>
      <c r="D209" s="212" t="s">
        <v>181</v>
      </c>
      <c r="E209" s="217" t="s">
        <v>5</v>
      </c>
      <c r="F209" s="218" t="s">
        <v>617</v>
      </c>
      <c r="H209" s="219">
        <v>97.7</v>
      </c>
      <c r="M209" s="215"/>
      <c r="N209" s="220"/>
      <c r="O209" s="221"/>
      <c r="P209" s="221"/>
      <c r="Q209" s="221"/>
      <c r="R209" s="221"/>
      <c r="S209" s="221"/>
      <c r="T209" s="221"/>
      <c r="U209" s="221"/>
      <c r="V209" s="221"/>
      <c r="W209" s="221"/>
      <c r="X209" s="222"/>
      <c r="AT209" s="217" t="s">
        <v>181</v>
      </c>
      <c r="AU209" s="217" t="s">
        <v>83</v>
      </c>
      <c r="AV209" s="216" t="s">
        <v>83</v>
      </c>
      <c r="AW209" s="216" t="s">
        <v>7</v>
      </c>
      <c r="AX209" s="216" t="s">
        <v>73</v>
      </c>
      <c r="AY209" s="217" t="s">
        <v>171</v>
      </c>
    </row>
    <row r="210" spans="2:65" s="224" customFormat="1" ht="13.5" x14ac:dyDescent="0.3">
      <c r="B210" s="223"/>
      <c r="D210" s="212" t="s">
        <v>181</v>
      </c>
      <c r="E210" s="225" t="s">
        <v>5</v>
      </c>
      <c r="F210" s="226" t="s">
        <v>205</v>
      </c>
      <c r="H210" s="227">
        <v>97.7</v>
      </c>
      <c r="M210" s="223"/>
      <c r="N210" s="228"/>
      <c r="O210" s="229"/>
      <c r="P210" s="229"/>
      <c r="Q210" s="229"/>
      <c r="R210" s="229"/>
      <c r="S210" s="229"/>
      <c r="T210" s="229"/>
      <c r="U210" s="229"/>
      <c r="V210" s="229"/>
      <c r="W210" s="229"/>
      <c r="X210" s="230"/>
      <c r="AT210" s="225" t="s">
        <v>181</v>
      </c>
      <c r="AU210" s="225" t="s">
        <v>83</v>
      </c>
      <c r="AV210" s="224" t="s">
        <v>177</v>
      </c>
      <c r="AW210" s="224" t="s">
        <v>7</v>
      </c>
      <c r="AX210" s="224" t="s">
        <v>81</v>
      </c>
      <c r="AY210" s="225" t="s">
        <v>171</v>
      </c>
    </row>
    <row r="211" spans="2:65" s="45" customFormat="1" ht="16.5" customHeight="1" x14ac:dyDescent="0.3">
      <c r="B211" s="38"/>
      <c r="C211" s="231" t="s">
        <v>363</v>
      </c>
      <c r="D211" s="231" t="s">
        <v>221</v>
      </c>
      <c r="E211" s="232" t="s">
        <v>618</v>
      </c>
      <c r="F211" s="233" t="s">
        <v>619</v>
      </c>
      <c r="G211" s="234" t="s">
        <v>224</v>
      </c>
      <c r="H211" s="235">
        <v>15</v>
      </c>
      <c r="I211" s="8"/>
      <c r="J211" s="236"/>
      <c r="K211" s="237">
        <f>ROUND(P211*H211,2)</f>
        <v>0</v>
      </c>
      <c r="L211" s="233" t="s">
        <v>487</v>
      </c>
      <c r="M211" s="238"/>
      <c r="N211" s="239" t="s">
        <v>5</v>
      </c>
      <c r="O211" s="208" t="s">
        <v>42</v>
      </c>
      <c r="P211" s="144">
        <f>I211+J211</f>
        <v>0</v>
      </c>
      <c r="Q211" s="144">
        <f>ROUND(I211*H211,2)</f>
        <v>0</v>
      </c>
      <c r="R211" s="144">
        <f>ROUND(J211*H211,2)</f>
        <v>0</v>
      </c>
      <c r="S211" s="39"/>
      <c r="T211" s="209">
        <f>S211*H211</f>
        <v>0</v>
      </c>
      <c r="U211" s="209">
        <v>0</v>
      </c>
      <c r="V211" s="209">
        <f>U211*H211</f>
        <v>0</v>
      </c>
      <c r="W211" s="209">
        <v>0</v>
      </c>
      <c r="X211" s="210">
        <f>W211*H211</f>
        <v>0</v>
      </c>
      <c r="AR211" s="17" t="s">
        <v>334</v>
      </c>
      <c r="AT211" s="17" t="s">
        <v>221</v>
      </c>
      <c r="AU211" s="17" t="s">
        <v>83</v>
      </c>
      <c r="AY211" s="17" t="s">
        <v>171</v>
      </c>
      <c r="BE211" s="211">
        <f>IF(O211="základní",K211,0)</f>
        <v>0</v>
      </c>
      <c r="BF211" s="211">
        <f>IF(O211="snížená",K211,0)</f>
        <v>0</v>
      </c>
      <c r="BG211" s="211">
        <f>IF(O211="zákl. přenesená",K211,0)</f>
        <v>0</v>
      </c>
      <c r="BH211" s="211">
        <f>IF(O211="sníž. přenesená",K211,0)</f>
        <v>0</v>
      </c>
      <c r="BI211" s="211">
        <f>IF(O211="nulová",K211,0)</f>
        <v>0</v>
      </c>
      <c r="BJ211" s="17" t="s">
        <v>81</v>
      </c>
      <c r="BK211" s="211">
        <f>ROUND(P211*H211,2)</f>
        <v>0</v>
      </c>
      <c r="BL211" s="17" t="s">
        <v>260</v>
      </c>
      <c r="BM211" s="17" t="s">
        <v>620</v>
      </c>
    </row>
    <row r="212" spans="2:65" s="45" customFormat="1" ht="27" x14ac:dyDescent="0.3">
      <c r="B212" s="38"/>
      <c r="D212" s="212" t="s">
        <v>179</v>
      </c>
      <c r="F212" s="213" t="s">
        <v>520</v>
      </c>
      <c r="M212" s="38"/>
      <c r="N212" s="214"/>
      <c r="O212" s="39"/>
      <c r="P212" s="39"/>
      <c r="Q212" s="39"/>
      <c r="R212" s="39"/>
      <c r="S212" s="39"/>
      <c r="T212" s="39"/>
      <c r="U212" s="39"/>
      <c r="V212" s="39"/>
      <c r="W212" s="39"/>
      <c r="X212" s="87"/>
      <c r="AT212" s="17" t="s">
        <v>179</v>
      </c>
      <c r="AU212" s="17" t="s">
        <v>83</v>
      </c>
    </row>
    <row r="213" spans="2:65" s="45" customFormat="1" ht="16.5" customHeight="1" x14ac:dyDescent="0.3">
      <c r="B213" s="38"/>
      <c r="C213" s="201" t="s">
        <v>367</v>
      </c>
      <c r="D213" s="201" t="s">
        <v>173</v>
      </c>
      <c r="E213" s="202" t="s">
        <v>621</v>
      </c>
      <c r="F213" s="203" t="s">
        <v>622</v>
      </c>
      <c r="G213" s="204" t="s">
        <v>241</v>
      </c>
      <c r="H213" s="205">
        <v>28.8</v>
      </c>
      <c r="I213" s="7"/>
      <c r="J213" s="7"/>
      <c r="K213" s="206">
        <f>ROUND(P213*H213,2)</f>
        <v>0</v>
      </c>
      <c r="L213" s="203" t="s">
        <v>487</v>
      </c>
      <c r="M213" s="38"/>
      <c r="N213" s="207" t="s">
        <v>5</v>
      </c>
      <c r="O213" s="208" t="s">
        <v>42</v>
      </c>
      <c r="P213" s="144">
        <f>I213+J213</f>
        <v>0</v>
      </c>
      <c r="Q213" s="144">
        <f>ROUND(I213*H213,2)</f>
        <v>0</v>
      </c>
      <c r="R213" s="144">
        <f>ROUND(J213*H213,2)</f>
        <v>0</v>
      </c>
      <c r="S213" s="39"/>
      <c r="T213" s="209">
        <f>S213*H213</f>
        <v>0</v>
      </c>
      <c r="U213" s="209">
        <v>0</v>
      </c>
      <c r="V213" s="209">
        <f>U213*H213</f>
        <v>0</v>
      </c>
      <c r="W213" s="209">
        <v>0</v>
      </c>
      <c r="X213" s="210">
        <f>W213*H213</f>
        <v>0</v>
      </c>
      <c r="AR213" s="17" t="s">
        <v>260</v>
      </c>
      <c r="AT213" s="17" t="s">
        <v>173</v>
      </c>
      <c r="AU213" s="17" t="s">
        <v>83</v>
      </c>
      <c r="AY213" s="17" t="s">
        <v>171</v>
      </c>
      <c r="BE213" s="211">
        <f>IF(O213="základní",K213,0)</f>
        <v>0</v>
      </c>
      <c r="BF213" s="211">
        <f>IF(O213="snížená",K213,0)</f>
        <v>0</v>
      </c>
      <c r="BG213" s="211">
        <f>IF(O213="zákl. přenesená",K213,0)</f>
        <v>0</v>
      </c>
      <c r="BH213" s="211">
        <f>IF(O213="sníž. přenesená",K213,0)</f>
        <v>0</v>
      </c>
      <c r="BI213" s="211">
        <f>IF(O213="nulová",K213,0)</f>
        <v>0</v>
      </c>
      <c r="BJ213" s="17" t="s">
        <v>81</v>
      </c>
      <c r="BK213" s="211">
        <f>ROUND(P213*H213,2)</f>
        <v>0</v>
      </c>
      <c r="BL213" s="17" t="s">
        <v>260</v>
      </c>
      <c r="BM213" s="17" t="s">
        <v>623</v>
      </c>
    </row>
    <row r="214" spans="2:65" s="45" customFormat="1" ht="27" x14ac:dyDescent="0.3">
      <c r="B214" s="38"/>
      <c r="D214" s="212" t="s">
        <v>179</v>
      </c>
      <c r="F214" s="213" t="s">
        <v>520</v>
      </c>
      <c r="M214" s="38"/>
      <c r="N214" s="214"/>
      <c r="O214" s="39"/>
      <c r="P214" s="39"/>
      <c r="Q214" s="39"/>
      <c r="R214" s="39"/>
      <c r="S214" s="39"/>
      <c r="T214" s="39"/>
      <c r="U214" s="39"/>
      <c r="V214" s="39"/>
      <c r="W214" s="39"/>
      <c r="X214" s="87"/>
      <c r="AT214" s="17" t="s">
        <v>179</v>
      </c>
      <c r="AU214" s="17" t="s">
        <v>83</v>
      </c>
    </row>
    <row r="215" spans="2:65" s="45" customFormat="1" ht="16.5" customHeight="1" x14ac:dyDescent="0.3">
      <c r="B215" s="38"/>
      <c r="C215" s="231" t="s">
        <v>371</v>
      </c>
      <c r="D215" s="231" t="s">
        <v>221</v>
      </c>
      <c r="E215" s="232" t="s">
        <v>624</v>
      </c>
      <c r="F215" s="233" t="s">
        <v>625</v>
      </c>
      <c r="G215" s="234" t="s">
        <v>209</v>
      </c>
      <c r="H215" s="235">
        <v>0.05</v>
      </c>
      <c r="I215" s="8"/>
      <c r="J215" s="236"/>
      <c r="K215" s="237">
        <f>ROUND(P215*H215,2)</f>
        <v>0</v>
      </c>
      <c r="L215" s="233" t="s">
        <v>487</v>
      </c>
      <c r="M215" s="238"/>
      <c r="N215" s="239" t="s">
        <v>5</v>
      </c>
      <c r="O215" s="208" t="s">
        <v>42</v>
      </c>
      <c r="P215" s="144">
        <f>I215+J215</f>
        <v>0</v>
      </c>
      <c r="Q215" s="144">
        <f>ROUND(I215*H215,2)</f>
        <v>0</v>
      </c>
      <c r="R215" s="144">
        <f>ROUND(J215*H215,2)</f>
        <v>0</v>
      </c>
      <c r="S215" s="39"/>
      <c r="T215" s="209">
        <f>S215*H215</f>
        <v>0</v>
      </c>
      <c r="U215" s="209">
        <v>0</v>
      </c>
      <c r="V215" s="209">
        <f>U215*H215</f>
        <v>0</v>
      </c>
      <c r="W215" s="209">
        <v>0</v>
      </c>
      <c r="X215" s="210">
        <f>W215*H215</f>
        <v>0</v>
      </c>
      <c r="AR215" s="17" t="s">
        <v>334</v>
      </c>
      <c r="AT215" s="17" t="s">
        <v>221</v>
      </c>
      <c r="AU215" s="17" t="s">
        <v>83</v>
      </c>
      <c r="AY215" s="17" t="s">
        <v>171</v>
      </c>
      <c r="BE215" s="211">
        <f>IF(O215="základní",K215,0)</f>
        <v>0</v>
      </c>
      <c r="BF215" s="211">
        <f>IF(O215="snížená",K215,0)</f>
        <v>0</v>
      </c>
      <c r="BG215" s="211">
        <f>IF(O215="zákl. přenesená",K215,0)</f>
        <v>0</v>
      </c>
      <c r="BH215" s="211">
        <f>IF(O215="sníž. přenesená",K215,0)</f>
        <v>0</v>
      </c>
      <c r="BI215" s="211">
        <f>IF(O215="nulová",K215,0)</f>
        <v>0</v>
      </c>
      <c r="BJ215" s="17" t="s">
        <v>81</v>
      </c>
      <c r="BK215" s="211">
        <f>ROUND(P215*H215,2)</f>
        <v>0</v>
      </c>
      <c r="BL215" s="17" t="s">
        <v>260</v>
      </c>
      <c r="BM215" s="17" t="s">
        <v>626</v>
      </c>
    </row>
    <row r="216" spans="2:65" s="45" customFormat="1" ht="40.5" x14ac:dyDescent="0.3">
      <c r="B216" s="38"/>
      <c r="D216" s="212" t="s">
        <v>179</v>
      </c>
      <c r="F216" s="213" t="s">
        <v>627</v>
      </c>
      <c r="M216" s="38"/>
      <c r="N216" s="214"/>
      <c r="O216" s="39"/>
      <c r="P216" s="39"/>
      <c r="Q216" s="39"/>
      <c r="R216" s="39"/>
      <c r="S216" s="39"/>
      <c r="T216" s="39"/>
      <c r="U216" s="39"/>
      <c r="V216" s="39"/>
      <c r="W216" s="39"/>
      <c r="X216" s="87"/>
      <c r="AT216" s="17" t="s">
        <v>179</v>
      </c>
      <c r="AU216" s="17" t="s">
        <v>83</v>
      </c>
    </row>
    <row r="217" spans="2:65" s="45" customFormat="1" ht="16.5" customHeight="1" x14ac:dyDescent="0.3">
      <c r="B217" s="38"/>
      <c r="C217" s="201" t="s">
        <v>375</v>
      </c>
      <c r="D217" s="201" t="s">
        <v>173</v>
      </c>
      <c r="E217" s="202" t="s">
        <v>628</v>
      </c>
      <c r="F217" s="203" t="s">
        <v>629</v>
      </c>
      <c r="G217" s="204" t="s">
        <v>615</v>
      </c>
      <c r="H217" s="205">
        <v>825.6</v>
      </c>
      <c r="I217" s="7"/>
      <c r="J217" s="7"/>
      <c r="K217" s="206">
        <f>ROUND(P217*H217,2)</f>
        <v>0</v>
      </c>
      <c r="L217" s="203" t="s">
        <v>487</v>
      </c>
      <c r="M217" s="38"/>
      <c r="N217" s="207" t="s">
        <v>5</v>
      </c>
      <c r="O217" s="208" t="s">
        <v>42</v>
      </c>
      <c r="P217" s="144">
        <f>I217+J217</f>
        <v>0</v>
      </c>
      <c r="Q217" s="144">
        <f>ROUND(I217*H217,2)</f>
        <v>0</v>
      </c>
      <c r="R217" s="144">
        <f>ROUND(J217*H217,2)</f>
        <v>0</v>
      </c>
      <c r="S217" s="39"/>
      <c r="T217" s="209">
        <f>S217*H217</f>
        <v>0</v>
      </c>
      <c r="U217" s="209">
        <v>0</v>
      </c>
      <c r="V217" s="209">
        <f>U217*H217</f>
        <v>0</v>
      </c>
      <c r="W217" s="209">
        <v>0</v>
      </c>
      <c r="X217" s="210">
        <f>W217*H217</f>
        <v>0</v>
      </c>
      <c r="AR217" s="17" t="s">
        <v>260</v>
      </c>
      <c r="AT217" s="17" t="s">
        <v>173</v>
      </c>
      <c r="AU217" s="17" t="s">
        <v>83</v>
      </c>
      <c r="AY217" s="17" t="s">
        <v>171</v>
      </c>
      <c r="BE217" s="211">
        <f>IF(O217="základní",K217,0)</f>
        <v>0</v>
      </c>
      <c r="BF217" s="211">
        <f>IF(O217="snížená",K217,0)</f>
        <v>0</v>
      </c>
      <c r="BG217" s="211">
        <f>IF(O217="zákl. přenesená",K217,0)</f>
        <v>0</v>
      </c>
      <c r="BH217" s="211">
        <f>IF(O217="sníž. přenesená",K217,0)</f>
        <v>0</v>
      </c>
      <c r="BI217" s="211">
        <f>IF(O217="nulová",K217,0)</f>
        <v>0</v>
      </c>
      <c r="BJ217" s="17" t="s">
        <v>81</v>
      </c>
      <c r="BK217" s="211">
        <f>ROUND(P217*H217,2)</f>
        <v>0</v>
      </c>
      <c r="BL217" s="17" t="s">
        <v>260</v>
      </c>
      <c r="BM217" s="17" t="s">
        <v>630</v>
      </c>
    </row>
    <row r="218" spans="2:65" s="45" customFormat="1" ht="27" x14ac:dyDescent="0.3">
      <c r="B218" s="38"/>
      <c r="D218" s="212" t="s">
        <v>179</v>
      </c>
      <c r="F218" s="213" t="s">
        <v>520</v>
      </c>
      <c r="M218" s="38"/>
      <c r="N218" s="214"/>
      <c r="O218" s="39"/>
      <c r="P218" s="39"/>
      <c r="Q218" s="39"/>
      <c r="R218" s="39"/>
      <c r="S218" s="39"/>
      <c r="T218" s="39"/>
      <c r="U218" s="39"/>
      <c r="V218" s="39"/>
      <c r="W218" s="39"/>
      <c r="X218" s="87"/>
      <c r="AT218" s="17" t="s">
        <v>179</v>
      </c>
      <c r="AU218" s="17" t="s">
        <v>83</v>
      </c>
    </row>
    <row r="219" spans="2:65" s="45" customFormat="1" ht="16.5" customHeight="1" x14ac:dyDescent="0.3">
      <c r="B219" s="38"/>
      <c r="C219" s="231" t="s">
        <v>379</v>
      </c>
      <c r="D219" s="231" t="s">
        <v>221</v>
      </c>
      <c r="E219" s="232" t="s">
        <v>631</v>
      </c>
      <c r="F219" s="233" t="s">
        <v>632</v>
      </c>
      <c r="G219" s="234" t="s">
        <v>209</v>
      </c>
      <c r="H219" s="235">
        <v>0.66500000000000004</v>
      </c>
      <c r="I219" s="8"/>
      <c r="J219" s="236"/>
      <c r="K219" s="237">
        <f>ROUND(P219*H219,2)</f>
        <v>0</v>
      </c>
      <c r="L219" s="233" t="s">
        <v>487</v>
      </c>
      <c r="M219" s="238"/>
      <c r="N219" s="239" t="s">
        <v>5</v>
      </c>
      <c r="O219" s="208" t="s">
        <v>42</v>
      </c>
      <c r="P219" s="144">
        <f>I219+J219</f>
        <v>0</v>
      </c>
      <c r="Q219" s="144">
        <f>ROUND(I219*H219,2)</f>
        <v>0</v>
      </c>
      <c r="R219" s="144">
        <f>ROUND(J219*H219,2)</f>
        <v>0</v>
      </c>
      <c r="S219" s="39"/>
      <c r="T219" s="209">
        <f>S219*H219</f>
        <v>0</v>
      </c>
      <c r="U219" s="209">
        <v>0</v>
      </c>
      <c r="V219" s="209">
        <f>U219*H219</f>
        <v>0</v>
      </c>
      <c r="W219" s="209">
        <v>0</v>
      </c>
      <c r="X219" s="210">
        <f>W219*H219</f>
        <v>0</v>
      </c>
      <c r="AR219" s="17" t="s">
        <v>334</v>
      </c>
      <c r="AT219" s="17" t="s">
        <v>221</v>
      </c>
      <c r="AU219" s="17" t="s">
        <v>83</v>
      </c>
      <c r="AY219" s="17" t="s">
        <v>171</v>
      </c>
      <c r="BE219" s="211">
        <f>IF(O219="základní",K219,0)</f>
        <v>0</v>
      </c>
      <c r="BF219" s="211">
        <f>IF(O219="snížená",K219,0)</f>
        <v>0</v>
      </c>
      <c r="BG219" s="211">
        <f>IF(O219="zákl. přenesená",K219,0)</f>
        <v>0</v>
      </c>
      <c r="BH219" s="211">
        <f>IF(O219="sníž. přenesená",K219,0)</f>
        <v>0</v>
      </c>
      <c r="BI219" s="211">
        <f>IF(O219="nulová",K219,0)</f>
        <v>0</v>
      </c>
      <c r="BJ219" s="17" t="s">
        <v>81</v>
      </c>
      <c r="BK219" s="211">
        <f>ROUND(P219*H219,2)</f>
        <v>0</v>
      </c>
      <c r="BL219" s="17" t="s">
        <v>260</v>
      </c>
      <c r="BM219" s="17" t="s">
        <v>633</v>
      </c>
    </row>
    <row r="220" spans="2:65" s="45" customFormat="1" ht="40.5" x14ac:dyDescent="0.3">
      <c r="B220" s="38"/>
      <c r="D220" s="212" t="s">
        <v>179</v>
      </c>
      <c r="F220" s="213" t="s">
        <v>634</v>
      </c>
      <c r="M220" s="38"/>
      <c r="N220" s="214"/>
      <c r="O220" s="39"/>
      <c r="P220" s="39"/>
      <c r="Q220" s="39"/>
      <c r="R220" s="39"/>
      <c r="S220" s="39"/>
      <c r="T220" s="39"/>
      <c r="U220" s="39"/>
      <c r="V220" s="39"/>
      <c r="W220" s="39"/>
      <c r="X220" s="87"/>
      <c r="AT220" s="17" t="s">
        <v>179</v>
      </c>
      <c r="AU220" s="17" t="s">
        <v>83</v>
      </c>
    </row>
    <row r="221" spans="2:65" s="216" customFormat="1" ht="13.5" x14ac:dyDescent="0.3">
      <c r="B221" s="215"/>
      <c r="D221" s="212" t="s">
        <v>181</v>
      </c>
      <c r="E221" s="217" t="s">
        <v>5</v>
      </c>
      <c r="F221" s="218" t="s">
        <v>635</v>
      </c>
      <c r="H221" s="219">
        <v>0.66500000000000004</v>
      </c>
      <c r="M221" s="215"/>
      <c r="N221" s="220"/>
      <c r="O221" s="221"/>
      <c r="P221" s="221"/>
      <c r="Q221" s="221"/>
      <c r="R221" s="221"/>
      <c r="S221" s="221"/>
      <c r="T221" s="221"/>
      <c r="U221" s="221"/>
      <c r="V221" s="221"/>
      <c r="W221" s="221"/>
      <c r="X221" s="222"/>
      <c r="AT221" s="217" t="s">
        <v>181</v>
      </c>
      <c r="AU221" s="217" t="s">
        <v>83</v>
      </c>
      <c r="AV221" s="216" t="s">
        <v>83</v>
      </c>
      <c r="AW221" s="216" t="s">
        <v>7</v>
      </c>
      <c r="AX221" s="216" t="s">
        <v>73</v>
      </c>
      <c r="AY221" s="217" t="s">
        <v>171</v>
      </c>
    </row>
    <row r="222" spans="2:65" s="224" customFormat="1" ht="13.5" x14ac:dyDescent="0.3">
      <c r="B222" s="223"/>
      <c r="D222" s="212" t="s">
        <v>181</v>
      </c>
      <c r="E222" s="225" t="s">
        <v>5</v>
      </c>
      <c r="F222" s="226" t="s">
        <v>205</v>
      </c>
      <c r="H222" s="227">
        <v>0.66500000000000004</v>
      </c>
      <c r="M222" s="223"/>
      <c r="N222" s="228"/>
      <c r="O222" s="229"/>
      <c r="P222" s="229"/>
      <c r="Q222" s="229"/>
      <c r="R222" s="229"/>
      <c r="S222" s="229"/>
      <c r="T222" s="229"/>
      <c r="U222" s="229"/>
      <c r="V222" s="229"/>
      <c r="W222" s="229"/>
      <c r="X222" s="230"/>
      <c r="AT222" s="225" t="s">
        <v>181</v>
      </c>
      <c r="AU222" s="225" t="s">
        <v>83</v>
      </c>
      <c r="AV222" s="224" t="s">
        <v>177</v>
      </c>
      <c r="AW222" s="224" t="s">
        <v>7</v>
      </c>
      <c r="AX222" s="224" t="s">
        <v>81</v>
      </c>
      <c r="AY222" s="225" t="s">
        <v>171</v>
      </c>
    </row>
    <row r="223" spans="2:65" s="45" customFormat="1" ht="16.5" customHeight="1" x14ac:dyDescent="0.3">
      <c r="B223" s="38"/>
      <c r="C223" s="231" t="s">
        <v>383</v>
      </c>
      <c r="D223" s="231" t="s">
        <v>221</v>
      </c>
      <c r="E223" s="232" t="s">
        <v>636</v>
      </c>
      <c r="F223" s="233" t="s">
        <v>637</v>
      </c>
      <c r="G223" s="234" t="s">
        <v>209</v>
      </c>
      <c r="H223" s="235">
        <v>0.20200000000000001</v>
      </c>
      <c r="I223" s="8"/>
      <c r="J223" s="236"/>
      <c r="K223" s="237">
        <f>ROUND(P223*H223,2)</f>
        <v>0</v>
      </c>
      <c r="L223" s="233" t="s">
        <v>487</v>
      </c>
      <c r="M223" s="238"/>
      <c r="N223" s="239" t="s">
        <v>5</v>
      </c>
      <c r="O223" s="208" t="s">
        <v>42</v>
      </c>
      <c r="P223" s="144">
        <f>I223+J223</f>
        <v>0</v>
      </c>
      <c r="Q223" s="144">
        <f>ROUND(I223*H223,2)</f>
        <v>0</v>
      </c>
      <c r="R223" s="144">
        <f>ROUND(J223*H223,2)</f>
        <v>0</v>
      </c>
      <c r="S223" s="39"/>
      <c r="T223" s="209">
        <f>S223*H223</f>
        <v>0</v>
      </c>
      <c r="U223" s="209">
        <v>0</v>
      </c>
      <c r="V223" s="209">
        <f>U223*H223</f>
        <v>0</v>
      </c>
      <c r="W223" s="209">
        <v>0</v>
      </c>
      <c r="X223" s="210">
        <f>W223*H223</f>
        <v>0</v>
      </c>
      <c r="AR223" s="17" t="s">
        <v>334</v>
      </c>
      <c r="AT223" s="17" t="s">
        <v>221</v>
      </c>
      <c r="AU223" s="17" t="s">
        <v>83</v>
      </c>
      <c r="AY223" s="17" t="s">
        <v>171</v>
      </c>
      <c r="BE223" s="211">
        <f>IF(O223="základní",K223,0)</f>
        <v>0</v>
      </c>
      <c r="BF223" s="211">
        <f>IF(O223="snížená",K223,0)</f>
        <v>0</v>
      </c>
      <c r="BG223" s="211">
        <f>IF(O223="zákl. přenesená",K223,0)</f>
        <v>0</v>
      </c>
      <c r="BH223" s="211">
        <f>IF(O223="sníž. přenesená",K223,0)</f>
        <v>0</v>
      </c>
      <c r="BI223" s="211">
        <f>IF(O223="nulová",K223,0)</f>
        <v>0</v>
      </c>
      <c r="BJ223" s="17" t="s">
        <v>81</v>
      </c>
      <c r="BK223" s="211">
        <f>ROUND(P223*H223,2)</f>
        <v>0</v>
      </c>
      <c r="BL223" s="17" t="s">
        <v>260</v>
      </c>
      <c r="BM223" s="17" t="s">
        <v>638</v>
      </c>
    </row>
    <row r="224" spans="2:65" s="45" customFormat="1" ht="40.5" x14ac:dyDescent="0.3">
      <c r="B224" s="38"/>
      <c r="D224" s="212" t="s">
        <v>179</v>
      </c>
      <c r="F224" s="213" t="s">
        <v>639</v>
      </c>
      <c r="M224" s="38"/>
      <c r="N224" s="251"/>
      <c r="O224" s="252"/>
      <c r="P224" s="252"/>
      <c r="Q224" s="252"/>
      <c r="R224" s="252"/>
      <c r="S224" s="252"/>
      <c r="T224" s="252"/>
      <c r="U224" s="252"/>
      <c r="V224" s="252"/>
      <c r="W224" s="252"/>
      <c r="X224" s="253"/>
      <c r="AT224" s="17" t="s">
        <v>179</v>
      </c>
      <c r="AU224" s="17" t="s">
        <v>83</v>
      </c>
    </row>
    <row r="225" spans="2:13" s="45" customFormat="1" ht="6.95" customHeight="1" x14ac:dyDescent="0.3">
      <c r="B225" s="64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38"/>
    </row>
  </sheetData>
  <sheetProtection algorithmName="SHA-512" hashValue="6WnM9ppNEEcJNdZpKhpZQdjMWUpi7JtZ/URHw4WPkF/h/2JogPjoeh4MTo7y2tyA7FOReDZPhKCx1PrNHoHGKQ==" saltValue="04ySwXDlqiusOkQN1jZOHA==" spinCount="100000" sheet="1" objects="1" scenarios="1"/>
  <autoFilter ref="C89:L224"/>
  <mergeCells count="10">
    <mergeCell ref="J53:J54"/>
    <mergeCell ref="E80:H80"/>
    <mergeCell ref="E82:H82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36"/>
  <sheetViews>
    <sheetView showGridLines="0" workbookViewId="0">
      <pane ySplit="1" topLeftCell="A5" activePane="bottomLeft" state="frozen"/>
      <selection pane="bottomLeft" activeCell="I58" sqref="I58"/>
    </sheetView>
  </sheetViews>
  <sheetFormatPr defaultRowHeight="15" x14ac:dyDescent="0.3"/>
  <cols>
    <col min="1" max="1" width="8.33203125" style="13" customWidth="1"/>
    <col min="2" max="2" width="1.6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75" style="13" customWidth="1"/>
    <col min="7" max="7" width="8.6640625" style="13" customWidth="1"/>
    <col min="8" max="8" width="11.1640625" style="13" customWidth="1"/>
    <col min="9" max="11" width="23.5" style="13" customWidth="1"/>
    <col min="12" max="12" width="15.5" style="13" customWidth="1"/>
    <col min="13" max="13" width="9.33203125" style="13"/>
    <col min="14" max="18" width="9.33203125" style="13" hidden="1"/>
    <col min="19" max="19" width="8.1640625" style="13" hidden="1" customWidth="1"/>
    <col min="20" max="20" width="29.6640625" style="13" hidden="1" customWidth="1"/>
    <col min="21" max="21" width="16.33203125" style="13" hidden="1" customWidth="1"/>
    <col min="22" max="24" width="20" style="13" hidden="1" customWidth="1"/>
    <col min="25" max="25" width="12.33203125" style="13" hidden="1" customWidth="1"/>
    <col min="26" max="26" width="16.33203125" style="13" customWidth="1"/>
    <col min="27" max="27" width="12.33203125" style="13" customWidth="1"/>
    <col min="28" max="28" width="1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1" spans="1:70" ht="21.75" customHeight="1" x14ac:dyDescent="0.3">
      <c r="A1" s="12"/>
      <c r="B1" s="2"/>
      <c r="C1" s="2"/>
      <c r="D1" s="3" t="s">
        <v>1</v>
      </c>
      <c r="E1" s="2"/>
      <c r="F1" s="128" t="s">
        <v>125</v>
      </c>
      <c r="G1" s="129" t="s">
        <v>126</v>
      </c>
      <c r="H1" s="129"/>
      <c r="I1" s="2"/>
      <c r="J1" s="128" t="s">
        <v>127</v>
      </c>
      <c r="K1" s="3" t="s">
        <v>128</v>
      </c>
      <c r="L1" s="128" t="s">
        <v>129</v>
      </c>
      <c r="M1" s="128"/>
      <c r="N1" s="128"/>
      <c r="O1" s="128"/>
      <c r="P1" s="128"/>
      <c r="Q1" s="128"/>
      <c r="R1" s="128"/>
      <c r="S1" s="128"/>
      <c r="T1" s="12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M2" s="15" t="s">
        <v>9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T2" s="17" t="s">
        <v>89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70" ht="36.950000000000003" customHeight="1" x14ac:dyDescent="0.3">
      <c r="B4" s="21"/>
      <c r="C4" s="22"/>
      <c r="D4" s="23" t="s">
        <v>130</v>
      </c>
      <c r="E4" s="22"/>
      <c r="F4" s="22"/>
      <c r="G4" s="22"/>
      <c r="H4" s="22"/>
      <c r="I4" s="22"/>
      <c r="J4" s="22"/>
      <c r="K4" s="22"/>
      <c r="L4" s="24"/>
      <c r="N4" s="25" t="s">
        <v>14</v>
      </c>
      <c r="AT4" s="17" t="s">
        <v>6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4"/>
    </row>
    <row r="6" spans="1:70" x14ac:dyDescent="0.3">
      <c r="B6" s="21"/>
      <c r="C6" s="22"/>
      <c r="D6" s="34" t="s">
        <v>20</v>
      </c>
      <c r="E6" s="22"/>
      <c r="F6" s="22"/>
      <c r="G6" s="22"/>
      <c r="H6" s="22"/>
      <c r="I6" s="22"/>
      <c r="J6" s="22"/>
      <c r="K6" s="22"/>
      <c r="L6" s="24"/>
    </row>
    <row r="7" spans="1:70" ht="16.5" customHeight="1" x14ac:dyDescent="0.3">
      <c r="B7" s="21"/>
      <c r="C7" s="22"/>
      <c r="D7" s="22"/>
      <c r="E7" s="130" t="str">
        <f>'Rekapitulace stavby'!K6</f>
        <v>Vojenská vlečka č.10 - Čáslav - Remíza pro hnací drážní vozidlo</v>
      </c>
      <c r="F7" s="131"/>
      <c r="G7" s="131"/>
      <c r="H7" s="131"/>
      <c r="I7" s="22"/>
      <c r="J7" s="22"/>
      <c r="K7" s="22"/>
      <c r="L7" s="24"/>
    </row>
    <row r="8" spans="1:70" s="45" customFormat="1" x14ac:dyDescent="0.3">
      <c r="B8" s="38"/>
      <c r="C8" s="39"/>
      <c r="D8" s="34" t="s">
        <v>131</v>
      </c>
      <c r="E8" s="39"/>
      <c r="F8" s="39"/>
      <c r="G8" s="39"/>
      <c r="H8" s="39"/>
      <c r="I8" s="39"/>
      <c r="J8" s="39"/>
      <c r="K8" s="39"/>
      <c r="L8" s="44"/>
    </row>
    <row r="9" spans="1:70" s="45" customFormat="1" ht="36.950000000000003" customHeight="1" x14ac:dyDescent="0.3">
      <c r="B9" s="38"/>
      <c r="C9" s="39"/>
      <c r="D9" s="39"/>
      <c r="E9" s="132" t="s">
        <v>640</v>
      </c>
      <c r="F9" s="133"/>
      <c r="G9" s="133"/>
      <c r="H9" s="133"/>
      <c r="I9" s="39"/>
      <c r="J9" s="39"/>
      <c r="K9" s="39"/>
      <c r="L9" s="44"/>
    </row>
    <row r="10" spans="1:70" s="45" customFormat="1" ht="13.5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4"/>
    </row>
    <row r="11" spans="1:70" s="45" customFormat="1" ht="14.45" customHeight="1" x14ac:dyDescent="0.3">
      <c r="B11" s="38"/>
      <c r="C11" s="39"/>
      <c r="D11" s="34" t="s">
        <v>22</v>
      </c>
      <c r="E11" s="39"/>
      <c r="F11" s="35" t="s">
        <v>5</v>
      </c>
      <c r="G11" s="39"/>
      <c r="H11" s="39"/>
      <c r="I11" s="34" t="s">
        <v>23</v>
      </c>
      <c r="J11" s="35" t="s">
        <v>5</v>
      </c>
      <c r="K11" s="39"/>
      <c r="L11" s="44"/>
    </row>
    <row r="12" spans="1:70" s="45" customFormat="1" ht="14.45" customHeight="1" x14ac:dyDescent="0.3">
      <c r="B12" s="38"/>
      <c r="C12" s="39"/>
      <c r="D12" s="34" t="s">
        <v>24</v>
      </c>
      <c r="E12" s="39"/>
      <c r="F12" s="35" t="s">
        <v>25</v>
      </c>
      <c r="G12" s="39"/>
      <c r="H12" s="39"/>
      <c r="I12" s="34" t="s">
        <v>26</v>
      </c>
      <c r="J12" s="134" t="str">
        <f>'Rekapitulace stavby'!AN8</f>
        <v>10. 2. 2017</v>
      </c>
      <c r="K12" s="39"/>
      <c r="L12" s="44"/>
    </row>
    <row r="13" spans="1:70" s="45" customFormat="1" ht="10.9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4"/>
    </row>
    <row r="14" spans="1:70" s="45" customFormat="1" ht="14.45" customHeight="1" x14ac:dyDescent="0.3">
      <c r="B14" s="38"/>
      <c r="C14" s="39"/>
      <c r="D14" s="34" t="s">
        <v>28</v>
      </c>
      <c r="E14" s="39"/>
      <c r="F14" s="39"/>
      <c r="G14" s="39"/>
      <c r="H14" s="39"/>
      <c r="I14" s="34" t="s">
        <v>29</v>
      </c>
      <c r="J14" s="35" t="str">
        <f>IF('Rekapitulace stavby'!AN10="","",'Rekapitulace stavby'!AN10)</f>
        <v/>
      </c>
      <c r="K14" s="39"/>
      <c r="L14" s="44"/>
    </row>
    <row r="15" spans="1:70" s="45" customFormat="1" ht="18" customHeight="1" x14ac:dyDescent="0.3">
      <c r="B15" s="38"/>
      <c r="C15" s="39"/>
      <c r="D15" s="39"/>
      <c r="E15" s="35" t="str">
        <f>IF('Rekapitulace stavby'!E11="","",'Rekapitulace stavby'!E11)</f>
        <v>ARMÁDNÍ SERVISNÍ, příspěvková organizace</v>
      </c>
      <c r="F15" s="39"/>
      <c r="G15" s="39"/>
      <c r="H15" s="39"/>
      <c r="I15" s="34" t="s">
        <v>31</v>
      </c>
      <c r="J15" s="35" t="str">
        <f>IF('Rekapitulace stavby'!AN11="","",'Rekapitulace stavby'!AN11)</f>
        <v/>
      </c>
      <c r="K15" s="39"/>
      <c r="L15" s="44"/>
    </row>
    <row r="16" spans="1:70" s="45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4"/>
    </row>
    <row r="17" spans="2:12" s="45" customFormat="1" ht="14.45" customHeight="1" x14ac:dyDescent="0.3">
      <c r="B17" s="38"/>
      <c r="C17" s="39"/>
      <c r="D17" s="34" t="s">
        <v>32</v>
      </c>
      <c r="E17" s="39"/>
      <c r="F17" s="39"/>
      <c r="G17" s="39"/>
      <c r="H17" s="39"/>
      <c r="I17" s="34" t="s">
        <v>29</v>
      </c>
      <c r="J17" s="35" t="str">
        <f>IF('Rekapitulace stavby'!AN13="Vyplň údaj","",IF('Rekapitulace stavby'!AN13="","",'Rekapitulace stavby'!AN13))</f>
        <v/>
      </c>
      <c r="K17" s="39"/>
      <c r="L17" s="44"/>
    </row>
    <row r="18" spans="2:12" s="45" customFormat="1" ht="18" customHeight="1" x14ac:dyDescent="0.3">
      <c r="B18" s="38"/>
      <c r="C18" s="39"/>
      <c r="D18" s="39"/>
      <c r="E18" s="35" t="str">
        <f>IF('Rekapitulace stavby'!E14="Vyplň údaj","",IF('Rekapitulace stavby'!E14="","",'Rekapitulace stavby'!E14))</f>
        <v/>
      </c>
      <c r="F18" s="39"/>
      <c r="G18" s="39"/>
      <c r="H18" s="39"/>
      <c r="I18" s="34" t="s">
        <v>31</v>
      </c>
      <c r="J18" s="35" t="str">
        <f>IF('Rekapitulace stavby'!AN14="Vyplň údaj","",IF('Rekapitulace stavby'!AN14="","",'Rekapitulace stavby'!AN14))</f>
        <v/>
      </c>
      <c r="K18" s="39"/>
      <c r="L18" s="44"/>
    </row>
    <row r="19" spans="2:12" s="45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4"/>
    </row>
    <row r="20" spans="2:12" s="45" customFormat="1" ht="14.45" customHeight="1" x14ac:dyDescent="0.3">
      <c r="B20" s="38"/>
      <c r="C20" s="39"/>
      <c r="D20" s="34" t="s">
        <v>34</v>
      </c>
      <c r="E20" s="39"/>
      <c r="F20" s="39"/>
      <c r="G20" s="39"/>
      <c r="H20" s="39"/>
      <c r="I20" s="34" t="s">
        <v>29</v>
      </c>
      <c r="J20" s="35" t="str">
        <f>IF('Rekapitulace stavby'!AN16="","",'Rekapitulace stavby'!AN16)</f>
        <v/>
      </c>
      <c r="K20" s="39"/>
      <c r="L20" s="44"/>
    </row>
    <row r="21" spans="2:12" s="45" customFormat="1" ht="18" customHeight="1" x14ac:dyDescent="0.3">
      <c r="B21" s="38"/>
      <c r="C21" s="39"/>
      <c r="D21" s="39"/>
      <c r="E21" s="35" t="str">
        <f>IF('Rekapitulace stavby'!E17="","",'Rekapitulace stavby'!E17)</f>
        <v xml:space="preserve"> </v>
      </c>
      <c r="F21" s="39"/>
      <c r="G21" s="39"/>
      <c r="H21" s="39"/>
      <c r="I21" s="34" t="s">
        <v>31</v>
      </c>
      <c r="J21" s="35" t="str">
        <f>IF('Rekapitulace stavby'!AN17="","",'Rekapitulace stavby'!AN17)</f>
        <v/>
      </c>
      <c r="K21" s="39"/>
      <c r="L21" s="44"/>
    </row>
    <row r="22" spans="2:12" s="45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4"/>
    </row>
    <row r="23" spans="2:12" s="45" customFormat="1" ht="14.45" customHeight="1" x14ac:dyDescent="0.3">
      <c r="B23" s="38"/>
      <c r="C23" s="39"/>
      <c r="D23" s="34" t="s">
        <v>36</v>
      </c>
      <c r="E23" s="39"/>
      <c r="F23" s="39"/>
      <c r="G23" s="39"/>
      <c r="H23" s="39"/>
      <c r="I23" s="39"/>
      <c r="J23" s="39"/>
      <c r="K23" s="39"/>
      <c r="L23" s="44"/>
    </row>
    <row r="24" spans="2:12" s="138" customFormat="1" ht="16.5" customHeight="1" x14ac:dyDescent="0.3">
      <c r="B24" s="135"/>
      <c r="C24" s="136"/>
      <c r="D24" s="136"/>
      <c r="E24" s="36" t="s">
        <v>641</v>
      </c>
      <c r="F24" s="36"/>
      <c r="G24" s="36"/>
      <c r="H24" s="36"/>
      <c r="I24" s="136"/>
      <c r="J24" s="136"/>
      <c r="K24" s="136"/>
      <c r="L24" s="137"/>
    </row>
    <row r="25" spans="2:12" s="45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4"/>
    </row>
    <row r="26" spans="2:12" s="45" customFormat="1" ht="6.95" customHeight="1" x14ac:dyDescent="0.3">
      <c r="B26" s="38"/>
      <c r="C26" s="39"/>
      <c r="D26" s="83"/>
      <c r="E26" s="83"/>
      <c r="F26" s="83"/>
      <c r="G26" s="83"/>
      <c r="H26" s="83"/>
      <c r="I26" s="83"/>
      <c r="J26" s="83"/>
      <c r="K26" s="83"/>
      <c r="L26" s="139"/>
    </row>
    <row r="27" spans="2:12" s="45" customFormat="1" x14ac:dyDescent="0.3">
      <c r="B27" s="38"/>
      <c r="C27" s="39"/>
      <c r="D27" s="39"/>
      <c r="E27" s="34" t="s">
        <v>134</v>
      </c>
      <c r="F27" s="39"/>
      <c r="G27" s="39"/>
      <c r="H27" s="39"/>
      <c r="I27" s="39"/>
      <c r="J27" s="39"/>
      <c r="K27" s="140">
        <f>I58</f>
        <v>0</v>
      </c>
      <c r="L27" s="44"/>
    </row>
    <row r="28" spans="2:12" s="45" customFormat="1" x14ac:dyDescent="0.3">
      <c r="B28" s="38"/>
      <c r="C28" s="39"/>
      <c r="D28" s="39"/>
      <c r="E28" s="34" t="s">
        <v>135</v>
      </c>
      <c r="F28" s="39"/>
      <c r="G28" s="39"/>
      <c r="H28" s="39"/>
      <c r="I28" s="39"/>
      <c r="J28" s="39"/>
      <c r="K28" s="140">
        <f>J58</f>
        <v>0</v>
      </c>
      <c r="L28" s="44"/>
    </row>
    <row r="29" spans="2:12" s="45" customFormat="1" ht="25.35" customHeight="1" x14ac:dyDescent="0.3">
      <c r="B29" s="38"/>
      <c r="C29" s="39"/>
      <c r="D29" s="141" t="s">
        <v>37</v>
      </c>
      <c r="E29" s="39"/>
      <c r="F29" s="39"/>
      <c r="G29" s="39"/>
      <c r="H29" s="39"/>
      <c r="I29" s="39"/>
      <c r="J29" s="39"/>
      <c r="K29" s="142">
        <f>ROUND(K89,2)</f>
        <v>0</v>
      </c>
      <c r="L29" s="44"/>
    </row>
    <row r="30" spans="2:12" s="45" customFormat="1" ht="6.95" customHeight="1" x14ac:dyDescent="0.3">
      <c r="B30" s="38"/>
      <c r="C30" s="39"/>
      <c r="D30" s="83"/>
      <c r="E30" s="83"/>
      <c r="F30" s="83"/>
      <c r="G30" s="83"/>
      <c r="H30" s="83"/>
      <c r="I30" s="83"/>
      <c r="J30" s="83"/>
      <c r="K30" s="83"/>
      <c r="L30" s="139"/>
    </row>
    <row r="31" spans="2:12" s="45" customFormat="1" ht="14.45" customHeight="1" x14ac:dyDescent="0.3">
      <c r="B31" s="38"/>
      <c r="C31" s="39"/>
      <c r="D31" s="39"/>
      <c r="E31" s="39"/>
      <c r="F31" s="143" t="s">
        <v>39</v>
      </c>
      <c r="G31" s="39"/>
      <c r="H31" s="39"/>
      <c r="I31" s="143" t="s">
        <v>38</v>
      </c>
      <c r="J31" s="39"/>
      <c r="K31" s="143" t="s">
        <v>40</v>
      </c>
      <c r="L31" s="44"/>
    </row>
    <row r="32" spans="2:12" s="45" customFormat="1" ht="14.45" customHeight="1" x14ac:dyDescent="0.3">
      <c r="B32" s="38"/>
      <c r="C32" s="39"/>
      <c r="D32" s="49" t="s">
        <v>41</v>
      </c>
      <c r="E32" s="49" t="s">
        <v>42</v>
      </c>
      <c r="F32" s="144">
        <f>ROUND(SUM(BE89:BE335), 2)</f>
        <v>0</v>
      </c>
      <c r="G32" s="39"/>
      <c r="H32" s="39"/>
      <c r="I32" s="145">
        <v>0.21</v>
      </c>
      <c r="J32" s="39"/>
      <c r="K32" s="144">
        <f>ROUND(ROUND((SUM(BE89:BE335)), 2)*I32, 2)</f>
        <v>0</v>
      </c>
      <c r="L32" s="44"/>
    </row>
    <row r="33" spans="2:12" s="45" customFormat="1" ht="14.45" customHeight="1" x14ac:dyDescent="0.3">
      <c r="B33" s="38"/>
      <c r="C33" s="39"/>
      <c r="D33" s="39"/>
      <c r="E33" s="49" t="s">
        <v>43</v>
      </c>
      <c r="F33" s="144">
        <f>ROUND(SUM(BF89:BF335), 2)</f>
        <v>0</v>
      </c>
      <c r="G33" s="39"/>
      <c r="H33" s="39"/>
      <c r="I33" s="145">
        <v>0.15</v>
      </c>
      <c r="J33" s="39"/>
      <c r="K33" s="144">
        <f>ROUND(ROUND((SUM(BF89:BF335)), 2)*I33, 2)</f>
        <v>0</v>
      </c>
      <c r="L33" s="44"/>
    </row>
    <row r="34" spans="2:12" s="45" customFormat="1" ht="14.45" hidden="1" customHeight="1" x14ac:dyDescent="0.3">
      <c r="B34" s="38"/>
      <c r="C34" s="39"/>
      <c r="D34" s="39"/>
      <c r="E34" s="49" t="s">
        <v>44</v>
      </c>
      <c r="F34" s="144">
        <f>ROUND(SUM(BG89:BG335), 2)</f>
        <v>0</v>
      </c>
      <c r="G34" s="39"/>
      <c r="H34" s="39"/>
      <c r="I34" s="145">
        <v>0.21</v>
      </c>
      <c r="J34" s="39"/>
      <c r="K34" s="144">
        <v>0</v>
      </c>
      <c r="L34" s="44"/>
    </row>
    <row r="35" spans="2:12" s="45" customFormat="1" ht="14.45" hidden="1" customHeight="1" x14ac:dyDescent="0.3">
      <c r="B35" s="38"/>
      <c r="C35" s="39"/>
      <c r="D35" s="39"/>
      <c r="E35" s="49" t="s">
        <v>45</v>
      </c>
      <c r="F35" s="144">
        <f>ROUND(SUM(BH89:BH335), 2)</f>
        <v>0</v>
      </c>
      <c r="G35" s="39"/>
      <c r="H35" s="39"/>
      <c r="I35" s="145">
        <v>0.15</v>
      </c>
      <c r="J35" s="39"/>
      <c r="K35" s="144">
        <v>0</v>
      </c>
      <c r="L35" s="44"/>
    </row>
    <row r="36" spans="2:12" s="45" customFormat="1" ht="14.45" hidden="1" customHeight="1" x14ac:dyDescent="0.3">
      <c r="B36" s="38"/>
      <c r="C36" s="39"/>
      <c r="D36" s="39"/>
      <c r="E36" s="49" t="s">
        <v>46</v>
      </c>
      <c r="F36" s="144">
        <f>ROUND(SUM(BI89:BI335), 2)</f>
        <v>0</v>
      </c>
      <c r="G36" s="39"/>
      <c r="H36" s="39"/>
      <c r="I36" s="145">
        <v>0</v>
      </c>
      <c r="J36" s="39"/>
      <c r="K36" s="144">
        <v>0</v>
      </c>
      <c r="L36" s="44"/>
    </row>
    <row r="37" spans="2:12" s="45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4"/>
    </row>
    <row r="38" spans="2:12" s="45" customFormat="1" ht="25.35" customHeight="1" x14ac:dyDescent="0.3">
      <c r="B38" s="38"/>
      <c r="C38" s="146"/>
      <c r="D38" s="147" t="s">
        <v>47</v>
      </c>
      <c r="E38" s="90"/>
      <c r="F38" s="90"/>
      <c r="G38" s="148" t="s">
        <v>48</v>
      </c>
      <c r="H38" s="149" t="s">
        <v>49</v>
      </c>
      <c r="I38" s="90"/>
      <c r="J38" s="90"/>
      <c r="K38" s="150">
        <f>SUM(K29:K36)</f>
        <v>0</v>
      </c>
      <c r="L38" s="151"/>
    </row>
    <row r="39" spans="2:12" s="45" customFormat="1" ht="14.45" customHeight="1" x14ac:dyDescent="0.3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3" spans="2:12" s="45" customFormat="1" ht="6.95" customHeight="1" x14ac:dyDescent="0.3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152"/>
    </row>
    <row r="44" spans="2:12" s="45" customFormat="1" ht="36.950000000000003" customHeight="1" x14ac:dyDescent="0.3">
      <c r="B44" s="38"/>
      <c r="C44" s="23" t="s">
        <v>136</v>
      </c>
      <c r="D44" s="39"/>
      <c r="E44" s="39"/>
      <c r="F44" s="39"/>
      <c r="G44" s="39"/>
      <c r="H44" s="39"/>
      <c r="I44" s="39"/>
      <c r="J44" s="39"/>
      <c r="K44" s="39"/>
      <c r="L44" s="44"/>
    </row>
    <row r="45" spans="2:12" s="45" customFormat="1" ht="6.95" customHeight="1" x14ac:dyDescent="0.3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4"/>
    </row>
    <row r="46" spans="2:12" s="45" customFormat="1" ht="14.45" customHeight="1" x14ac:dyDescent="0.3">
      <c r="B46" s="38"/>
      <c r="C46" s="34" t="s">
        <v>20</v>
      </c>
      <c r="D46" s="39"/>
      <c r="E46" s="39"/>
      <c r="F46" s="39"/>
      <c r="G46" s="39"/>
      <c r="H46" s="39"/>
      <c r="I46" s="39"/>
      <c r="J46" s="39"/>
      <c r="K46" s="39"/>
      <c r="L46" s="44"/>
    </row>
    <row r="47" spans="2:12" s="45" customFormat="1" ht="16.5" customHeight="1" x14ac:dyDescent="0.3">
      <c r="B47" s="38"/>
      <c r="C47" s="39"/>
      <c r="D47" s="39"/>
      <c r="E47" s="130" t="str">
        <f>E7</f>
        <v>Vojenská vlečka č.10 - Čáslav - Remíza pro hnací drážní vozidlo</v>
      </c>
      <c r="F47" s="131"/>
      <c r="G47" s="131"/>
      <c r="H47" s="131"/>
      <c r="I47" s="39"/>
      <c r="J47" s="39"/>
      <c r="K47" s="39"/>
      <c r="L47" s="44"/>
    </row>
    <row r="48" spans="2:12" s="45" customFormat="1" ht="14.45" customHeight="1" x14ac:dyDescent="0.3">
      <c r="B48" s="38"/>
      <c r="C48" s="34" t="s">
        <v>131</v>
      </c>
      <c r="D48" s="39"/>
      <c r="E48" s="39"/>
      <c r="F48" s="39"/>
      <c r="G48" s="39"/>
      <c r="H48" s="39"/>
      <c r="I48" s="39"/>
      <c r="J48" s="39"/>
      <c r="K48" s="39"/>
      <c r="L48" s="44"/>
    </row>
    <row r="49" spans="2:47" s="45" customFormat="1" ht="17.25" customHeight="1" x14ac:dyDescent="0.3">
      <c r="B49" s="38"/>
      <c r="C49" s="39"/>
      <c r="D49" s="39"/>
      <c r="E49" s="132" t="str">
        <f>E9</f>
        <v>E.1.3 - SO 103 Pozemní kominkace a zpevněné plochy</v>
      </c>
      <c r="F49" s="133"/>
      <c r="G49" s="133"/>
      <c r="H49" s="133"/>
      <c r="I49" s="39"/>
      <c r="J49" s="39"/>
      <c r="K49" s="39"/>
      <c r="L49" s="44"/>
    </row>
    <row r="50" spans="2:47" s="45" customFormat="1" ht="6.95" customHeight="1" x14ac:dyDescent="0.3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4"/>
    </row>
    <row r="51" spans="2:47" s="45" customFormat="1" ht="18" customHeight="1" x14ac:dyDescent="0.3">
      <c r="B51" s="38"/>
      <c r="C51" s="34" t="s">
        <v>24</v>
      </c>
      <c r="D51" s="39"/>
      <c r="E51" s="39"/>
      <c r="F51" s="35" t="str">
        <f>F12</f>
        <v>Chotusice</v>
      </c>
      <c r="G51" s="39"/>
      <c r="H51" s="39"/>
      <c r="I51" s="34" t="s">
        <v>26</v>
      </c>
      <c r="J51" s="134" t="str">
        <f>IF(J12="","",J12)</f>
        <v>10. 2. 2017</v>
      </c>
      <c r="K51" s="39"/>
      <c r="L51" s="44"/>
    </row>
    <row r="52" spans="2:47" s="45" customFormat="1" ht="6.95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4"/>
    </row>
    <row r="53" spans="2:47" s="45" customFormat="1" x14ac:dyDescent="0.3">
      <c r="B53" s="38"/>
      <c r="C53" s="34" t="s">
        <v>28</v>
      </c>
      <c r="D53" s="39"/>
      <c r="E53" s="39"/>
      <c r="F53" s="35" t="str">
        <f>E15</f>
        <v>ARMÁDNÍ SERVISNÍ, příspěvková organizace</v>
      </c>
      <c r="G53" s="39"/>
      <c r="H53" s="39"/>
      <c r="I53" s="34" t="s">
        <v>34</v>
      </c>
      <c r="J53" s="36" t="str">
        <f>E21</f>
        <v xml:space="preserve"> </v>
      </c>
      <c r="K53" s="39"/>
      <c r="L53" s="44"/>
    </row>
    <row r="54" spans="2:47" s="45" customFormat="1" ht="14.45" customHeight="1" x14ac:dyDescent="0.3">
      <c r="B54" s="38"/>
      <c r="C54" s="34" t="s">
        <v>32</v>
      </c>
      <c r="D54" s="39"/>
      <c r="E54" s="39"/>
      <c r="F54" s="35" t="str">
        <f>IF(E18="","",E18)</f>
        <v/>
      </c>
      <c r="G54" s="39"/>
      <c r="H54" s="39"/>
      <c r="I54" s="39"/>
      <c r="J54" s="153"/>
      <c r="K54" s="39"/>
      <c r="L54" s="44"/>
    </row>
    <row r="55" spans="2:47" s="45" customFormat="1" ht="10.35" customHeight="1" x14ac:dyDescent="0.3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4"/>
    </row>
    <row r="56" spans="2:47" s="45" customFormat="1" ht="29.25" customHeight="1" x14ac:dyDescent="0.3">
      <c r="B56" s="38"/>
      <c r="C56" s="154" t="s">
        <v>137</v>
      </c>
      <c r="D56" s="146"/>
      <c r="E56" s="146"/>
      <c r="F56" s="146"/>
      <c r="G56" s="146"/>
      <c r="H56" s="146"/>
      <c r="I56" s="155" t="s">
        <v>138</v>
      </c>
      <c r="J56" s="155" t="s">
        <v>139</v>
      </c>
      <c r="K56" s="155" t="s">
        <v>140</v>
      </c>
      <c r="L56" s="156"/>
    </row>
    <row r="57" spans="2:47" s="45" customFormat="1" ht="10.3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4"/>
    </row>
    <row r="58" spans="2:47" s="45" customFormat="1" ht="29.25" customHeight="1" x14ac:dyDescent="0.3">
      <c r="B58" s="38"/>
      <c r="C58" s="157" t="s">
        <v>141</v>
      </c>
      <c r="D58" s="39"/>
      <c r="E58" s="39"/>
      <c r="F58" s="39"/>
      <c r="G58" s="39"/>
      <c r="H58" s="39"/>
      <c r="I58" s="142">
        <f t="shared" ref="I58:J60" si="0">Q89</f>
        <v>0</v>
      </c>
      <c r="J58" s="142">
        <f t="shared" si="0"/>
        <v>0</v>
      </c>
      <c r="K58" s="142">
        <f>K89</f>
        <v>0</v>
      </c>
      <c r="L58" s="44"/>
      <c r="AU58" s="17" t="s">
        <v>142</v>
      </c>
    </row>
    <row r="59" spans="2:47" s="164" customFormat="1" ht="24.95" customHeight="1" x14ac:dyDescent="0.3">
      <c r="B59" s="158"/>
      <c r="C59" s="159"/>
      <c r="D59" s="160" t="s">
        <v>143</v>
      </c>
      <c r="E59" s="161"/>
      <c r="F59" s="161"/>
      <c r="G59" s="161"/>
      <c r="H59" s="161"/>
      <c r="I59" s="162">
        <f t="shared" si="0"/>
        <v>0</v>
      </c>
      <c r="J59" s="162">
        <f t="shared" si="0"/>
        <v>0</v>
      </c>
      <c r="K59" s="162">
        <f>K90</f>
        <v>0</v>
      </c>
      <c r="L59" s="163"/>
    </row>
    <row r="60" spans="2:47" s="171" customFormat="1" ht="19.899999999999999" customHeight="1" x14ac:dyDescent="0.3">
      <c r="B60" s="165"/>
      <c r="C60" s="166"/>
      <c r="D60" s="167" t="s">
        <v>144</v>
      </c>
      <c r="E60" s="168"/>
      <c r="F60" s="168"/>
      <c r="G60" s="168"/>
      <c r="H60" s="168"/>
      <c r="I60" s="169">
        <f t="shared" si="0"/>
        <v>0</v>
      </c>
      <c r="J60" s="169">
        <f t="shared" si="0"/>
        <v>0</v>
      </c>
      <c r="K60" s="169">
        <f>K91</f>
        <v>0</v>
      </c>
      <c r="L60" s="170"/>
    </row>
    <row r="61" spans="2:47" s="171" customFormat="1" ht="19.899999999999999" customHeight="1" x14ac:dyDescent="0.3">
      <c r="B61" s="165"/>
      <c r="C61" s="166"/>
      <c r="D61" s="167" t="s">
        <v>145</v>
      </c>
      <c r="E61" s="168"/>
      <c r="F61" s="168"/>
      <c r="G61" s="168"/>
      <c r="H61" s="168"/>
      <c r="I61" s="169">
        <f>Q201</f>
        <v>0</v>
      </c>
      <c r="J61" s="169">
        <f>R201</f>
        <v>0</v>
      </c>
      <c r="K61" s="169">
        <f>K201</f>
        <v>0</v>
      </c>
      <c r="L61" s="170"/>
    </row>
    <row r="62" spans="2:47" s="171" customFormat="1" ht="19.899999999999999" customHeight="1" x14ac:dyDescent="0.3">
      <c r="B62" s="165"/>
      <c r="C62" s="166"/>
      <c r="D62" s="167" t="s">
        <v>147</v>
      </c>
      <c r="E62" s="168"/>
      <c r="F62" s="168"/>
      <c r="G62" s="168"/>
      <c r="H62" s="168"/>
      <c r="I62" s="169">
        <f>Q208</f>
        <v>0</v>
      </c>
      <c r="J62" s="169">
        <f>R208</f>
        <v>0</v>
      </c>
      <c r="K62" s="169">
        <f>K208</f>
        <v>0</v>
      </c>
      <c r="L62" s="170"/>
    </row>
    <row r="63" spans="2:47" s="171" customFormat="1" ht="19.899999999999999" customHeight="1" x14ac:dyDescent="0.3">
      <c r="B63" s="165"/>
      <c r="C63" s="166"/>
      <c r="D63" s="167" t="s">
        <v>478</v>
      </c>
      <c r="E63" s="168"/>
      <c r="F63" s="168"/>
      <c r="G63" s="168"/>
      <c r="H63" s="168"/>
      <c r="I63" s="169">
        <f>Q245</f>
        <v>0</v>
      </c>
      <c r="J63" s="169">
        <f>R245</f>
        <v>0</v>
      </c>
      <c r="K63" s="169">
        <f>K245</f>
        <v>0</v>
      </c>
      <c r="L63" s="170"/>
    </row>
    <row r="64" spans="2:47" s="171" customFormat="1" ht="19.899999999999999" customHeight="1" x14ac:dyDescent="0.3">
      <c r="B64" s="165"/>
      <c r="C64" s="166"/>
      <c r="D64" s="167" t="s">
        <v>642</v>
      </c>
      <c r="E64" s="168"/>
      <c r="F64" s="168"/>
      <c r="G64" s="168"/>
      <c r="H64" s="168"/>
      <c r="I64" s="169">
        <f>Q261</f>
        <v>0</v>
      </c>
      <c r="J64" s="169">
        <f>R261</f>
        <v>0</v>
      </c>
      <c r="K64" s="169">
        <f>K261</f>
        <v>0</v>
      </c>
      <c r="L64" s="170"/>
    </row>
    <row r="65" spans="2:13" s="171" customFormat="1" ht="19.899999999999999" customHeight="1" x14ac:dyDescent="0.3">
      <c r="B65" s="165"/>
      <c r="C65" s="166"/>
      <c r="D65" s="167" t="s">
        <v>643</v>
      </c>
      <c r="E65" s="168"/>
      <c r="F65" s="168"/>
      <c r="G65" s="168"/>
      <c r="H65" s="168"/>
      <c r="I65" s="169">
        <f>Q274</f>
        <v>0</v>
      </c>
      <c r="J65" s="169">
        <f>R274</f>
        <v>0</v>
      </c>
      <c r="K65" s="169">
        <f>K274</f>
        <v>0</v>
      </c>
      <c r="L65" s="170"/>
    </row>
    <row r="66" spans="2:13" s="171" customFormat="1" ht="19.899999999999999" customHeight="1" x14ac:dyDescent="0.3">
      <c r="B66" s="165"/>
      <c r="C66" s="166"/>
      <c r="D66" s="167" t="s">
        <v>149</v>
      </c>
      <c r="E66" s="168"/>
      <c r="F66" s="168"/>
      <c r="G66" s="168"/>
      <c r="H66" s="168"/>
      <c r="I66" s="169">
        <f>Q312</f>
        <v>0</v>
      </c>
      <c r="J66" s="169">
        <f>R312</f>
        <v>0</v>
      </c>
      <c r="K66" s="169">
        <f>K312</f>
        <v>0</v>
      </c>
      <c r="L66" s="170"/>
    </row>
    <row r="67" spans="2:13" s="171" customFormat="1" ht="19.899999999999999" customHeight="1" x14ac:dyDescent="0.3">
      <c r="B67" s="165"/>
      <c r="C67" s="166"/>
      <c r="D67" s="167" t="s">
        <v>150</v>
      </c>
      <c r="E67" s="168"/>
      <c r="F67" s="168"/>
      <c r="G67" s="168"/>
      <c r="H67" s="168"/>
      <c r="I67" s="169">
        <f>Q321</f>
        <v>0</v>
      </c>
      <c r="J67" s="169">
        <f>R321</f>
        <v>0</v>
      </c>
      <c r="K67" s="169">
        <f>K321</f>
        <v>0</v>
      </c>
      <c r="L67" s="170"/>
    </row>
    <row r="68" spans="2:13" s="164" customFormat="1" ht="24.95" customHeight="1" x14ac:dyDescent="0.3">
      <c r="B68" s="158"/>
      <c r="C68" s="159"/>
      <c r="D68" s="160" t="s">
        <v>644</v>
      </c>
      <c r="E68" s="161"/>
      <c r="F68" s="161"/>
      <c r="G68" s="161"/>
      <c r="H68" s="161"/>
      <c r="I68" s="162">
        <f>Q324</f>
        <v>0</v>
      </c>
      <c r="J68" s="162">
        <f>R324</f>
        <v>0</v>
      </c>
      <c r="K68" s="162">
        <f>K324</f>
        <v>0</v>
      </c>
      <c r="L68" s="163"/>
    </row>
    <row r="69" spans="2:13" s="171" customFormat="1" ht="19.899999999999999" customHeight="1" x14ac:dyDescent="0.3">
      <c r="B69" s="165"/>
      <c r="C69" s="166"/>
      <c r="D69" s="167" t="s">
        <v>645</v>
      </c>
      <c r="E69" s="168"/>
      <c r="F69" s="168"/>
      <c r="G69" s="168"/>
      <c r="H69" s="168"/>
      <c r="I69" s="169">
        <f>Q325</f>
        <v>0</v>
      </c>
      <c r="J69" s="169">
        <f>R325</f>
        <v>0</v>
      </c>
      <c r="K69" s="169">
        <f>K325</f>
        <v>0</v>
      </c>
      <c r="L69" s="170"/>
    </row>
    <row r="70" spans="2:13" s="45" customFormat="1" ht="21.75" customHeight="1" x14ac:dyDescent="0.3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44"/>
    </row>
    <row r="71" spans="2:13" s="45" customFormat="1" ht="6.95" customHeight="1" x14ac:dyDescent="0.3"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66"/>
    </row>
    <row r="75" spans="2:13" s="45" customFormat="1" ht="6.95" customHeight="1" x14ac:dyDescent="0.3">
      <c r="B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38"/>
    </row>
    <row r="76" spans="2:13" s="45" customFormat="1" ht="36.950000000000003" customHeight="1" x14ac:dyDescent="0.3">
      <c r="B76" s="38"/>
      <c r="C76" s="69" t="s">
        <v>151</v>
      </c>
      <c r="M76" s="38"/>
    </row>
    <row r="77" spans="2:13" s="45" customFormat="1" ht="6.95" customHeight="1" x14ac:dyDescent="0.3">
      <c r="B77" s="38"/>
      <c r="M77" s="38"/>
    </row>
    <row r="78" spans="2:13" s="45" customFormat="1" ht="14.45" customHeight="1" x14ac:dyDescent="0.3">
      <c r="B78" s="38"/>
      <c r="C78" s="71" t="s">
        <v>20</v>
      </c>
      <c r="M78" s="38"/>
    </row>
    <row r="79" spans="2:13" s="45" customFormat="1" ht="16.5" customHeight="1" x14ac:dyDescent="0.3">
      <c r="B79" s="38"/>
      <c r="E79" s="172" t="str">
        <f>E7</f>
        <v>Vojenská vlečka č.10 - Čáslav - Remíza pro hnací drážní vozidlo</v>
      </c>
      <c r="F79" s="173"/>
      <c r="G79" s="173"/>
      <c r="H79" s="173"/>
      <c r="M79" s="38"/>
    </row>
    <row r="80" spans="2:13" s="45" customFormat="1" ht="14.45" customHeight="1" x14ac:dyDescent="0.3">
      <c r="B80" s="38"/>
      <c r="C80" s="71" t="s">
        <v>131</v>
      </c>
      <c r="M80" s="38"/>
    </row>
    <row r="81" spans="2:65" s="45" customFormat="1" ht="17.25" customHeight="1" x14ac:dyDescent="0.3">
      <c r="B81" s="38"/>
      <c r="E81" s="76" t="str">
        <f>E9</f>
        <v>E.1.3 - SO 103 Pozemní kominkace a zpevněné plochy</v>
      </c>
      <c r="F81" s="174"/>
      <c r="G81" s="174"/>
      <c r="H81" s="174"/>
      <c r="M81" s="38"/>
    </row>
    <row r="82" spans="2:65" s="45" customFormat="1" ht="6.95" customHeight="1" x14ac:dyDescent="0.3">
      <c r="B82" s="38"/>
      <c r="M82" s="38"/>
    </row>
    <row r="83" spans="2:65" s="45" customFormat="1" ht="18" customHeight="1" x14ac:dyDescent="0.3">
      <c r="B83" s="38"/>
      <c r="C83" s="71" t="s">
        <v>24</v>
      </c>
      <c r="F83" s="175" t="str">
        <f>F12</f>
        <v>Chotusice</v>
      </c>
      <c r="I83" s="71" t="s">
        <v>26</v>
      </c>
      <c r="J83" s="176" t="str">
        <f>IF(J12="","",J12)</f>
        <v>10. 2. 2017</v>
      </c>
      <c r="M83" s="38"/>
    </row>
    <row r="84" spans="2:65" s="45" customFormat="1" ht="6.95" customHeight="1" x14ac:dyDescent="0.3">
      <c r="B84" s="38"/>
      <c r="M84" s="38"/>
    </row>
    <row r="85" spans="2:65" s="45" customFormat="1" x14ac:dyDescent="0.3">
      <c r="B85" s="38"/>
      <c r="C85" s="71" t="s">
        <v>28</v>
      </c>
      <c r="F85" s="175" t="str">
        <f>E15</f>
        <v>ARMÁDNÍ SERVISNÍ, příspěvková organizace</v>
      </c>
      <c r="I85" s="71" t="s">
        <v>34</v>
      </c>
      <c r="J85" s="175" t="str">
        <f>E21</f>
        <v xml:space="preserve"> </v>
      </c>
      <c r="M85" s="38"/>
    </row>
    <row r="86" spans="2:65" s="45" customFormat="1" ht="14.45" customHeight="1" x14ac:dyDescent="0.3">
      <c r="B86" s="38"/>
      <c r="C86" s="71" t="s">
        <v>32</v>
      </c>
      <c r="F86" s="175" t="str">
        <f>IF(E18="","",E18)</f>
        <v/>
      </c>
      <c r="M86" s="38"/>
    </row>
    <row r="87" spans="2:65" s="45" customFormat="1" ht="10.35" customHeight="1" x14ac:dyDescent="0.3">
      <c r="B87" s="38"/>
      <c r="M87" s="38"/>
    </row>
    <row r="88" spans="2:65" s="181" customFormat="1" ht="29.25" customHeight="1" x14ac:dyDescent="0.3">
      <c r="B88" s="177"/>
      <c r="C88" s="178" t="s">
        <v>152</v>
      </c>
      <c r="D88" s="179" t="s">
        <v>56</v>
      </c>
      <c r="E88" s="179" t="s">
        <v>52</v>
      </c>
      <c r="F88" s="179" t="s">
        <v>153</v>
      </c>
      <c r="G88" s="179" t="s">
        <v>154</v>
      </c>
      <c r="H88" s="179" t="s">
        <v>155</v>
      </c>
      <c r="I88" s="179" t="s">
        <v>156</v>
      </c>
      <c r="J88" s="179" t="s">
        <v>157</v>
      </c>
      <c r="K88" s="179" t="s">
        <v>140</v>
      </c>
      <c r="L88" s="180" t="s">
        <v>158</v>
      </c>
      <c r="M88" s="177"/>
      <c r="N88" s="94" t="s">
        <v>159</v>
      </c>
      <c r="O88" s="95" t="s">
        <v>41</v>
      </c>
      <c r="P88" s="95" t="s">
        <v>160</v>
      </c>
      <c r="Q88" s="95" t="s">
        <v>161</v>
      </c>
      <c r="R88" s="95" t="s">
        <v>162</v>
      </c>
      <c r="S88" s="95" t="s">
        <v>163</v>
      </c>
      <c r="T88" s="95" t="s">
        <v>164</v>
      </c>
      <c r="U88" s="95" t="s">
        <v>165</v>
      </c>
      <c r="V88" s="95" t="s">
        <v>166</v>
      </c>
      <c r="W88" s="95" t="s">
        <v>167</v>
      </c>
      <c r="X88" s="96" t="s">
        <v>168</v>
      </c>
    </row>
    <row r="89" spans="2:65" s="45" customFormat="1" ht="29.25" customHeight="1" x14ac:dyDescent="0.35">
      <c r="B89" s="38"/>
      <c r="C89" s="98" t="s">
        <v>141</v>
      </c>
      <c r="K89" s="182">
        <f>BK89</f>
        <v>0</v>
      </c>
      <c r="M89" s="38"/>
      <c r="N89" s="97"/>
      <c r="O89" s="83"/>
      <c r="P89" s="83"/>
      <c r="Q89" s="183">
        <f>Q90+Q324</f>
        <v>0</v>
      </c>
      <c r="R89" s="183">
        <f>R90+R324</f>
        <v>0</v>
      </c>
      <c r="S89" s="83"/>
      <c r="T89" s="184">
        <f>T90+T324</f>
        <v>0</v>
      </c>
      <c r="U89" s="83"/>
      <c r="V89" s="184">
        <f>V90+V324</f>
        <v>0</v>
      </c>
      <c r="W89" s="83"/>
      <c r="X89" s="185">
        <f>X90+X324</f>
        <v>0</v>
      </c>
      <c r="AT89" s="17" t="s">
        <v>72</v>
      </c>
      <c r="AU89" s="17" t="s">
        <v>142</v>
      </c>
      <c r="BK89" s="186">
        <f>BK90+BK324</f>
        <v>0</v>
      </c>
    </row>
    <row r="90" spans="2:65" s="188" customFormat="1" ht="37.35" customHeight="1" x14ac:dyDescent="0.35">
      <c r="B90" s="187"/>
      <c r="C90" s="193"/>
      <c r="D90" s="261" t="s">
        <v>72</v>
      </c>
      <c r="E90" s="266" t="s">
        <v>169</v>
      </c>
      <c r="F90" s="266" t="s">
        <v>170</v>
      </c>
      <c r="G90" s="193"/>
      <c r="H90" s="193"/>
      <c r="I90" s="193"/>
      <c r="J90" s="193"/>
      <c r="K90" s="275">
        <f>BK90</f>
        <v>0</v>
      </c>
      <c r="L90" s="193"/>
      <c r="M90" s="187"/>
      <c r="N90" s="192"/>
      <c r="O90" s="193"/>
      <c r="P90" s="193"/>
      <c r="Q90" s="194">
        <f>Q91+Q201+Q208+Q245+Q261+Q274+Q312+Q321</f>
        <v>0</v>
      </c>
      <c r="R90" s="194">
        <f>R91+R201+R208+R245+R261+R274+R312+R321</f>
        <v>0</v>
      </c>
      <c r="S90" s="193"/>
      <c r="T90" s="195">
        <f>T91+T201+T208+T245+T261+T274+T312+T321</f>
        <v>0</v>
      </c>
      <c r="U90" s="193"/>
      <c r="V90" s="195">
        <f>V91+V201+V208+V245+V261+V274+V312+V321</f>
        <v>0</v>
      </c>
      <c r="W90" s="193"/>
      <c r="X90" s="196">
        <f>X91+X201+X208+X245+X261+X274+X312+X321</f>
        <v>0</v>
      </c>
      <c r="AR90" s="189" t="s">
        <v>81</v>
      </c>
      <c r="AT90" s="197" t="s">
        <v>72</v>
      </c>
      <c r="AU90" s="197" t="s">
        <v>73</v>
      </c>
      <c r="AY90" s="189" t="s">
        <v>171</v>
      </c>
      <c r="BK90" s="198">
        <f>BK91+BK201+BK208+BK245+BK261+BK274+BK312+BK321</f>
        <v>0</v>
      </c>
    </row>
    <row r="91" spans="2:65" s="188" customFormat="1" ht="19.899999999999999" customHeight="1" x14ac:dyDescent="0.3">
      <c r="B91" s="187"/>
      <c r="D91" s="189" t="s">
        <v>72</v>
      </c>
      <c r="E91" s="199" t="s">
        <v>81</v>
      </c>
      <c r="F91" s="199" t="s">
        <v>172</v>
      </c>
      <c r="K91" s="200">
        <f>BK91</f>
        <v>0</v>
      </c>
      <c r="M91" s="187"/>
      <c r="N91" s="192"/>
      <c r="O91" s="193"/>
      <c r="P91" s="193"/>
      <c r="Q91" s="194">
        <f>SUM(Q92:Q200)</f>
        <v>0</v>
      </c>
      <c r="R91" s="194">
        <f>SUM(R92:R200)</f>
        <v>0</v>
      </c>
      <c r="S91" s="193"/>
      <c r="T91" s="195">
        <f>SUM(T92:T200)</f>
        <v>0</v>
      </c>
      <c r="U91" s="193"/>
      <c r="V91" s="195">
        <f>SUM(V92:V200)</f>
        <v>0</v>
      </c>
      <c r="W91" s="193"/>
      <c r="X91" s="196">
        <f>SUM(X92:X200)</f>
        <v>0</v>
      </c>
      <c r="AR91" s="189" t="s">
        <v>81</v>
      </c>
      <c r="AT91" s="197" t="s">
        <v>72</v>
      </c>
      <c r="AU91" s="197" t="s">
        <v>81</v>
      </c>
      <c r="AY91" s="189" t="s">
        <v>171</v>
      </c>
      <c r="BK91" s="198">
        <f>SUM(BK92:BK200)</f>
        <v>0</v>
      </c>
    </row>
    <row r="92" spans="2:65" s="45" customFormat="1" ht="16.5" customHeight="1" x14ac:dyDescent="0.3">
      <c r="B92" s="38"/>
      <c r="C92" s="201" t="s">
        <v>81</v>
      </c>
      <c r="D92" s="201" t="s">
        <v>173</v>
      </c>
      <c r="E92" s="202" t="s">
        <v>646</v>
      </c>
      <c r="F92" s="203" t="s">
        <v>647</v>
      </c>
      <c r="G92" s="204" t="s">
        <v>241</v>
      </c>
      <c r="H92" s="205">
        <v>10</v>
      </c>
      <c r="I92" s="7"/>
      <c r="J92" s="7"/>
      <c r="K92" s="206">
        <f>ROUND(P92*H92,2)</f>
        <v>0</v>
      </c>
      <c r="L92" s="203" t="s">
        <v>487</v>
      </c>
      <c r="M92" s="38"/>
      <c r="N92" s="207" t="s">
        <v>5</v>
      </c>
      <c r="O92" s="208" t="s">
        <v>42</v>
      </c>
      <c r="P92" s="144">
        <f>I92+J92</f>
        <v>0</v>
      </c>
      <c r="Q92" s="144">
        <f>ROUND(I92*H92,2)</f>
        <v>0</v>
      </c>
      <c r="R92" s="144">
        <f>ROUND(J92*H92,2)</f>
        <v>0</v>
      </c>
      <c r="S92" s="39"/>
      <c r="T92" s="209">
        <f>S92*H92</f>
        <v>0</v>
      </c>
      <c r="U92" s="209">
        <v>0</v>
      </c>
      <c r="V92" s="209">
        <f>U92*H92</f>
        <v>0</v>
      </c>
      <c r="W92" s="209">
        <v>0</v>
      </c>
      <c r="X92" s="210">
        <f>W92*H92</f>
        <v>0</v>
      </c>
      <c r="AR92" s="17" t="s">
        <v>177</v>
      </c>
      <c r="AT92" s="17" t="s">
        <v>173</v>
      </c>
      <c r="AU92" s="17" t="s">
        <v>83</v>
      </c>
      <c r="AY92" s="17" t="s">
        <v>171</v>
      </c>
      <c r="BE92" s="211">
        <f>IF(O92="základní",K92,0)</f>
        <v>0</v>
      </c>
      <c r="BF92" s="211">
        <f>IF(O92="snížená",K92,0)</f>
        <v>0</v>
      </c>
      <c r="BG92" s="211">
        <f>IF(O92="zákl. přenesená",K92,0)</f>
        <v>0</v>
      </c>
      <c r="BH92" s="211">
        <f>IF(O92="sníž. přenesená",K92,0)</f>
        <v>0</v>
      </c>
      <c r="BI92" s="211">
        <f>IF(O92="nulová",K92,0)</f>
        <v>0</v>
      </c>
      <c r="BJ92" s="17" t="s">
        <v>81</v>
      </c>
      <c r="BK92" s="211">
        <f>ROUND(P92*H92,2)</f>
        <v>0</v>
      </c>
      <c r="BL92" s="17" t="s">
        <v>177</v>
      </c>
      <c r="BM92" s="17" t="s">
        <v>83</v>
      </c>
    </row>
    <row r="93" spans="2:65" s="216" customFormat="1" ht="13.5" x14ac:dyDescent="0.3">
      <c r="B93" s="215"/>
      <c r="C93" s="221"/>
      <c r="D93" s="262" t="s">
        <v>181</v>
      </c>
      <c r="E93" s="267" t="s">
        <v>5</v>
      </c>
      <c r="F93" s="271" t="s">
        <v>233</v>
      </c>
      <c r="G93" s="221"/>
      <c r="H93" s="273">
        <v>10</v>
      </c>
      <c r="I93" s="221"/>
      <c r="J93" s="221"/>
      <c r="K93" s="221"/>
      <c r="L93" s="221"/>
      <c r="M93" s="215"/>
      <c r="N93" s="220"/>
      <c r="O93" s="221"/>
      <c r="P93" s="221"/>
      <c r="Q93" s="221"/>
      <c r="R93" s="221"/>
      <c r="S93" s="221"/>
      <c r="T93" s="221"/>
      <c r="U93" s="221"/>
      <c r="V93" s="221"/>
      <c r="W93" s="221"/>
      <c r="X93" s="222"/>
      <c r="AT93" s="217" t="s">
        <v>181</v>
      </c>
      <c r="AU93" s="217" t="s">
        <v>83</v>
      </c>
      <c r="AV93" s="216" t="s">
        <v>83</v>
      </c>
      <c r="AW93" s="216" t="s">
        <v>7</v>
      </c>
      <c r="AX93" s="216" t="s">
        <v>73</v>
      </c>
      <c r="AY93" s="217" t="s">
        <v>171</v>
      </c>
    </row>
    <row r="94" spans="2:65" s="255" customFormat="1" ht="13.5" x14ac:dyDescent="0.3">
      <c r="B94" s="254"/>
      <c r="D94" s="212" t="s">
        <v>181</v>
      </c>
      <c r="E94" s="256" t="s">
        <v>5</v>
      </c>
      <c r="F94" s="257" t="s">
        <v>648</v>
      </c>
      <c r="H94" s="256" t="s">
        <v>5</v>
      </c>
      <c r="M94" s="254"/>
      <c r="N94" s="258"/>
      <c r="O94" s="259"/>
      <c r="P94" s="259"/>
      <c r="Q94" s="259"/>
      <c r="R94" s="259"/>
      <c r="S94" s="259"/>
      <c r="T94" s="259"/>
      <c r="U94" s="259"/>
      <c r="V94" s="259"/>
      <c r="W94" s="259"/>
      <c r="X94" s="260"/>
      <c r="AT94" s="256" t="s">
        <v>181</v>
      </c>
      <c r="AU94" s="256" t="s">
        <v>83</v>
      </c>
      <c r="AV94" s="255" t="s">
        <v>81</v>
      </c>
      <c r="AW94" s="255" t="s">
        <v>7</v>
      </c>
      <c r="AX94" s="255" t="s">
        <v>73</v>
      </c>
      <c r="AY94" s="256" t="s">
        <v>171</v>
      </c>
    </row>
    <row r="95" spans="2:65" s="224" customFormat="1" ht="13.5" x14ac:dyDescent="0.3">
      <c r="B95" s="223"/>
      <c r="C95" s="229"/>
      <c r="D95" s="262" t="s">
        <v>181</v>
      </c>
      <c r="E95" s="265" t="s">
        <v>5</v>
      </c>
      <c r="F95" s="270" t="s">
        <v>205</v>
      </c>
      <c r="G95" s="229"/>
      <c r="H95" s="272">
        <v>10</v>
      </c>
      <c r="I95" s="229"/>
      <c r="J95" s="229"/>
      <c r="K95" s="229"/>
      <c r="L95" s="229"/>
      <c r="M95" s="223"/>
      <c r="N95" s="228"/>
      <c r="O95" s="229"/>
      <c r="P95" s="229"/>
      <c r="Q95" s="229"/>
      <c r="R95" s="229"/>
      <c r="S95" s="229"/>
      <c r="T95" s="229"/>
      <c r="U95" s="229"/>
      <c r="V95" s="229"/>
      <c r="W95" s="229"/>
      <c r="X95" s="230"/>
      <c r="AT95" s="225" t="s">
        <v>181</v>
      </c>
      <c r="AU95" s="225" t="s">
        <v>83</v>
      </c>
      <c r="AV95" s="224" t="s">
        <v>177</v>
      </c>
      <c r="AW95" s="224" t="s">
        <v>7</v>
      </c>
      <c r="AX95" s="224" t="s">
        <v>81</v>
      </c>
      <c r="AY95" s="225" t="s">
        <v>171</v>
      </c>
    </row>
    <row r="96" spans="2:65" s="45" customFormat="1" ht="16.5" customHeight="1" x14ac:dyDescent="0.3">
      <c r="B96" s="38"/>
      <c r="C96" s="201" t="s">
        <v>83</v>
      </c>
      <c r="D96" s="201" t="s">
        <v>173</v>
      </c>
      <c r="E96" s="202" t="s">
        <v>649</v>
      </c>
      <c r="F96" s="203" t="s">
        <v>650</v>
      </c>
      <c r="G96" s="204" t="s">
        <v>195</v>
      </c>
      <c r="H96" s="205">
        <v>23.349</v>
      </c>
      <c r="I96" s="7"/>
      <c r="J96" s="7"/>
      <c r="K96" s="206">
        <f>ROUND(P96*H96,2)</f>
        <v>0</v>
      </c>
      <c r="L96" s="203" t="s">
        <v>487</v>
      </c>
      <c r="M96" s="38"/>
      <c r="N96" s="207" t="s">
        <v>5</v>
      </c>
      <c r="O96" s="208" t="s">
        <v>42</v>
      </c>
      <c r="P96" s="144">
        <f>I96+J96</f>
        <v>0</v>
      </c>
      <c r="Q96" s="144">
        <f>ROUND(I96*H96,2)</f>
        <v>0</v>
      </c>
      <c r="R96" s="144">
        <f>ROUND(J96*H96,2)</f>
        <v>0</v>
      </c>
      <c r="S96" s="39"/>
      <c r="T96" s="209">
        <f>S96*H96</f>
        <v>0</v>
      </c>
      <c r="U96" s="209">
        <v>0</v>
      </c>
      <c r="V96" s="209">
        <f>U96*H96</f>
        <v>0</v>
      </c>
      <c r="W96" s="209">
        <v>0</v>
      </c>
      <c r="X96" s="210">
        <f>W96*H96</f>
        <v>0</v>
      </c>
      <c r="AR96" s="17" t="s">
        <v>177</v>
      </c>
      <c r="AT96" s="17" t="s">
        <v>173</v>
      </c>
      <c r="AU96" s="17" t="s">
        <v>83</v>
      </c>
      <c r="AY96" s="17" t="s">
        <v>171</v>
      </c>
      <c r="BE96" s="211">
        <f>IF(O96="základní",K96,0)</f>
        <v>0</v>
      </c>
      <c r="BF96" s="211">
        <f>IF(O96="snížená",K96,0)</f>
        <v>0</v>
      </c>
      <c r="BG96" s="211">
        <f>IF(O96="zákl. přenesená",K96,0)</f>
        <v>0</v>
      </c>
      <c r="BH96" s="211">
        <f>IF(O96="sníž. přenesená",K96,0)</f>
        <v>0</v>
      </c>
      <c r="BI96" s="211">
        <f>IF(O96="nulová",K96,0)</f>
        <v>0</v>
      </c>
      <c r="BJ96" s="17" t="s">
        <v>81</v>
      </c>
      <c r="BK96" s="211">
        <f>ROUND(P96*H96,2)</f>
        <v>0</v>
      </c>
      <c r="BL96" s="17" t="s">
        <v>177</v>
      </c>
      <c r="BM96" s="17" t="s">
        <v>177</v>
      </c>
    </row>
    <row r="97" spans="2:65" s="45" customFormat="1" ht="27" x14ac:dyDescent="0.3">
      <c r="B97" s="38"/>
      <c r="D97" s="212" t="s">
        <v>179</v>
      </c>
      <c r="F97" s="213" t="s">
        <v>651</v>
      </c>
      <c r="M97" s="38"/>
      <c r="N97" s="214"/>
      <c r="O97" s="39"/>
      <c r="P97" s="39"/>
      <c r="Q97" s="39"/>
      <c r="R97" s="39"/>
      <c r="S97" s="39"/>
      <c r="T97" s="39"/>
      <c r="U97" s="39"/>
      <c r="V97" s="39"/>
      <c r="W97" s="39"/>
      <c r="X97" s="87"/>
      <c r="AT97" s="17" t="s">
        <v>179</v>
      </c>
      <c r="AU97" s="17" t="s">
        <v>83</v>
      </c>
    </row>
    <row r="98" spans="2:65" s="45" customFormat="1" ht="16.5" customHeight="1" x14ac:dyDescent="0.3">
      <c r="B98" s="38"/>
      <c r="C98" s="201" t="s">
        <v>188</v>
      </c>
      <c r="D98" s="201" t="s">
        <v>173</v>
      </c>
      <c r="E98" s="202" t="s">
        <v>652</v>
      </c>
      <c r="F98" s="203" t="s">
        <v>653</v>
      </c>
      <c r="G98" s="204" t="s">
        <v>195</v>
      </c>
      <c r="H98" s="205">
        <v>109</v>
      </c>
      <c r="I98" s="7"/>
      <c r="J98" s="7"/>
      <c r="K98" s="206">
        <f>ROUND(P98*H98,2)</f>
        <v>0</v>
      </c>
      <c r="L98" s="203" t="s">
        <v>487</v>
      </c>
      <c r="M98" s="38"/>
      <c r="N98" s="207" t="s">
        <v>5</v>
      </c>
      <c r="O98" s="208" t="s">
        <v>42</v>
      </c>
      <c r="P98" s="144">
        <f>I98+J98</f>
        <v>0</v>
      </c>
      <c r="Q98" s="144">
        <f>ROUND(I98*H98,2)</f>
        <v>0</v>
      </c>
      <c r="R98" s="144">
        <f>ROUND(J98*H98,2)</f>
        <v>0</v>
      </c>
      <c r="S98" s="39"/>
      <c r="T98" s="209">
        <f>S98*H98</f>
        <v>0</v>
      </c>
      <c r="U98" s="209">
        <v>0</v>
      </c>
      <c r="V98" s="209">
        <f>U98*H98</f>
        <v>0</v>
      </c>
      <c r="W98" s="209">
        <v>0</v>
      </c>
      <c r="X98" s="210">
        <f>W98*H98</f>
        <v>0</v>
      </c>
      <c r="AR98" s="17" t="s">
        <v>177</v>
      </c>
      <c r="AT98" s="17" t="s">
        <v>173</v>
      </c>
      <c r="AU98" s="17" t="s">
        <v>83</v>
      </c>
      <c r="AY98" s="17" t="s">
        <v>171</v>
      </c>
      <c r="BE98" s="211">
        <f>IF(O98="základní",K98,0)</f>
        <v>0</v>
      </c>
      <c r="BF98" s="211">
        <f>IF(O98="snížená",K98,0)</f>
        <v>0</v>
      </c>
      <c r="BG98" s="211">
        <f>IF(O98="zákl. přenesená",K98,0)</f>
        <v>0</v>
      </c>
      <c r="BH98" s="211">
        <f>IF(O98="sníž. přenesená",K98,0)</f>
        <v>0</v>
      </c>
      <c r="BI98" s="211">
        <f>IF(O98="nulová",K98,0)</f>
        <v>0</v>
      </c>
      <c r="BJ98" s="17" t="s">
        <v>81</v>
      </c>
      <c r="BK98" s="211">
        <f>ROUND(P98*H98,2)</f>
        <v>0</v>
      </c>
      <c r="BL98" s="17" t="s">
        <v>177</v>
      </c>
      <c r="BM98" s="17" t="s">
        <v>206</v>
      </c>
    </row>
    <row r="99" spans="2:65" s="216" customFormat="1" ht="13.5" x14ac:dyDescent="0.3">
      <c r="B99" s="215"/>
      <c r="C99" s="221"/>
      <c r="D99" s="262" t="s">
        <v>181</v>
      </c>
      <c r="E99" s="267" t="s">
        <v>5</v>
      </c>
      <c r="F99" s="271" t="s">
        <v>654</v>
      </c>
      <c r="G99" s="221"/>
      <c r="H99" s="273">
        <v>109</v>
      </c>
      <c r="I99" s="221"/>
      <c r="J99" s="221"/>
      <c r="K99" s="221"/>
      <c r="L99" s="221"/>
      <c r="M99" s="215"/>
      <c r="N99" s="220"/>
      <c r="O99" s="221"/>
      <c r="P99" s="221"/>
      <c r="Q99" s="221"/>
      <c r="R99" s="221"/>
      <c r="S99" s="221"/>
      <c r="T99" s="221"/>
      <c r="U99" s="221"/>
      <c r="V99" s="221"/>
      <c r="W99" s="221"/>
      <c r="X99" s="222"/>
      <c r="AT99" s="217" t="s">
        <v>181</v>
      </c>
      <c r="AU99" s="217" t="s">
        <v>83</v>
      </c>
      <c r="AV99" s="216" t="s">
        <v>83</v>
      </c>
      <c r="AW99" s="216" t="s">
        <v>7</v>
      </c>
      <c r="AX99" s="216" t="s">
        <v>73</v>
      </c>
      <c r="AY99" s="217" t="s">
        <v>171</v>
      </c>
    </row>
    <row r="100" spans="2:65" s="255" customFormat="1" ht="13.5" x14ac:dyDescent="0.3">
      <c r="B100" s="254"/>
      <c r="D100" s="212" t="s">
        <v>181</v>
      </c>
      <c r="E100" s="256" t="s">
        <v>5</v>
      </c>
      <c r="F100" s="257" t="s">
        <v>648</v>
      </c>
      <c r="H100" s="256" t="s">
        <v>5</v>
      </c>
      <c r="M100" s="254"/>
      <c r="N100" s="258"/>
      <c r="O100" s="259"/>
      <c r="P100" s="259"/>
      <c r="Q100" s="259"/>
      <c r="R100" s="259"/>
      <c r="S100" s="259"/>
      <c r="T100" s="259"/>
      <c r="U100" s="259"/>
      <c r="V100" s="259"/>
      <c r="W100" s="259"/>
      <c r="X100" s="260"/>
      <c r="AT100" s="256" t="s">
        <v>181</v>
      </c>
      <c r="AU100" s="256" t="s">
        <v>83</v>
      </c>
      <c r="AV100" s="255" t="s">
        <v>81</v>
      </c>
      <c r="AW100" s="255" t="s">
        <v>7</v>
      </c>
      <c r="AX100" s="255" t="s">
        <v>73</v>
      </c>
      <c r="AY100" s="256" t="s">
        <v>171</v>
      </c>
    </row>
    <row r="101" spans="2:65" s="224" customFormat="1" ht="13.5" x14ac:dyDescent="0.3">
      <c r="B101" s="223"/>
      <c r="C101" s="229"/>
      <c r="D101" s="262" t="s">
        <v>181</v>
      </c>
      <c r="E101" s="265" t="s">
        <v>5</v>
      </c>
      <c r="F101" s="270" t="s">
        <v>205</v>
      </c>
      <c r="G101" s="229"/>
      <c r="H101" s="272">
        <v>109</v>
      </c>
      <c r="I101" s="229"/>
      <c r="J101" s="229"/>
      <c r="K101" s="229"/>
      <c r="L101" s="229"/>
      <c r="M101" s="223"/>
      <c r="N101" s="228"/>
      <c r="O101" s="229"/>
      <c r="P101" s="229"/>
      <c r="Q101" s="229"/>
      <c r="R101" s="229"/>
      <c r="S101" s="229"/>
      <c r="T101" s="229"/>
      <c r="U101" s="229"/>
      <c r="V101" s="229"/>
      <c r="W101" s="229"/>
      <c r="X101" s="230"/>
      <c r="AT101" s="225" t="s">
        <v>181</v>
      </c>
      <c r="AU101" s="225" t="s">
        <v>83</v>
      </c>
      <c r="AV101" s="224" t="s">
        <v>177</v>
      </c>
      <c r="AW101" s="224" t="s">
        <v>7</v>
      </c>
      <c r="AX101" s="224" t="s">
        <v>81</v>
      </c>
      <c r="AY101" s="225" t="s">
        <v>171</v>
      </c>
    </row>
    <row r="102" spans="2:65" s="45" customFormat="1" ht="16.5" customHeight="1" x14ac:dyDescent="0.3">
      <c r="B102" s="38"/>
      <c r="C102" s="201" t="s">
        <v>177</v>
      </c>
      <c r="D102" s="201" t="s">
        <v>173</v>
      </c>
      <c r="E102" s="202" t="s">
        <v>655</v>
      </c>
      <c r="F102" s="203" t="s">
        <v>656</v>
      </c>
      <c r="G102" s="204" t="s">
        <v>195</v>
      </c>
      <c r="H102" s="205">
        <v>233.49</v>
      </c>
      <c r="I102" s="7"/>
      <c r="J102" s="7"/>
      <c r="K102" s="206">
        <f>ROUND(P102*H102,2)</f>
        <v>0</v>
      </c>
      <c r="L102" s="203" t="s">
        <v>487</v>
      </c>
      <c r="M102" s="38"/>
      <c r="N102" s="207" t="s">
        <v>5</v>
      </c>
      <c r="O102" s="208" t="s">
        <v>42</v>
      </c>
      <c r="P102" s="144">
        <f>I102+J102</f>
        <v>0</v>
      </c>
      <c r="Q102" s="144">
        <f>ROUND(I102*H102,2)</f>
        <v>0</v>
      </c>
      <c r="R102" s="144">
        <f>ROUND(J102*H102,2)</f>
        <v>0</v>
      </c>
      <c r="S102" s="39"/>
      <c r="T102" s="209">
        <f>S102*H102</f>
        <v>0</v>
      </c>
      <c r="U102" s="209">
        <v>0</v>
      </c>
      <c r="V102" s="209">
        <f>U102*H102</f>
        <v>0</v>
      </c>
      <c r="W102" s="209">
        <v>0</v>
      </c>
      <c r="X102" s="210">
        <f>W102*H102</f>
        <v>0</v>
      </c>
      <c r="AR102" s="17" t="s">
        <v>177</v>
      </c>
      <c r="AT102" s="17" t="s">
        <v>173</v>
      </c>
      <c r="AU102" s="17" t="s">
        <v>83</v>
      </c>
      <c r="AY102" s="17" t="s">
        <v>171</v>
      </c>
      <c r="BE102" s="211">
        <f>IF(O102="základní",K102,0)</f>
        <v>0</v>
      </c>
      <c r="BF102" s="211">
        <f>IF(O102="snížená",K102,0)</f>
        <v>0</v>
      </c>
      <c r="BG102" s="211">
        <f>IF(O102="zákl. přenesená",K102,0)</f>
        <v>0</v>
      </c>
      <c r="BH102" s="211">
        <f>IF(O102="sníž. přenesená",K102,0)</f>
        <v>0</v>
      </c>
      <c r="BI102" s="211">
        <f>IF(O102="nulová",K102,0)</f>
        <v>0</v>
      </c>
      <c r="BJ102" s="17" t="s">
        <v>81</v>
      </c>
      <c r="BK102" s="211">
        <f>ROUND(P102*H102,2)</f>
        <v>0</v>
      </c>
      <c r="BL102" s="17" t="s">
        <v>177</v>
      </c>
      <c r="BM102" s="17" t="s">
        <v>220</v>
      </c>
    </row>
    <row r="103" spans="2:65" s="45" customFormat="1" ht="27" x14ac:dyDescent="0.3">
      <c r="B103" s="38"/>
      <c r="D103" s="212" t="s">
        <v>179</v>
      </c>
      <c r="F103" s="213" t="s">
        <v>651</v>
      </c>
      <c r="M103" s="38"/>
      <c r="N103" s="214"/>
      <c r="O103" s="39"/>
      <c r="P103" s="39"/>
      <c r="Q103" s="39"/>
      <c r="R103" s="39"/>
      <c r="S103" s="39"/>
      <c r="T103" s="39"/>
      <c r="U103" s="39"/>
      <c r="V103" s="39"/>
      <c r="W103" s="39"/>
      <c r="X103" s="87"/>
      <c r="AT103" s="17" t="s">
        <v>179</v>
      </c>
      <c r="AU103" s="17" t="s">
        <v>83</v>
      </c>
    </row>
    <row r="104" spans="2:65" s="45" customFormat="1" ht="16.5" customHeight="1" x14ac:dyDescent="0.3">
      <c r="B104" s="38"/>
      <c r="C104" s="201" t="s">
        <v>199</v>
      </c>
      <c r="D104" s="201" t="s">
        <v>173</v>
      </c>
      <c r="E104" s="202" t="s">
        <v>657</v>
      </c>
      <c r="F104" s="203" t="s">
        <v>658</v>
      </c>
      <c r="G104" s="204" t="s">
        <v>195</v>
      </c>
      <c r="H104" s="205">
        <v>23.349</v>
      </c>
      <c r="I104" s="7"/>
      <c r="J104" s="7"/>
      <c r="K104" s="206">
        <f>ROUND(P104*H104,2)</f>
        <v>0</v>
      </c>
      <c r="L104" s="203" t="s">
        <v>487</v>
      </c>
      <c r="M104" s="38"/>
      <c r="N104" s="207" t="s">
        <v>5</v>
      </c>
      <c r="O104" s="208" t="s">
        <v>42</v>
      </c>
      <c r="P104" s="144">
        <f>I104+J104</f>
        <v>0</v>
      </c>
      <c r="Q104" s="144">
        <f>ROUND(I104*H104,2)</f>
        <v>0</v>
      </c>
      <c r="R104" s="144">
        <f>ROUND(J104*H104,2)</f>
        <v>0</v>
      </c>
      <c r="S104" s="39"/>
      <c r="T104" s="209">
        <f>S104*H104</f>
        <v>0</v>
      </c>
      <c r="U104" s="209">
        <v>0</v>
      </c>
      <c r="V104" s="209">
        <f>U104*H104</f>
        <v>0</v>
      </c>
      <c r="W104" s="209">
        <v>0</v>
      </c>
      <c r="X104" s="210">
        <f>W104*H104</f>
        <v>0</v>
      </c>
      <c r="AR104" s="17" t="s">
        <v>177</v>
      </c>
      <c r="AT104" s="17" t="s">
        <v>173</v>
      </c>
      <c r="AU104" s="17" t="s">
        <v>83</v>
      </c>
      <c r="AY104" s="17" t="s">
        <v>171</v>
      </c>
      <c r="BE104" s="211">
        <f>IF(O104="základní",K104,0)</f>
        <v>0</v>
      </c>
      <c r="BF104" s="211">
        <f>IF(O104="snížená",K104,0)</f>
        <v>0</v>
      </c>
      <c r="BG104" s="211">
        <f>IF(O104="zákl. přenesená",K104,0)</f>
        <v>0</v>
      </c>
      <c r="BH104" s="211">
        <f>IF(O104="sníž. přenesená",K104,0)</f>
        <v>0</v>
      </c>
      <c r="BI104" s="211">
        <f>IF(O104="nulová",K104,0)</f>
        <v>0</v>
      </c>
      <c r="BJ104" s="17" t="s">
        <v>81</v>
      </c>
      <c r="BK104" s="211">
        <f>ROUND(P104*H104,2)</f>
        <v>0</v>
      </c>
      <c r="BL104" s="17" t="s">
        <v>177</v>
      </c>
      <c r="BM104" s="17" t="s">
        <v>233</v>
      </c>
    </row>
    <row r="105" spans="2:65" s="45" customFormat="1" ht="27" x14ac:dyDescent="0.3">
      <c r="B105" s="38"/>
      <c r="C105" s="39"/>
      <c r="D105" s="262" t="s">
        <v>179</v>
      </c>
      <c r="E105" s="39"/>
      <c r="F105" s="269" t="s">
        <v>651</v>
      </c>
      <c r="G105" s="39"/>
      <c r="H105" s="39"/>
      <c r="I105" s="39"/>
      <c r="J105" s="39"/>
      <c r="K105" s="39"/>
      <c r="L105" s="39"/>
      <c r="M105" s="38"/>
      <c r="N105" s="214"/>
      <c r="O105" s="39"/>
      <c r="P105" s="39"/>
      <c r="Q105" s="39"/>
      <c r="R105" s="39"/>
      <c r="S105" s="39"/>
      <c r="T105" s="39"/>
      <c r="U105" s="39"/>
      <c r="V105" s="39"/>
      <c r="W105" s="39"/>
      <c r="X105" s="87"/>
      <c r="AT105" s="17" t="s">
        <v>179</v>
      </c>
      <c r="AU105" s="17" t="s">
        <v>83</v>
      </c>
    </row>
    <row r="106" spans="2:65" s="216" customFormat="1" ht="13.5" x14ac:dyDescent="0.3">
      <c r="B106" s="215"/>
      <c r="D106" s="212" t="s">
        <v>181</v>
      </c>
      <c r="E106" s="217" t="s">
        <v>5</v>
      </c>
      <c r="F106" s="218" t="s">
        <v>659</v>
      </c>
      <c r="H106" s="219">
        <v>23.349</v>
      </c>
      <c r="M106" s="215"/>
      <c r="N106" s="220"/>
      <c r="O106" s="221"/>
      <c r="P106" s="221"/>
      <c r="Q106" s="221"/>
      <c r="R106" s="221"/>
      <c r="S106" s="221"/>
      <c r="T106" s="221"/>
      <c r="U106" s="221"/>
      <c r="V106" s="221"/>
      <c r="W106" s="221"/>
      <c r="X106" s="222"/>
      <c r="AT106" s="217" t="s">
        <v>181</v>
      </c>
      <c r="AU106" s="217" t="s">
        <v>83</v>
      </c>
      <c r="AV106" s="216" t="s">
        <v>83</v>
      </c>
      <c r="AW106" s="216" t="s">
        <v>7</v>
      </c>
      <c r="AX106" s="216" t="s">
        <v>73</v>
      </c>
      <c r="AY106" s="217" t="s">
        <v>171</v>
      </c>
    </row>
    <row r="107" spans="2:65" s="224" customFormat="1" ht="13.5" x14ac:dyDescent="0.3">
      <c r="B107" s="223"/>
      <c r="C107" s="229"/>
      <c r="D107" s="262" t="s">
        <v>181</v>
      </c>
      <c r="E107" s="265" t="s">
        <v>5</v>
      </c>
      <c r="F107" s="270" t="s">
        <v>205</v>
      </c>
      <c r="G107" s="229"/>
      <c r="H107" s="272">
        <v>23.349</v>
      </c>
      <c r="I107" s="229"/>
      <c r="J107" s="229"/>
      <c r="K107" s="229"/>
      <c r="L107" s="229"/>
      <c r="M107" s="223"/>
      <c r="N107" s="228"/>
      <c r="O107" s="229"/>
      <c r="P107" s="229"/>
      <c r="Q107" s="229"/>
      <c r="R107" s="229"/>
      <c r="S107" s="229"/>
      <c r="T107" s="229"/>
      <c r="U107" s="229"/>
      <c r="V107" s="229"/>
      <c r="W107" s="229"/>
      <c r="X107" s="230"/>
      <c r="AT107" s="225" t="s">
        <v>181</v>
      </c>
      <c r="AU107" s="225" t="s">
        <v>83</v>
      </c>
      <c r="AV107" s="224" t="s">
        <v>177</v>
      </c>
      <c r="AW107" s="224" t="s">
        <v>7</v>
      </c>
      <c r="AX107" s="224" t="s">
        <v>81</v>
      </c>
      <c r="AY107" s="225" t="s">
        <v>171</v>
      </c>
    </row>
    <row r="108" spans="2:65" s="45" customFormat="1" ht="16.5" customHeight="1" x14ac:dyDescent="0.3">
      <c r="B108" s="38"/>
      <c r="C108" s="201" t="s">
        <v>206</v>
      </c>
      <c r="D108" s="201" t="s">
        <v>173</v>
      </c>
      <c r="E108" s="202" t="s">
        <v>660</v>
      </c>
      <c r="F108" s="203" t="s">
        <v>661</v>
      </c>
      <c r="G108" s="204" t="s">
        <v>195</v>
      </c>
      <c r="H108" s="205">
        <v>15.5</v>
      </c>
      <c r="I108" s="7"/>
      <c r="J108" s="7"/>
      <c r="K108" s="206">
        <f>ROUND(P108*H108,2)</f>
        <v>0</v>
      </c>
      <c r="L108" s="203" t="s">
        <v>487</v>
      </c>
      <c r="M108" s="38"/>
      <c r="N108" s="207" t="s">
        <v>5</v>
      </c>
      <c r="O108" s="208" t="s">
        <v>42</v>
      </c>
      <c r="P108" s="144">
        <f>I108+J108</f>
        <v>0</v>
      </c>
      <c r="Q108" s="144">
        <f>ROUND(I108*H108,2)</f>
        <v>0</v>
      </c>
      <c r="R108" s="144">
        <f>ROUND(J108*H108,2)</f>
        <v>0</v>
      </c>
      <c r="S108" s="39"/>
      <c r="T108" s="209">
        <f>S108*H108</f>
        <v>0</v>
      </c>
      <c r="U108" s="209">
        <v>0</v>
      </c>
      <c r="V108" s="209">
        <f>U108*H108</f>
        <v>0</v>
      </c>
      <c r="W108" s="209">
        <v>0</v>
      </c>
      <c r="X108" s="210">
        <f>W108*H108</f>
        <v>0</v>
      </c>
      <c r="AR108" s="17" t="s">
        <v>177</v>
      </c>
      <c r="AT108" s="17" t="s">
        <v>173</v>
      </c>
      <c r="AU108" s="17" t="s">
        <v>83</v>
      </c>
      <c r="AY108" s="17" t="s">
        <v>171</v>
      </c>
      <c r="BE108" s="211">
        <f>IF(O108="základní",K108,0)</f>
        <v>0</v>
      </c>
      <c r="BF108" s="211">
        <f>IF(O108="snížená",K108,0)</f>
        <v>0</v>
      </c>
      <c r="BG108" s="211">
        <f>IF(O108="zákl. přenesená",K108,0)</f>
        <v>0</v>
      </c>
      <c r="BH108" s="211">
        <f>IF(O108="sníž. přenesená",K108,0)</f>
        <v>0</v>
      </c>
      <c r="BI108" s="211">
        <f>IF(O108="nulová",K108,0)</f>
        <v>0</v>
      </c>
      <c r="BJ108" s="17" t="s">
        <v>81</v>
      </c>
      <c r="BK108" s="211">
        <f>ROUND(P108*H108,2)</f>
        <v>0</v>
      </c>
      <c r="BL108" s="17" t="s">
        <v>177</v>
      </c>
      <c r="BM108" s="17" t="s">
        <v>244</v>
      </c>
    </row>
    <row r="109" spans="2:65" s="45" customFormat="1" ht="27" x14ac:dyDescent="0.3">
      <c r="B109" s="38"/>
      <c r="D109" s="212" t="s">
        <v>179</v>
      </c>
      <c r="F109" s="213" t="s">
        <v>651</v>
      </c>
      <c r="M109" s="38"/>
      <c r="N109" s="214"/>
      <c r="O109" s="39"/>
      <c r="P109" s="39"/>
      <c r="Q109" s="39"/>
      <c r="R109" s="39"/>
      <c r="S109" s="39"/>
      <c r="T109" s="39"/>
      <c r="U109" s="39"/>
      <c r="V109" s="39"/>
      <c r="W109" s="39"/>
      <c r="X109" s="87"/>
      <c r="AT109" s="17" t="s">
        <v>179</v>
      </c>
      <c r="AU109" s="17" t="s">
        <v>83</v>
      </c>
    </row>
    <row r="110" spans="2:65" s="45" customFormat="1" ht="16.5" customHeight="1" x14ac:dyDescent="0.3">
      <c r="B110" s="38"/>
      <c r="C110" s="201" t="s">
        <v>214</v>
      </c>
      <c r="D110" s="201" t="s">
        <v>173</v>
      </c>
      <c r="E110" s="202" t="s">
        <v>662</v>
      </c>
      <c r="F110" s="203" t="s">
        <v>663</v>
      </c>
      <c r="G110" s="204" t="s">
        <v>195</v>
      </c>
      <c r="H110" s="205">
        <v>93.5</v>
      </c>
      <c r="I110" s="7"/>
      <c r="J110" s="7"/>
      <c r="K110" s="206">
        <f>ROUND(P110*H110,2)</f>
        <v>0</v>
      </c>
      <c r="L110" s="203" t="s">
        <v>487</v>
      </c>
      <c r="M110" s="38"/>
      <c r="N110" s="207" t="s">
        <v>5</v>
      </c>
      <c r="O110" s="208" t="s">
        <v>42</v>
      </c>
      <c r="P110" s="144">
        <f>I110+J110</f>
        <v>0</v>
      </c>
      <c r="Q110" s="144">
        <f>ROUND(I110*H110,2)</f>
        <v>0</v>
      </c>
      <c r="R110" s="144">
        <f>ROUND(J110*H110,2)</f>
        <v>0</v>
      </c>
      <c r="S110" s="39"/>
      <c r="T110" s="209">
        <f>S110*H110</f>
        <v>0</v>
      </c>
      <c r="U110" s="209">
        <v>0</v>
      </c>
      <c r="V110" s="209">
        <f>U110*H110</f>
        <v>0</v>
      </c>
      <c r="W110" s="209">
        <v>0</v>
      </c>
      <c r="X110" s="210">
        <f>W110*H110</f>
        <v>0</v>
      </c>
      <c r="AR110" s="17" t="s">
        <v>177</v>
      </c>
      <c r="AT110" s="17" t="s">
        <v>173</v>
      </c>
      <c r="AU110" s="17" t="s">
        <v>83</v>
      </c>
      <c r="AY110" s="17" t="s">
        <v>171</v>
      </c>
      <c r="BE110" s="211">
        <f>IF(O110="základní",K110,0)</f>
        <v>0</v>
      </c>
      <c r="BF110" s="211">
        <f>IF(O110="snížená",K110,0)</f>
        <v>0</v>
      </c>
      <c r="BG110" s="211">
        <f>IF(O110="zákl. přenesená",K110,0)</f>
        <v>0</v>
      </c>
      <c r="BH110" s="211">
        <f>IF(O110="sníž. přenesená",K110,0)</f>
        <v>0</v>
      </c>
      <c r="BI110" s="211">
        <f>IF(O110="nulová",K110,0)</f>
        <v>0</v>
      </c>
      <c r="BJ110" s="17" t="s">
        <v>81</v>
      </c>
      <c r="BK110" s="211">
        <f>ROUND(P110*H110,2)</f>
        <v>0</v>
      </c>
      <c r="BL110" s="17" t="s">
        <v>177</v>
      </c>
      <c r="BM110" s="17" t="s">
        <v>253</v>
      </c>
    </row>
    <row r="111" spans="2:65" s="45" customFormat="1" ht="27" x14ac:dyDescent="0.3">
      <c r="B111" s="38"/>
      <c r="C111" s="39"/>
      <c r="D111" s="262" t="s">
        <v>179</v>
      </c>
      <c r="E111" s="39"/>
      <c r="F111" s="269" t="s">
        <v>651</v>
      </c>
      <c r="G111" s="39"/>
      <c r="H111" s="39"/>
      <c r="I111" s="39"/>
      <c r="J111" s="39"/>
      <c r="K111" s="39"/>
      <c r="L111" s="39"/>
      <c r="M111" s="38"/>
      <c r="N111" s="214"/>
      <c r="O111" s="39"/>
      <c r="P111" s="39"/>
      <c r="Q111" s="39"/>
      <c r="R111" s="39"/>
      <c r="S111" s="39"/>
      <c r="T111" s="39"/>
      <c r="U111" s="39"/>
      <c r="V111" s="39"/>
      <c r="W111" s="39"/>
      <c r="X111" s="87"/>
      <c r="AT111" s="17" t="s">
        <v>179</v>
      </c>
      <c r="AU111" s="17" t="s">
        <v>83</v>
      </c>
    </row>
    <row r="112" spans="2:65" s="216" customFormat="1" ht="13.5" x14ac:dyDescent="0.3">
      <c r="B112" s="215"/>
      <c r="D112" s="212" t="s">
        <v>181</v>
      </c>
      <c r="E112" s="217" t="s">
        <v>5</v>
      </c>
      <c r="F112" s="218" t="s">
        <v>664</v>
      </c>
      <c r="H112" s="219">
        <v>93.5</v>
      </c>
      <c r="M112" s="215"/>
      <c r="N112" s="220"/>
      <c r="O112" s="221"/>
      <c r="P112" s="221"/>
      <c r="Q112" s="221"/>
      <c r="R112" s="221"/>
      <c r="S112" s="221"/>
      <c r="T112" s="221"/>
      <c r="U112" s="221"/>
      <c r="V112" s="221"/>
      <c r="W112" s="221"/>
      <c r="X112" s="222"/>
      <c r="AT112" s="217" t="s">
        <v>181</v>
      </c>
      <c r="AU112" s="217" t="s">
        <v>83</v>
      </c>
      <c r="AV112" s="216" t="s">
        <v>83</v>
      </c>
      <c r="AW112" s="216" t="s">
        <v>7</v>
      </c>
      <c r="AX112" s="216" t="s">
        <v>73</v>
      </c>
      <c r="AY112" s="217" t="s">
        <v>171</v>
      </c>
    </row>
    <row r="113" spans="2:65" s="255" customFormat="1" ht="13.5" x14ac:dyDescent="0.3">
      <c r="B113" s="254"/>
      <c r="C113" s="259"/>
      <c r="D113" s="262" t="s">
        <v>181</v>
      </c>
      <c r="E113" s="264" t="s">
        <v>5</v>
      </c>
      <c r="F113" s="268" t="s">
        <v>648</v>
      </c>
      <c r="G113" s="259"/>
      <c r="H113" s="264" t="s">
        <v>5</v>
      </c>
      <c r="I113" s="259"/>
      <c r="J113" s="259"/>
      <c r="K113" s="259"/>
      <c r="L113" s="259"/>
      <c r="M113" s="254"/>
      <c r="N113" s="258"/>
      <c r="O113" s="259"/>
      <c r="P113" s="259"/>
      <c r="Q113" s="259"/>
      <c r="R113" s="259"/>
      <c r="S113" s="259"/>
      <c r="T113" s="259"/>
      <c r="U113" s="259"/>
      <c r="V113" s="259"/>
      <c r="W113" s="259"/>
      <c r="X113" s="260"/>
      <c r="AT113" s="256" t="s">
        <v>181</v>
      </c>
      <c r="AU113" s="256" t="s">
        <v>83</v>
      </c>
      <c r="AV113" s="255" t="s">
        <v>81</v>
      </c>
      <c r="AW113" s="255" t="s">
        <v>7</v>
      </c>
      <c r="AX113" s="255" t="s">
        <v>73</v>
      </c>
      <c r="AY113" s="256" t="s">
        <v>171</v>
      </c>
    </row>
    <row r="114" spans="2:65" s="224" customFormat="1" ht="13.5" x14ac:dyDescent="0.3">
      <c r="B114" s="223"/>
      <c r="D114" s="212" t="s">
        <v>181</v>
      </c>
      <c r="E114" s="225" t="s">
        <v>5</v>
      </c>
      <c r="F114" s="226" t="s">
        <v>205</v>
      </c>
      <c r="H114" s="227">
        <v>93.5</v>
      </c>
      <c r="M114" s="223"/>
      <c r="N114" s="228"/>
      <c r="O114" s="229"/>
      <c r="P114" s="229"/>
      <c r="Q114" s="229"/>
      <c r="R114" s="229"/>
      <c r="S114" s="229"/>
      <c r="T114" s="229"/>
      <c r="U114" s="229"/>
      <c r="V114" s="229"/>
      <c r="W114" s="229"/>
      <c r="X114" s="230"/>
      <c r="AT114" s="225" t="s">
        <v>181</v>
      </c>
      <c r="AU114" s="225" t="s">
        <v>83</v>
      </c>
      <c r="AV114" s="224" t="s">
        <v>177</v>
      </c>
      <c r="AW114" s="224" t="s">
        <v>7</v>
      </c>
      <c r="AX114" s="224" t="s">
        <v>81</v>
      </c>
      <c r="AY114" s="225" t="s">
        <v>171</v>
      </c>
    </row>
    <row r="115" spans="2:65" s="45" customFormat="1" ht="16.5" customHeight="1" x14ac:dyDescent="0.3">
      <c r="B115" s="38"/>
      <c r="C115" s="201" t="s">
        <v>220</v>
      </c>
      <c r="D115" s="201" t="s">
        <v>173</v>
      </c>
      <c r="E115" s="202" t="s">
        <v>665</v>
      </c>
      <c r="F115" s="203" t="s">
        <v>666</v>
      </c>
      <c r="G115" s="204" t="s">
        <v>195</v>
      </c>
      <c r="H115" s="205">
        <v>266.35000000000002</v>
      </c>
      <c r="I115" s="7"/>
      <c r="J115" s="7"/>
      <c r="K115" s="206">
        <f>ROUND(P115*H115,2)</f>
        <v>0</v>
      </c>
      <c r="L115" s="203" t="s">
        <v>487</v>
      </c>
      <c r="M115" s="38"/>
      <c r="N115" s="207" t="s">
        <v>5</v>
      </c>
      <c r="O115" s="208" t="s">
        <v>42</v>
      </c>
      <c r="P115" s="144">
        <f>I115+J115</f>
        <v>0</v>
      </c>
      <c r="Q115" s="144">
        <f>ROUND(I115*H115,2)</f>
        <v>0</v>
      </c>
      <c r="R115" s="144">
        <f>ROUND(J115*H115,2)</f>
        <v>0</v>
      </c>
      <c r="S115" s="39"/>
      <c r="T115" s="209">
        <f>S115*H115</f>
        <v>0</v>
      </c>
      <c r="U115" s="209">
        <v>0</v>
      </c>
      <c r="V115" s="209">
        <f>U115*H115</f>
        <v>0</v>
      </c>
      <c r="W115" s="209">
        <v>0</v>
      </c>
      <c r="X115" s="210">
        <f>W115*H115</f>
        <v>0</v>
      </c>
      <c r="AR115" s="17" t="s">
        <v>177</v>
      </c>
      <c r="AT115" s="17" t="s">
        <v>173</v>
      </c>
      <c r="AU115" s="17" t="s">
        <v>83</v>
      </c>
      <c r="AY115" s="17" t="s">
        <v>171</v>
      </c>
      <c r="BE115" s="211">
        <f>IF(O115="základní",K115,0)</f>
        <v>0</v>
      </c>
      <c r="BF115" s="211">
        <f>IF(O115="snížená",K115,0)</f>
        <v>0</v>
      </c>
      <c r="BG115" s="211">
        <f>IF(O115="zákl. přenesená",K115,0)</f>
        <v>0</v>
      </c>
      <c r="BH115" s="211">
        <f>IF(O115="sníž. přenesená",K115,0)</f>
        <v>0</v>
      </c>
      <c r="BI115" s="211">
        <f>IF(O115="nulová",K115,0)</f>
        <v>0</v>
      </c>
      <c r="BJ115" s="17" t="s">
        <v>81</v>
      </c>
      <c r="BK115" s="211">
        <f>ROUND(P115*H115,2)</f>
        <v>0</v>
      </c>
      <c r="BL115" s="17" t="s">
        <v>177</v>
      </c>
      <c r="BM115" s="17" t="s">
        <v>260</v>
      </c>
    </row>
    <row r="116" spans="2:65" s="45" customFormat="1" ht="27" x14ac:dyDescent="0.3">
      <c r="B116" s="38"/>
      <c r="C116" s="39"/>
      <c r="D116" s="262" t="s">
        <v>179</v>
      </c>
      <c r="E116" s="39"/>
      <c r="F116" s="269" t="s">
        <v>651</v>
      </c>
      <c r="G116" s="39"/>
      <c r="H116" s="39"/>
      <c r="I116" s="39"/>
      <c r="J116" s="39"/>
      <c r="K116" s="39"/>
      <c r="L116" s="39"/>
      <c r="M116" s="38"/>
      <c r="N116" s="214"/>
      <c r="O116" s="39"/>
      <c r="P116" s="39"/>
      <c r="Q116" s="39"/>
      <c r="R116" s="39"/>
      <c r="S116" s="39"/>
      <c r="T116" s="39"/>
      <c r="U116" s="39"/>
      <c r="V116" s="39"/>
      <c r="W116" s="39"/>
      <c r="X116" s="87"/>
      <c r="AT116" s="17" t="s">
        <v>179</v>
      </c>
      <c r="AU116" s="17" t="s">
        <v>83</v>
      </c>
    </row>
    <row r="117" spans="2:65" s="45" customFormat="1" ht="16.5" customHeight="1" x14ac:dyDescent="0.3">
      <c r="B117" s="38"/>
      <c r="C117" s="201" t="s">
        <v>227</v>
      </c>
      <c r="D117" s="201" t="s">
        <v>173</v>
      </c>
      <c r="E117" s="202" t="s">
        <v>667</v>
      </c>
      <c r="F117" s="203" t="s">
        <v>668</v>
      </c>
      <c r="G117" s="204" t="s">
        <v>195</v>
      </c>
      <c r="H117" s="205">
        <v>24.86</v>
      </c>
      <c r="I117" s="7"/>
      <c r="J117" s="7"/>
      <c r="K117" s="206">
        <f>ROUND(P117*H117,2)</f>
        <v>0</v>
      </c>
      <c r="L117" s="203" t="s">
        <v>487</v>
      </c>
      <c r="M117" s="38"/>
      <c r="N117" s="207" t="s">
        <v>5</v>
      </c>
      <c r="O117" s="208" t="s">
        <v>42</v>
      </c>
      <c r="P117" s="144">
        <f>I117+J117</f>
        <v>0</v>
      </c>
      <c r="Q117" s="144">
        <f>ROUND(I117*H117,2)</f>
        <v>0</v>
      </c>
      <c r="R117" s="144">
        <f>ROUND(J117*H117,2)</f>
        <v>0</v>
      </c>
      <c r="S117" s="39"/>
      <c r="T117" s="209">
        <f>S117*H117</f>
        <v>0</v>
      </c>
      <c r="U117" s="209">
        <v>0</v>
      </c>
      <c r="V117" s="209">
        <f>U117*H117</f>
        <v>0</v>
      </c>
      <c r="W117" s="209">
        <v>0</v>
      </c>
      <c r="X117" s="210">
        <f>W117*H117</f>
        <v>0</v>
      </c>
      <c r="AR117" s="17" t="s">
        <v>177</v>
      </c>
      <c r="AT117" s="17" t="s">
        <v>173</v>
      </c>
      <c r="AU117" s="17" t="s">
        <v>83</v>
      </c>
      <c r="AY117" s="17" t="s">
        <v>171</v>
      </c>
      <c r="BE117" s="211">
        <f>IF(O117="základní",K117,0)</f>
        <v>0</v>
      </c>
      <c r="BF117" s="211">
        <f>IF(O117="snížená",K117,0)</f>
        <v>0</v>
      </c>
      <c r="BG117" s="211">
        <f>IF(O117="zákl. přenesená",K117,0)</f>
        <v>0</v>
      </c>
      <c r="BH117" s="211">
        <f>IF(O117="sníž. přenesená",K117,0)</f>
        <v>0</v>
      </c>
      <c r="BI117" s="211">
        <f>IF(O117="nulová",K117,0)</f>
        <v>0</v>
      </c>
      <c r="BJ117" s="17" t="s">
        <v>81</v>
      </c>
      <c r="BK117" s="211">
        <f>ROUND(P117*H117,2)</f>
        <v>0</v>
      </c>
      <c r="BL117" s="17" t="s">
        <v>177</v>
      </c>
      <c r="BM117" s="17" t="s">
        <v>270</v>
      </c>
    </row>
    <row r="118" spans="2:65" s="45" customFormat="1" ht="16.5" customHeight="1" x14ac:dyDescent="0.3">
      <c r="B118" s="38"/>
      <c r="C118" s="201" t="s">
        <v>233</v>
      </c>
      <c r="D118" s="201" t="s">
        <v>173</v>
      </c>
      <c r="E118" s="202" t="s">
        <v>669</v>
      </c>
      <c r="F118" s="203" t="s">
        <v>670</v>
      </c>
      <c r="G118" s="204" t="s">
        <v>195</v>
      </c>
      <c r="H118" s="205">
        <v>9.36</v>
      </c>
      <c r="I118" s="7"/>
      <c r="J118" s="7"/>
      <c r="K118" s="206">
        <f>ROUND(P118*H118,2)</f>
        <v>0</v>
      </c>
      <c r="L118" s="203" t="s">
        <v>487</v>
      </c>
      <c r="M118" s="38"/>
      <c r="N118" s="207" t="s">
        <v>5</v>
      </c>
      <c r="O118" s="208" t="s">
        <v>42</v>
      </c>
      <c r="P118" s="144">
        <f>I118+J118</f>
        <v>0</v>
      </c>
      <c r="Q118" s="144">
        <f>ROUND(I118*H118,2)</f>
        <v>0</v>
      </c>
      <c r="R118" s="144">
        <f>ROUND(J118*H118,2)</f>
        <v>0</v>
      </c>
      <c r="S118" s="39"/>
      <c r="T118" s="209">
        <f>S118*H118</f>
        <v>0</v>
      </c>
      <c r="U118" s="209">
        <v>0</v>
      </c>
      <c r="V118" s="209">
        <f>U118*H118</f>
        <v>0</v>
      </c>
      <c r="W118" s="209">
        <v>0</v>
      </c>
      <c r="X118" s="210">
        <f>W118*H118</f>
        <v>0</v>
      </c>
      <c r="AR118" s="17" t="s">
        <v>177</v>
      </c>
      <c r="AT118" s="17" t="s">
        <v>173</v>
      </c>
      <c r="AU118" s="17" t="s">
        <v>83</v>
      </c>
      <c r="AY118" s="17" t="s">
        <v>171</v>
      </c>
      <c r="BE118" s="211">
        <f>IF(O118="základní",K118,0)</f>
        <v>0</v>
      </c>
      <c r="BF118" s="211">
        <f>IF(O118="snížená",K118,0)</f>
        <v>0</v>
      </c>
      <c r="BG118" s="211">
        <f>IF(O118="zákl. přenesená",K118,0)</f>
        <v>0</v>
      </c>
      <c r="BH118" s="211">
        <f>IF(O118="sníž. přenesená",K118,0)</f>
        <v>0</v>
      </c>
      <c r="BI118" s="211">
        <f>IF(O118="nulová",K118,0)</f>
        <v>0</v>
      </c>
      <c r="BJ118" s="17" t="s">
        <v>81</v>
      </c>
      <c r="BK118" s="211">
        <f>ROUND(P118*H118,2)</f>
        <v>0</v>
      </c>
      <c r="BL118" s="17" t="s">
        <v>177</v>
      </c>
      <c r="BM118" s="17" t="s">
        <v>277</v>
      </c>
    </row>
    <row r="119" spans="2:65" s="45" customFormat="1" ht="27" x14ac:dyDescent="0.3">
      <c r="B119" s="38"/>
      <c r="D119" s="212" t="s">
        <v>179</v>
      </c>
      <c r="F119" s="213" t="s">
        <v>651</v>
      </c>
      <c r="M119" s="38"/>
      <c r="N119" s="214"/>
      <c r="O119" s="39"/>
      <c r="P119" s="39"/>
      <c r="Q119" s="39"/>
      <c r="R119" s="39"/>
      <c r="S119" s="39"/>
      <c r="T119" s="39"/>
      <c r="U119" s="39"/>
      <c r="V119" s="39"/>
      <c r="W119" s="39"/>
      <c r="X119" s="87"/>
      <c r="AT119" s="17" t="s">
        <v>179</v>
      </c>
      <c r="AU119" s="17" t="s">
        <v>83</v>
      </c>
    </row>
    <row r="120" spans="2:65" s="45" customFormat="1" ht="16.5" customHeight="1" x14ac:dyDescent="0.3">
      <c r="B120" s="38"/>
      <c r="C120" s="231" t="s">
        <v>238</v>
      </c>
      <c r="D120" s="231" t="s">
        <v>221</v>
      </c>
      <c r="E120" s="232" t="s">
        <v>671</v>
      </c>
      <c r="F120" s="233" t="s">
        <v>672</v>
      </c>
      <c r="G120" s="234" t="s">
        <v>209</v>
      </c>
      <c r="H120" s="235">
        <v>16.847999999999999</v>
      </c>
      <c r="I120" s="8"/>
      <c r="J120" s="236"/>
      <c r="K120" s="237">
        <f>ROUND(P120*H120,2)</f>
        <v>0</v>
      </c>
      <c r="L120" s="233" t="s">
        <v>5</v>
      </c>
      <c r="M120" s="238"/>
      <c r="N120" s="239" t="s">
        <v>5</v>
      </c>
      <c r="O120" s="208" t="s">
        <v>42</v>
      </c>
      <c r="P120" s="144">
        <f>I120+J120</f>
        <v>0</v>
      </c>
      <c r="Q120" s="144">
        <f>ROUND(I120*H120,2)</f>
        <v>0</v>
      </c>
      <c r="R120" s="144">
        <f>ROUND(J120*H120,2)</f>
        <v>0</v>
      </c>
      <c r="S120" s="39"/>
      <c r="T120" s="209">
        <f>S120*H120</f>
        <v>0</v>
      </c>
      <c r="U120" s="209">
        <v>0</v>
      </c>
      <c r="V120" s="209">
        <f>U120*H120</f>
        <v>0</v>
      </c>
      <c r="W120" s="209">
        <v>0</v>
      </c>
      <c r="X120" s="210">
        <f>W120*H120</f>
        <v>0</v>
      </c>
      <c r="AR120" s="17" t="s">
        <v>220</v>
      </c>
      <c r="AT120" s="17" t="s">
        <v>221</v>
      </c>
      <c r="AU120" s="17" t="s">
        <v>83</v>
      </c>
      <c r="AY120" s="17" t="s">
        <v>171</v>
      </c>
      <c r="BE120" s="211">
        <f>IF(O120="základní",K120,0)</f>
        <v>0</v>
      </c>
      <c r="BF120" s="211">
        <f>IF(O120="snížená",K120,0)</f>
        <v>0</v>
      </c>
      <c r="BG120" s="211">
        <f>IF(O120="zákl. přenesená",K120,0)</f>
        <v>0</v>
      </c>
      <c r="BH120" s="211">
        <f>IF(O120="sníž. přenesená",K120,0)</f>
        <v>0</v>
      </c>
      <c r="BI120" s="211">
        <f>IF(O120="nulová",K120,0)</f>
        <v>0</v>
      </c>
      <c r="BJ120" s="17" t="s">
        <v>81</v>
      </c>
      <c r="BK120" s="211">
        <f>ROUND(P120*H120,2)</f>
        <v>0</v>
      </c>
      <c r="BL120" s="17" t="s">
        <v>177</v>
      </c>
      <c r="BM120" s="17" t="s">
        <v>284</v>
      </c>
    </row>
    <row r="121" spans="2:65" s="45" customFormat="1" ht="27" x14ac:dyDescent="0.3">
      <c r="B121" s="38"/>
      <c r="C121" s="39"/>
      <c r="D121" s="262" t="s">
        <v>179</v>
      </c>
      <c r="E121" s="39"/>
      <c r="F121" s="269" t="s">
        <v>651</v>
      </c>
      <c r="G121" s="39"/>
      <c r="H121" s="39"/>
      <c r="I121" s="39"/>
      <c r="J121" s="39"/>
      <c r="K121" s="39"/>
      <c r="L121" s="39"/>
      <c r="M121" s="38"/>
      <c r="N121" s="214"/>
      <c r="O121" s="39"/>
      <c r="P121" s="39"/>
      <c r="Q121" s="39"/>
      <c r="R121" s="39"/>
      <c r="S121" s="39"/>
      <c r="T121" s="39"/>
      <c r="U121" s="39"/>
      <c r="V121" s="39"/>
      <c r="W121" s="39"/>
      <c r="X121" s="87"/>
      <c r="AT121" s="17" t="s">
        <v>179</v>
      </c>
      <c r="AU121" s="17" t="s">
        <v>83</v>
      </c>
    </row>
    <row r="122" spans="2:65" s="216" customFormat="1" ht="13.5" x14ac:dyDescent="0.3">
      <c r="B122" s="215"/>
      <c r="D122" s="212" t="s">
        <v>181</v>
      </c>
      <c r="E122" s="217" t="s">
        <v>5</v>
      </c>
      <c r="F122" s="218" t="s">
        <v>673</v>
      </c>
      <c r="H122" s="219">
        <v>16.847999999999999</v>
      </c>
      <c r="M122" s="215"/>
      <c r="N122" s="220"/>
      <c r="O122" s="221"/>
      <c r="P122" s="221"/>
      <c r="Q122" s="221"/>
      <c r="R122" s="221"/>
      <c r="S122" s="221"/>
      <c r="T122" s="221"/>
      <c r="U122" s="221"/>
      <c r="V122" s="221"/>
      <c r="W122" s="221"/>
      <c r="X122" s="222"/>
      <c r="AT122" s="217" t="s">
        <v>181</v>
      </c>
      <c r="AU122" s="217" t="s">
        <v>83</v>
      </c>
      <c r="AV122" s="216" t="s">
        <v>83</v>
      </c>
      <c r="AW122" s="216" t="s">
        <v>7</v>
      </c>
      <c r="AX122" s="216" t="s">
        <v>73</v>
      </c>
      <c r="AY122" s="217" t="s">
        <v>171</v>
      </c>
    </row>
    <row r="123" spans="2:65" s="224" customFormat="1" ht="13.5" x14ac:dyDescent="0.3">
      <c r="B123" s="223"/>
      <c r="C123" s="229"/>
      <c r="D123" s="262" t="s">
        <v>181</v>
      </c>
      <c r="E123" s="265" t="s">
        <v>5</v>
      </c>
      <c r="F123" s="270" t="s">
        <v>205</v>
      </c>
      <c r="G123" s="229"/>
      <c r="H123" s="272">
        <v>16.847999999999999</v>
      </c>
      <c r="I123" s="229"/>
      <c r="J123" s="229"/>
      <c r="K123" s="229"/>
      <c r="L123" s="229"/>
      <c r="M123" s="223"/>
      <c r="N123" s="228"/>
      <c r="O123" s="229"/>
      <c r="P123" s="229"/>
      <c r="Q123" s="229"/>
      <c r="R123" s="229"/>
      <c r="S123" s="229"/>
      <c r="T123" s="229"/>
      <c r="U123" s="229"/>
      <c r="V123" s="229"/>
      <c r="W123" s="229"/>
      <c r="X123" s="230"/>
      <c r="AT123" s="225" t="s">
        <v>181</v>
      </c>
      <c r="AU123" s="225" t="s">
        <v>83</v>
      </c>
      <c r="AV123" s="224" t="s">
        <v>177</v>
      </c>
      <c r="AW123" s="224" t="s">
        <v>7</v>
      </c>
      <c r="AX123" s="224" t="s">
        <v>81</v>
      </c>
      <c r="AY123" s="225" t="s">
        <v>171</v>
      </c>
    </row>
    <row r="124" spans="2:65" s="45" customFormat="1" ht="25.5" customHeight="1" x14ac:dyDescent="0.3">
      <c r="B124" s="38"/>
      <c r="C124" s="201" t="s">
        <v>244</v>
      </c>
      <c r="D124" s="201" t="s">
        <v>173</v>
      </c>
      <c r="E124" s="202" t="s">
        <v>674</v>
      </c>
      <c r="F124" s="203" t="s">
        <v>675</v>
      </c>
      <c r="G124" s="204" t="s">
        <v>195</v>
      </c>
      <c r="H124" s="205">
        <v>189.55</v>
      </c>
      <c r="I124" s="7"/>
      <c r="J124" s="7"/>
      <c r="K124" s="206">
        <f>ROUND(P124*H124,2)</f>
        <v>0</v>
      </c>
      <c r="L124" s="203" t="s">
        <v>487</v>
      </c>
      <c r="M124" s="38"/>
      <c r="N124" s="207" t="s">
        <v>5</v>
      </c>
      <c r="O124" s="208" t="s">
        <v>42</v>
      </c>
      <c r="P124" s="144">
        <f>I124+J124</f>
        <v>0</v>
      </c>
      <c r="Q124" s="144">
        <f>ROUND(I124*H124,2)</f>
        <v>0</v>
      </c>
      <c r="R124" s="144">
        <f>ROUND(J124*H124,2)</f>
        <v>0</v>
      </c>
      <c r="S124" s="39"/>
      <c r="T124" s="209">
        <f>S124*H124</f>
        <v>0</v>
      </c>
      <c r="U124" s="209">
        <v>0</v>
      </c>
      <c r="V124" s="209">
        <f>U124*H124</f>
        <v>0</v>
      </c>
      <c r="W124" s="209">
        <v>0</v>
      </c>
      <c r="X124" s="210">
        <f>W124*H124</f>
        <v>0</v>
      </c>
      <c r="AR124" s="17" t="s">
        <v>177</v>
      </c>
      <c r="AT124" s="17" t="s">
        <v>173</v>
      </c>
      <c r="AU124" s="17" t="s">
        <v>83</v>
      </c>
      <c r="AY124" s="17" t="s">
        <v>171</v>
      </c>
      <c r="BE124" s="211">
        <f>IF(O124="základní",K124,0)</f>
        <v>0</v>
      </c>
      <c r="BF124" s="211">
        <f>IF(O124="snížená",K124,0)</f>
        <v>0</v>
      </c>
      <c r="BG124" s="211">
        <f>IF(O124="zákl. přenesená",K124,0)</f>
        <v>0</v>
      </c>
      <c r="BH124" s="211">
        <f>IF(O124="sníž. přenesená",K124,0)</f>
        <v>0</v>
      </c>
      <c r="BI124" s="211">
        <f>IF(O124="nulová",K124,0)</f>
        <v>0</v>
      </c>
      <c r="BJ124" s="17" t="s">
        <v>81</v>
      </c>
      <c r="BK124" s="211">
        <f>ROUND(P124*H124,2)</f>
        <v>0</v>
      </c>
      <c r="BL124" s="17" t="s">
        <v>177</v>
      </c>
      <c r="BM124" s="17" t="s">
        <v>294</v>
      </c>
    </row>
    <row r="125" spans="2:65" s="45" customFormat="1" ht="27" x14ac:dyDescent="0.3">
      <c r="B125" s="38"/>
      <c r="D125" s="212" t="s">
        <v>179</v>
      </c>
      <c r="F125" s="213" t="s">
        <v>651</v>
      </c>
      <c r="M125" s="38"/>
      <c r="N125" s="214"/>
      <c r="O125" s="39"/>
      <c r="P125" s="39"/>
      <c r="Q125" s="39"/>
      <c r="R125" s="39"/>
      <c r="S125" s="39"/>
      <c r="T125" s="39"/>
      <c r="U125" s="39"/>
      <c r="V125" s="39"/>
      <c r="W125" s="39"/>
      <c r="X125" s="87"/>
      <c r="AT125" s="17" t="s">
        <v>179</v>
      </c>
      <c r="AU125" s="17" t="s">
        <v>83</v>
      </c>
    </row>
    <row r="126" spans="2:65" s="45" customFormat="1" ht="16.5" customHeight="1" x14ac:dyDescent="0.3">
      <c r="B126" s="38"/>
      <c r="C126" s="231" t="s">
        <v>248</v>
      </c>
      <c r="D126" s="231" t="s">
        <v>221</v>
      </c>
      <c r="E126" s="232" t="s">
        <v>676</v>
      </c>
      <c r="F126" s="233" t="s">
        <v>677</v>
      </c>
      <c r="G126" s="234" t="s">
        <v>209</v>
      </c>
      <c r="H126" s="235">
        <v>379.1</v>
      </c>
      <c r="I126" s="8"/>
      <c r="J126" s="236"/>
      <c r="K126" s="237">
        <f>ROUND(P126*H126,2)</f>
        <v>0</v>
      </c>
      <c r="L126" s="233" t="s">
        <v>487</v>
      </c>
      <c r="M126" s="238"/>
      <c r="N126" s="239" t="s">
        <v>5</v>
      </c>
      <c r="O126" s="208" t="s">
        <v>42</v>
      </c>
      <c r="P126" s="144">
        <f>I126+J126</f>
        <v>0</v>
      </c>
      <c r="Q126" s="144">
        <f>ROUND(I126*H126,2)</f>
        <v>0</v>
      </c>
      <c r="R126" s="144">
        <f>ROUND(J126*H126,2)</f>
        <v>0</v>
      </c>
      <c r="S126" s="39"/>
      <c r="T126" s="209">
        <f>S126*H126</f>
        <v>0</v>
      </c>
      <c r="U126" s="209">
        <v>0</v>
      </c>
      <c r="V126" s="209">
        <f>U126*H126</f>
        <v>0</v>
      </c>
      <c r="W126" s="209">
        <v>0</v>
      </c>
      <c r="X126" s="210">
        <f>W126*H126</f>
        <v>0</v>
      </c>
      <c r="AR126" s="17" t="s">
        <v>220</v>
      </c>
      <c r="AT126" s="17" t="s">
        <v>221</v>
      </c>
      <c r="AU126" s="17" t="s">
        <v>83</v>
      </c>
      <c r="AY126" s="17" t="s">
        <v>171</v>
      </c>
      <c r="BE126" s="211">
        <f>IF(O126="základní",K126,0)</f>
        <v>0</v>
      </c>
      <c r="BF126" s="211">
        <f>IF(O126="snížená",K126,0)</f>
        <v>0</v>
      </c>
      <c r="BG126" s="211">
        <f>IF(O126="zákl. přenesená",K126,0)</f>
        <v>0</v>
      </c>
      <c r="BH126" s="211">
        <f>IF(O126="sníž. přenesená",K126,0)</f>
        <v>0</v>
      </c>
      <c r="BI126" s="211">
        <f>IF(O126="nulová",K126,0)</f>
        <v>0</v>
      </c>
      <c r="BJ126" s="17" t="s">
        <v>81</v>
      </c>
      <c r="BK126" s="211">
        <f>ROUND(P126*H126,2)</f>
        <v>0</v>
      </c>
      <c r="BL126" s="17" t="s">
        <v>177</v>
      </c>
      <c r="BM126" s="17" t="s">
        <v>303</v>
      </c>
    </row>
    <row r="127" spans="2:65" s="45" customFormat="1" ht="27" x14ac:dyDescent="0.3">
      <c r="B127" s="38"/>
      <c r="C127" s="39"/>
      <c r="D127" s="262" t="s">
        <v>179</v>
      </c>
      <c r="E127" s="39"/>
      <c r="F127" s="269" t="s">
        <v>651</v>
      </c>
      <c r="G127" s="39"/>
      <c r="H127" s="39"/>
      <c r="I127" s="39"/>
      <c r="J127" s="39"/>
      <c r="K127" s="39"/>
      <c r="L127" s="39"/>
      <c r="M127" s="38"/>
      <c r="N127" s="214"/>
      <c r="O127" s="39"/>
      <c r="P127" s="39"/>
      <c r="Q127" s="39"/>
      <c r="R127" s="39"/>
      <c r="S127" s="39"/>
      <c r="T127" s="39"/>
      <c r="U127" s="39"/>
      <c r="V127" s="39"/>
      <c r="W127" s="39"/>
      <c r="X127" s="87"/>
      <c r="AT127" s="17" t="s">
        <v>179</v>
      </c>
      <c r="AU127" s="17" t="s">
        <v>83</v>
      </c>
    </row>
    <row r="128" spans="2:65" s="216" customFormat="1" ht="13.5" x14ac:dyDescent="0.3">
      <c r="B128" s="215"/>
      <c r="C128" s="221"/>
      <c r="D128" s="262" t="s">
        <v>181</v>
      </c>
      <c r="E128" s="267" t="s">
        <v>5</v>
      </c>
      <c r="F128" s="271" t="s">
        <v>678</v>
      </c>
      <c r="G128" s="221"/>
      <c r="H128" s="273">
        <v>379.1</v>
      </c>
      <c r="I128" s="221"/>
      <c r="J128" s="221"/>
      <c r="K128" s="221"/>
      <c r="L128" s="221"/>
      <c r="M128" s="215"/>
      <c r="N128" s="220"/>
      <c r="O128" s="221"/>
      <c r="P128" s="221"/>
      <c r="Q128" s="221"/>
      <c r="R128" s="221"/>
      <c r="S128" s="221"/>
      <c r="T128" s="221"/>
      <c r="U128" s="221"/>
      <c r="V128" s="221"/>
      <c r="W128" s="221"/>
      <c r="X128" s="222"/>
      <c r="AT128" s="217" t="s">
        <v>181</v>
      </c>
      <c r="AU128" s="217" t="s">
        <v>83</v>
      </c>
      <c r="AV128" s="216" t="s">
        <v>83</v>
      </c>
      <c r="AW128" s="216" t="s">
        <v>7</v>
      </c>
      <c r="AX128" s="216" t="s">
        <v>73</v>
      </c>
      <c r="AY128" s="217" t="s">
        <v>171</v>
      </c>
    </row>
    <row r="129" spans="2:65" s="224" customFormat="1" ht="13.5" x14ac:dyDescent="0.3">
      <c r="B129" s="223"/>
      <c r="D129" s="212" t="s">
        <v>181</v>
      </c>
      <c r="E129" s="225" t="s">
        <v>5</v>
      </c>
      <c r="F129" s="226" t="s">
        <v>205</v>
      </c>
      <c r="H129" s="227">
        <v>379.1</v>
      </c>
      <c r="M129" s="223"/>
      <c r="N129" s="228"/>
      <c r="O129" s="229"/>
      <c r="P129" s="229"/>
      <c r="Q129" s="229"/>
      <c r="R129" s="229"/>
      <c r="S129" s="229"/>
      <c r="T129" s="229"/>
      <c r="U129" s="229"/>
      <c r="V129" s="229"/>
      <c r="W129" s="229"/>
      <c r="X129" s="230"/>
      <c r="AT129" s="225" t="s">
        <v>181</v>
      </c>
      <c r="AU129" s="225" t="s">
        <v>83</v>
      </c>
      <c r="AV129" s="224" t="s">
        <v>177</v>
      </c>
      <c r="AW129" s="224" t="s">
        <v>7</v>
      </c>
      <c r="AX129" s="224" t="s">
        <v>81</v>
      </c>
      <c r="AY129" s="225" t="s">
        <v>171</v>
      </c>
    </row>
    <row r="130" spans="2:65" s="45" customFormat="1" ht="16.5" customHeight="1" x14ac:dyDescent="0.3">
      <c r="B130" s="38"/>
      <c r="C130" s="201" t="s">
        <v>253</v>
      </c>
      <c r="D130" s="201" t="s">
        <v>173</v>
      </c>
      <c r="E130" s="202" t="s">
        <v>679</v>
      </c>
      <c r="F130" s="203" t="s">
        <v>680</v>
      </c>
      <c r="G130" s="204" t="s">
        <v>195</v>
      </c>
      <c r="H130" s="205">
        <v>256.99</v>
      </c>
      <c r="I130" s="7"/>
      <c r="J130" s="7"/>
      <c r="K130" s="206">
        <f>ROUND(P130*H130,2)</f>
        <v>0</v>
      </c>
      <c r="L130" s="203" t="s">
        <v>487</v>
      </c>
      <c r="M130" s="38"/>
      <c r="N130" s="207" t="s">
        <v>5</v>
      </c>
      <c r="O130" s="208" t="s">
        <v>42</v>
      </c>
      <c r="P130" s="144">
        <f>I130+J130</f>
        <v>0</v>
      </c>
      <c r="Q130" s="144">
        <f>ROUND(I130*H130,2)</f>
        <v>0</v>
      </c>
      <c r="R130" s="144">
        <f>ROUND(J130*H130,2)</f>
        <v>0</v>
      </c>
      <c r="S130" s="39"/>
      <c r="T130" s="209">
        <f>S130*H130</f>
        <v>0</v>
      </c>
      <c r="U130" s="209">
        <v>0</v>
      </c>
      <c r="V130" s="209">
        <f>U130*H130</f>
        <v>0</v>
      </c>
      <c r="W130" s="209">
        <v>0</v>
      </c>
      <c r="X130" s="210">
        <f>W130*H130</f>
        <v>0</v>
      </c>
      <c r="AR130" s="17" t="s">
        <v>177</v>
      </c>
      <c r="AT130" s="17" t="s">
        <v>173</v>
      </c>
      <c r="AU130" s="17" t="s">
        <v>83</v>
      </c>
      <c r="AY130" s="17" t="s">
        <v>171</v>
      </c>
      <c r="BE130" s="211">
        <f>IF(O130="základní",K130,0)</f>
        <v>0</v>
      </c>
      <c r="BF130" s="211">
        <f>IF(O130="snížená",K130,0)</f>
        <v>0</v>
      </c>
      <c r="BG130" s="211">
        <f>IF(O130="zákl. přenesená",K130,0)</f>
        <v>0</v>
      </c>
      <c r="BH130" s="211">
        <f>IF(O130="sníž. přenesená",K130,0)</f>
        <v>0</v>
      </c>
      <c r="BI130" s="211">
        <f>IF(O130="nulová",K130,0)</f>
        <v>0</v>
      </c>
      <c r="BJ130" s="17" t="s">
        <v>81</v>
      </c>
      <c r="BK130" s="211">
        <f>ROUND(P130*H130,2)</f>
        <v>0</v>
      </c>
      <c r="BL130" s="17" t="s">
        <v>177</v>
      </c>
      <c r="BM130" s="17" t="s">
        <v>312</v>
      </c>
    </row>
    <row r="131" spans="2:65" s="45" customFormat="1" ht="27" x14ac:dyDescent="0.3">
      <c r="B131" s="38"/>
      <c r="C131" s="39"/>
      <c r="D131" s="262" t="s">
        <v>179</v>
      </c>
      <c r="E131" s="39"/>
      <c r="F131" s="269" t="s">
        <v>651</v>
      </c>
      <c r="G131" s="39"/>
      <c r="H131" s="39"/>
      <c r="I131" s="39"/>
      <c r="J131" s="39"/>
      <c r="K131" s="39"/>
      <c r="L131" s="39"/>
      <c r="M131" s="38"/>
      <c r="N131" s="214"/>
      <c r="O131" s="39"/>
      <c r="P131" s="39"/>
      <c r="Q131" s="39"/>
      <c r="R131" s="39"/>
      <c r="S131" s="39"/>
      <c r="T131" s="39"/>
      <c r="U131" s="39"/>
      <c r="V131" s="39"/>
      <c r="W131" s="39"/>
      <c r="X131" s="87"/>
      <c r="AT131" s="17" t="s">
        <v>179</v>
      </c>
      <c r="AU131" s="17" t="s">
        <v>83</v>
      </c>
    </row>
    <row r="132" spans="2:65" s="45" customFormat="1" ht="16.5" customHeight="1" x14ac:dyDescent="0.3">
      <c r="B132" s="38"/>
      <c r="C132" s="201" t="s">
        <v>12</v>
      </c>
      <c r="D132" s="201" t="s">
        <v>173</v>
      </c>
      <c r="E132" s="202" t="s">
        <v>207</v>
      </c>
      <c r="F132" s="203" t="s">
        <v>681</v>
      </c>
      <c r="G132" s="204" t="s">
        <v>209</v>
      </c>
      <c r="H132" s="205">
        <v>462.58199999999999</v>
      </c>
      <c r="I132" s="7"/>
      <c r="J132" s="7"/>
      <c r="K132" s="206">
        <f>ROUND(P132*H132,2)</f>
        <v>0</v>
      </c>
      <c r="L132" s="203" t="s">
        <v>487</v>
      </c>
      <c r="M132" s="38"/>
      <c r="N132" s="207" t="s">
        <v>5</v>
      </c>
      <c r="O132" s="208" t="s">
        <v>42</v>
      </c>
      <c r="P132" s="144">
        <f>I132+J132</f>
        <v>0</v>
      </c>
      <c r="Q132" s="144">
        <f>ROUND(I132*H132,2)</f>
        <v>0</v>
      </c>
      <c r="R132" s="144">
        <f>ROUND(J132*H132,2)</f>
        <v>0</v>
      </c>
      <c r="S132" s="39"/>
      <c r="T132" s="209">
        <f>S132*H132</f>
        <v>0</v>
      </c>
      <c r="U132" s="209">
        <v>0</v>
      </c>
      <c r="V132" s="209">
        <f>U132*H132</f>
        <v>0</v>
      </c>
      <c r="W132" s="209">
        <v>0</v>
      </c>
      <c r="X132" s="210">
        <f>W132*H132</f>
        <v>0</v>
      </c>
      <c r="AR132" s="17" t="s">
        <v>177</v>
      </c>
      <c r="AT132" s="17" t="s">
        <v>173</v>
      </c>
      <c r="AU132" s="17" t="s">
        <v>83</v>
      </c>
      <c r="AY132" s="17" t="s">
        <v>171</v>
      </c>
      <c r="BE132" s="211">
        <f>IF(O132="základní",K132,0)</f>
        <v>0</v>
      </c>
      <c r="BF132" s="211">
        <f>IF(O132="snížená",K132,0)</f>
        <v>0</v>
      </c>
      <c r="BG132" s="211">
        <f>IF(O132="zákl. přenesená",K132,0)</f>
        <v>0</v>
      </c>
      <c r="BH132" s="211">
        <f>IF(O132="sníž. přenesená",K132,0)</f>
        <v>0</v>
      </c>
      <c r="BI132" s="211">
        <f>IF(O132="nulová",K132,0)</f>
        <v>0</v>
      </c>
      <c r="BJ132" s="17" t="s">
        <v>81</v>
      </c>
      <c r="BK132" s="211">
        <f>ROUND(P132*H132,2)</f>
        <v>0</v>
      </c>
      <c r="BL132" s="17" t="s">
        <v>177</v>
      </c>
      <c r="BM132" s="17" t="s">
        <v>323</v>
      </c>
    </row>
    <row r="133" spans="2:65" s="45" customFormat="1" ht="27" x14ac:dyDescent="0.3">
      <c r="B133" s="38"/>
      <c r="C133" s="39"/>
      <c r="D133" s="262" t="s">
        <v>179</v>
      </c>
      <c r="E133" s="39"/>
      <c r="F133" s="269" t="s">
        <v>651</v>
      </c>
      <c r="G133" s="39"/>
      <c r="H133" s="39"/>
      <c r="I133" s="39"/>
      <c r="J133" s="39"/>
      <c r="K133" s="39"/>
      <c r="L133" s="39"/>
      <c r="M133" s="38"/>
      <c r="N133" s="214"/>
      <c r="O133" s="39"/>
      <c r="P133" s="39"/>
      <c r="Q133" s="39"/>
      <c r="R133" s="39"/>
      <c r="S133" s="39"/>
      <c r="T133" s="39"/>
      <c r="U133" s="39"/>
      <c r="V133" s="39"/>
      <c r="W133" s="39"/>
      <c r="X133" s="87"/>
      <c r="AT133" s="17" t="s">
        <v>179</v>
      </c>
      <c r="AU133" s="17" t="s">
        <v>83</v>
      </c>
    </row>
    <row r="134" spans="2:65" s="216" customFormat="1" ht="13.5" x14ac:dyDescent="0.3">
      <c r="B134" s="215"/>
      <c r="D134" s="212" t="s">
        <v>181</v>
      </c>
      <c r="E134" s="217" t="s">
        <v>5</v>
      </c>
      <c r="F134" s="218" t="s">
        <v>682</v>
      </c>
      <c r="H134" s="219">
        <v>462.58199999999999</v>
      </c>
      <c r="M134" s="215"/>
      <c r="N134" s="220"/>
      <c r="O134" s="221"/>
      <c r="P134" s="221"/>
      <c r="Q134" s="221"/>
      <c r="R134" s="221"/>
      <c r="S134" s="221"/>
      <c r="T134" s="221"/>
      <c r="U134" s="221"/>
      <c r="V134" s="221"/>
      <c r="W134" s="221"/>
      <c r="X134" s="222"/>
      <c r="AT134" s="217" t="s">
        <v>181</v>
      </c>
      <c r="AU134" s="217" t="s">
        <v>83</v>
      </c>
      <c r="AV134" s="216" t="s">
        <v>83</v>
      </c>
      <c r="AW134" s="216" t="s">
        <v>7</v>
      </c>
      <c r="AX134" s="216" t="s">
        <v>73</v>
      </c>
      <c r="AY134" s="217" t="s">
        <v>171</v>
      </c>
    </row>
    <row r="135" spans="2:65" s="224" customFormat="1" ht="13.5" x14ac:dyDescent="0.3">
      <c r="B135" s="223"/>
      <c r="C135" s="229"/>
      <c r="D135" s="262" t="s">
        <v>181</v>
      </c>
      <c r="E135" s="265" t="s">
        <v>5</v>
      </c>
      <c r="F135" s="270" t="s">
        <v>205</v>
      </c>
      <c r="G135" s="229"/>
      <c r="H135" s="272">
        <v>462.58199999999999</v>
      </c>
      <c r="I135" s="229"/>
      <c r="J135" s="229"/>
      <c r="K135" s="229"/>
      <c r="L135" s="229"/>
      <c r="M135" s="223"/>
      <c r="N135" s="228"/>
      <c r="O135" s="229"/>
      <c r="P135" s="229"/>
      <c r="Q135" s="229"/>
      <c r="R135" s="229"/>
      <c r="S135" s="229"/>
      <c r="T135" s="229"/>
      <c r="U135" s="229"/>
      <c r="V135" s="229"/>
      <c r="W135" s="229"/>
      <c r="X135" s="230"/>
      <c r="AT135" s="225" t="s">
        <v>181</v>
      </c>
      <c r="AU135" s="225" t="s">
        <v>83</v>
      </c>
      <c r="AV135" s="224" t="s">
        <v>177</v>
      </c>
      <c r="AW135" s="224" t="s">
        <v>7</v>
      </c>
      <c r="AX135" s="224" t="s">
        <v>81</v>
      </c>
      <c r="AY135" s="225" t="s">
        <v>171</v>
      </c>
    </row>
    <row r="136" spans="2:65" s="45" customFormat="1" ht="25.5" customHeight="1" x14ac:dyDescent="0.3">
      <c r="B136" s="38"/>
      <c r="C136" s="201" t="s">
        <v>260</v>
      </c>
      <c r="D136" s="201" t="s">
        <v>173</v>
      </c>
      <c r="E136" s="202" t="s">
        <v>683</v>
      </c>
      <c r="F136" s="203" t="s">
        <v>684</v>
      </c>
      <c r="G136" s="204" t="s">
        <v>195</v>
      </c>
      <c r="H136" s="205">
        <v>93.5</v>
      </c>
      <c r="I136" s="7"/>
      <c r="J136" s="7"/>
      <c r="K136" s="206">
        <f>ROUND(P136*H136,2)</f>
        <v>0</v>
      </c>
      <c r="L136" s="203" t="s">
        <v>487</v>
      </c>
      <c r="M136" s="38"/>
      <c r="N136" s="207" t="s">
        <v>5</v>
      </c>
      <c r="O136" s="208" t="s">
        <v>42</v>
      </c>
      <c r="P136" s="144">
        <f>I136+J136</f>
        <v>0</v>
      </c>
      <c r="Q136" s="144">
        <f>ROUND(I136*H136,2)</f>
        <v>0</v>
      </c>
      <c r="R136" s="144">
        <f>ROUND(J136*H136,2)</f>
        <v>0</v>
      </c>
      <c r="S136" s="39"/>
      <c r="T136" s="209">
        <f>S136*H136</f>
        <v>0</v>
      </c>
      <c r="U136" s="209">
        <v>0</v>
      </c>
      <c r="V136" s="209">
        <f>U136*H136</f>
        <v>0</v>
      </c>
      <c r="W136" s="209">
        <v>0</v>
      </c>
      <c r="X136" s="210">
        <f>W136*H136</f>
        <v>0</v>
      </c>
      <c r="AR136" s="17" t="s">
        <v>177</v>
      </c>
      <c r="AT136" s="17" t="s">
        <v>173</v>
      </c>
      <c r="AU136" s="17" t="s">
        <v>83</v>
      </c>
      <c r="AY136" s="17" t="s">
        <v>171</v>
      </c>
      <c r="BE136" s="211">
        <f>IF(O136="základní",K136,0)</f>
        <v>0</v>
      </c>
      <c r="BF136" s="211">
        <f>IF(O136="snížená",K136,0)</f>
        <v>0</v>
      </c>
      <c r="BG136" s="211">
        <f>IF(O136="zákl. přenesená",K136,0)</f>
        <v>0</v>
      </c>
      <c r="BH136" s="211">
        <f>IF(O136="sníž. přenesená",K136,0)</f>
        <v>0</v>
      </c>
      <c r="BI136" s="211">
        <f>IF(O136="nulová",K136,0)</f>
        <v>0</v>
      </c>
      <c r="BJ136" s="17" t="s">
        <v>81</v>
      </c>
      <c r="BK136" s="211">
        <f>ROUND(P136*H136,2)</f>
        <v>0</v>
      </c>
      <c r="BL136" s="17" t="s">
        <v>177</v>
      </c>
      <c r="BM136" s="17" t="s">
        <v>334</v>
      </c>
    </row>
    <row r="137" spans="2:65" s="45" customFormat="1" ht="27" x14ac:dyDescent="0.3">
      <c r="B137" s="38"/>
      <c r="C137" s="39"/>
      <c r="D137" s="262" t="s">
        <v>179</v>
      </c>
      <c r="E137" s="39"/>
      <c r="F137" s="269" t="s">
        <v>651</v>
      </c>
      <c r="G137" s="39"/>
      <c r="H137" s="39"/>
      <c r="I137" s="39"/>
      <c r="J137" s="39"/>
      <c r="K137" s="39"/>
      <c r="L137" s="39"/>
      <c r="M137" s="38"/>
      <c r="N137" s="214"/>
      <c r="O137" s="39"/>
      <c r="P137" s="39"/>
      <c r="Q137" s="39"/>
      <c r="R137" s="39"/>
      <c r="S137" s="39"/>
      <c r="T137" s="39"/>
      <c r="U137" s="39"/>
      <c r="V137" s="39"/>
      <c r="W137" s="39"/>
      <c r="X137" s="87"/>
      <c r="AT137" s="17" t="s">
        <v>179</v>
      </c>
      <c r="AU137" s="17" t="s">
        <v>83</v>
      </c>
    </row>
    <row r="138" spans="2:65" s="45" customFormat="1" ht="16.5" customHeight="1" x14ac:dyDescent="0.3">
      <c r="B138" s="38"/>
      <c r="C138" s="201" t="s">
        <v>265</v>
      </c>
      <c r="D138" s="201" t="s">
        <v>173</v>
      </c>
      <c r="E138" s="202" t="s">
        <v>685</v>
      </c>
      <c r="F138" s="203" t="s">
        <v>686</v>
      </c>
      <c r="G138" s="204" t="s">
        <v>195</v>
      </c>
      <c r="H138" s="205">
        <v>18.25</v>
      </c>
      <c r="I138" s="7"/>
      <c r="J138" s="7"/>
      <c r="K138" s="206">
        <f>ROUND(P138*H138,2)</f>
        <v>0</v>
      </c>
      <c r="L138" s="203" t="s">
        <v>487</v>
      </c>
      <c r="M138" s="38"/>
      <c r="N138" s="207" t="s">
        <v>5</v>
      </c>
      <c r="O138" s="208" t="s">
        <v>42</v>
      </c>
      <c r="P138" s="144">
        <f>I138+J138</f>
        <v>0</v>
      </c>
      <c r="Q138" s="144">
        <f>ROUND(I138*H138,2)</f>
        <v>0</v>
      </c>
      <c r="R138" s="144">
        <f>ROUND(J138*H138,2)</f>
        <v>0</v>
      </c>
      <c r="S138" s="39"/>
      <c r="T138" s="209">
        <f>S138*H138</f>
        <v>0</v>
      </c>
      <c r="U138" s="209">
        <v>0</v>
      </c>
      <c r="V138" s="209">
        <f>U138*H138</f>
        <v>0</v>
      </c>
      <c r="W138" s="209">
        <v>0</v>
      </c>
      <c r="X138" s="210">
        <f>W138*H138</f>
        <v>0</v>
      </c>
      <c r="AR138" s="17" t="s">
        <v>177</v>
      </c>
      <c r="AT138" s="17" t="s">
        <v>173</v>
      </c>
      <c r="AU138" s="17" t="s">
        <v>83</v>
      </c>
      <c r="AY138" s="17" t="s">
        <v>171</v>
      </c>
      <c r="BE138" s="211">
        <f>IF(O138="základní",K138,0)</f>
        <v>0</v>
      </c>
      <c r="BF138" s="211">
        <f>IF(O138="snížená",K138,0)</f>
        <v>0</v>
      </c>
      <c r="BG138" s="211">
        <f>IF(O138="zákl. přenesená",K138,0)</f>
        <v>0</v>
      </c>
      <c r="BH138" s="211">
        <f>IF(O138="sníž. přenesená",K138,0)</f>
        <v>0</v>
      </c>
      <c r="BI138" s="211">
        <f>IF(O138="nulová",K138,0)</f>
        <v>0</v>
      </c>
      <c r="BJ138" s="17" t="s">
        <v>81</v>
      </c>
      <c r="BK138" s="211">
        <f>ROUND(P138*H138,2)</f>
        <v>0</v>
      </c>
      <c r="BL138" s="17" t="s">
        <v>177</v>
      </c>
      <c r="BM138" s="17" t="s">
        <v>342</v>
      </c>
    </row>
    <row r="139" spans="2:65" s="45" customFormat="1" ht="27" x14ac:dyDescent="0.3">
      <c r="B139" s="38"/>
      <c r="D139" s="212" t="s">
        <v>179</v>
      </c>
      <c r="F139" s="213" t="s">
        <v>651</v>
      </c>
      <c r="M139" s="38"/>
      <c r="N139" s="214"/>
      <c r="O139" s="39"/>
      <c r="P139" s="39"/>
      <c r="Q139" s="39"/>
      <c r="R139" s="39"/>
      <c r="S139" s="39"/>
      <c r="T139" s="39"/>
      <c r="U139" s="39"/>
      <c r="V139" s="39"/>
      <c r="W139" s="39"/>
      <c r="X139" s="87"/>
      <c r="AT139" s="17" t="s">
        <v>179</v>
      </c>
      <c r="AU139" s="17" t="s">
        <v>83</v>
      </c>
    </row>
    <row r="140" spans="2:65" s="216" customFormat="1" ht="13.5" x14ac:dyDescent="0.3">
      <c r="B140" s="215"/>
      <c r="D140" s="212" t="s">
        <v>181</v>
      </c>
      <c r="E140" s="217" t="s">
        <v>5</v>
      </c>
      <c r="F140" s="218" t="s">
        <v>687</v>
      </c>
      <c r="H140" s="219">
        <v>18.25</v>
      </c>
      <c r="M140" s="215"/>
      <c r="N140" s="220"/>
      <c r="O140" s="221"/>
      <c r="P140" s="221"/>
      <c r="Q140" s="221"/>
      <c r="R140" s="221"/>
      <c r="S140" s="221"/>
      <c r="T140" s="221"/>
      <c r="U140" s="221"/>
      <c r="V140" s="221"/>
      <c r="W140" s="221"/>
      <c r="X140" s="222"/>
      <c r="AT140" s="217" t="s">
        <v>181</v>
      </c>
      <c r="AU140" s="217" t="s">
        <v>83</v>
      </c>
      <c r="AV140" s="216" t="s">
        <v>83</v>
      </c>
      <c r="AW140" s="216" t="s">
        <v>7</v>
      </c>
      <c r="AX140" s="216" t="s">
        <v>73</v>
      </c>
      <c r="AY140" s="217" t="s">
        <v>171</v>
      </c>
    </row>
    <row r="141" spans="2:65" s="255" customFormat="1" ht="13.5" x14ac:dyDescent="0.3">
      <c r="B141" s="254"/>
      <c r="C141" s="259"/>
      <c r="D141" s="262" t="s">
        <v>181</v>
      </c>
      <c r="E141" s="264" t="s">
        <v>5</v>
      </c>
      <c r="F141" s="268" t="s">
        <v>648</v>
      </c>
      <c r="G141" s="259"/>
      <c r="H141" s="264" t="s">
        <v>5</v>
      </c>
      <c r="I141" s="259"/>
      <c r="J141" s="259"/>
      <c r="K141" s="259"/>
      <c r="L141" s="259"/>
      <c r="M141" s="254"/>
      <c r="N141" s="258"/>
      <c r="O141" s="259"/>
      <c r="P141" s="259"/>
      <c r="Q141" s="259"/>
      <c r="R141" s="259"/>
      <c r="S141" s="259"/>
      <c r="T141" s="259"/>
      <c r="U141" s="259"/>
      <c r="V141" s="259"/>
      <c r="W141" s="259"/>
      <c r="X141" s="260"/>
      <c r="AT141" s="256" t="s">
        <v>181</v>
      </c>
      <c r="AU141" s="256" t="s">
        <v>83</v>
      </c>
      <c r="AV141" s="255" t="s">
        <v>81</v>
      </c>
      <c r="AW141" s="255" t="s">
        <v>7</v>
      </c>
      <c r="AX141" s="255" t="s">
        <v>73</v>
      </c>
      <c r="AY141" s="256" t="s">
        <v>171</v>
      </c>
    </row>
    <row r="142" spans="2:65" s="224" customFormat="1" ht="13.5" x14ac:dyDescent="0.3">
      <c r="B142" s="223"/>
      <c r="C142" s="229"/>
      <c r="D142" s="262" t="s">
        <v>181</v>
      </c>
      <c r="E142" s="265" t="s">
        <v>5</v>
      </c>
      <c r="F142" s="270" t="s">
        <v>205</v>
      </c>
      <c r="G142" s="229"/>
      <c r="H142" s="272">
        <v>18.25</v>
      </c>
      <c r="I142" s="229"/>
      <c r="J142" s="229"/>
      <c r="K142" s="229"/>
      <c r="L142" s="229"/>
      <c r="M142" s="223"/>
      <c r="N142" s="228"/>
      <c r="O142" s="229"/>
      <c r="P142" s="229"/>
      <c r="Q142" s="229"/>
      <c r="R142" s="229"/>
      <c r="S142" s="229"/>
      <c r="T142" s="229"/>
      <c r="U142" s="229"/>
      <c r="V142" s="229"/>
      <c r="W142" s="229"/>
      <c r="X142" s="230"/>
      <c r="AT142" s="225" t="s">
        <v>181</v>
      </c>
      <c r="AU142" s="225" t="s">
        <v>83</v>
      </c>
      <c r="AV142" s="224" t="s">
        <v>177</v>
      </c>
      <c r="AW142" s="224" t="s">
        <v>7</v>
      </c>
      <c r="AX142" s="224" t="s">
        <v>81</v>
      </c>
      <c r="AY142" s="225" t="s">
        <v>171</v>
      </c>
    </row>
    <row r="143" spans="2:65" s="45" customFormat="1" ht="16.5" customHeight="1" x14ac:dyDescent="0.3">
      <c r="B143" s="38"/>
      <c r="C143" s="231" t="s">
        <v>270</v>
      </c>
      <c r="D143" s="231" t="s">
        <v>221</v>
      </c>
      <c r="E143" s="232" t="s">
        <v>688</v>
      </c>
      <c r="F143" s="233" t="s">
        <v>689</v>
      </c>
      <c r="G143" s="234" t="s">
        <v>209</v>
      </c>
      <c r="H143" s="235">
        <v>36.5</v>
      </c>
      <c r="I143" s="8"/>
      <c r="J143" s="236"/>
      <c r="K143" s="237">
        <f>ROUND(P143*H143,2)</f>
        <v>0</v>
      </c>
      <c r="L143" s="233" t="s">
        <v>5</v>
      </c>
      <c r="M143" s="238"/>
      <c r="N143" s="239" t="s">
        <v>5</v>
      </c>
      <c r="O143" s="208" t="s">
        <v>42</v>
      </c>
      <c r="P143" s="144">
        <f>I143+J143</f>
        <v>0</v>
      </c>
      <c r="Q143" s="144">
        <f>ROUND(I143*H143,2)</f>
        <v>0</v>
      </c>
      <c r="R143" s="144">
        <f>ROUND(J143*H143,2)</f>
        <v>0</v>
      </c>
      <c r="S143" s="39"/>
      <c r="T143" s="209">
        <f>S143*H143</f>
        <v>0</v>
      </c>
      <c r="U143" s="209">
        <v>0</v>
      </c>
      <c r="V143" s="209">
        <f>U143*H143</f>
        <v>0</v>
      </c>
      <c r="W143" s="209">
        <v>0</v>
      </c>
      <c r="X143" s="210">
        <f>W143*H143</f>
        <v>0</v>
      </c>
      <c r="AR143" s="17" t="s">
        <v>220</v>
      </c>
      <c r="AT143" s="17" t="s">
        <v>221</v>
      </c>
      <c r="AU143" s="17" t="s">
        <v>83</v>
      </c>
      <c r="AY143" s="17" t="s">
        <v>171</v>
      </c>
      <c r="BE143" s="211">
        <f>IF(O143="základní",K143,0)</f>
        <v>0</v>
      </c>
      <c r="BF143" s="211">
        <f>IF(O143="snížená",K143,0)</f>
        <v>0</v>
      </c>
      <c r="BG143" s="211">
        <f>IF(O143="zákl. přenesená",K143,0)</f>
        <v>0</v>
      </c>
      <c r="BH143" s="211">
        <f>IF(O143="sníž. přenesená",K143,0)</f>
        <v>0</v>
      </c>
      <c r="BI143" s="211">
        <f>IF(O143="nulová",K143,0)</f>
        <v>0</v>
      </c>
      <c r="BJ143" s="17" t="s">
        <v>81</v>
      </c>
      <c r="BK143" s="211">
        <f>ROUND(P143*H143,2)</f>
        <v>0</v>
      </c>
      <c r="BL143" s="17" t="s">
        <v>177</v>
      </c>
      <c r="BM143" s="17" t="s">
        <v>350</v>
      </c>
    </row>
    <row r="144" spans="2:65" s="45" customFormat="1" ht="27" x14ac:dyDescent="0.3">
      <c r="B144" s="38"/>
      <c r="C144" s="39"/>
      <c r="D144" s="262" t="s">
        <v>179</v>
      </c>
      <c r="E144" s="39"/>
      <c r="F144" s="269" t="s">
        <v>651</v>
      </c>
      <c r="G144" s="39"/>
      <c r="H144" s="39"/>
      <c r="I144" s="39"/>
      <c r="J144" s="39"/>
      <c r="K144" s="39"/>
      <c r="L144" s="39"/>
      <c r="M144" s="38"/>
      <c r="N144" s="214"/>
      <c r="O144" s="39"/>
      <c r="P144" s="39"/>
      <c r="Q144" s="39"/>
      <c r="R144" s="39"/>
      <c r="S144" s="39"/>
      <c r="T144" s="39"/>
      <c r="U144" s="39"/>
      <c r="V144" s="39"/>
      <c r="W144" s="39"/>
      <c r="X144" s="87"/>
      <c r="AT144" s="17" t="s">
        <v>179</v>
      </c>
      <c r="AU144" s="17" t="s">
        <v>83</v>
      </c>
    </row>
    <row r="145" spans="2:65" s="45" customFormat="1" ht="16.5" customHeight="1" x14ac:dyDescent="0.3">
      <c r="B145" s="38"/>
      <c r="C145" s="201" t="s">
        <v>273</v>
      </c>
      <c r="D145" s="201" t="s">
        <v>173</v>
      </c>
      <c r="E145" s="202" t="s">
        <v>690</v>
      </c>
      <c r="F145" s="203" t="s">
        <v>691</v>
      </c>
      <c r="G145" s="204" t="s">
        <v>195</v>
      </c>
      <c r="H145" s="205">
        <v>15.5</v>
      </c>
      <c r="I145" s="7"/>
      <c r="J145" s="7"/>
      <c r="K145" s="206">
        <f>ROUND(P145*H145,2)</f>
        <v>0</v>
      </c>
      <c r="L145" s="203" t="s">
        <v>5</v>
      </c>
      <c r="M145" s="38"/>
      <c r="N145" s="207" t="s">
        <v>5</v>
      </c>
      <c r="O145" s="208" t="s">
        <v>42</v>
      </c>
      <c r="P145" s="144">
        <f>I145+J145</f>
        <v>0</v>
      </c>
      <c r="Q145" s="144">
        <f>ROUND(I145*H145,2)</f>
        <v>0</v>
      </c>
      <c r="R145" s="144">
        <f>ROUND(J145*H145,2)</f>
        <v>0</v>
      </c>
      <c r="S145" s="39"/>
      <c r="T145" s="209">
        <f>S145*H145</f>
        <v>0</v>
      </c>
      <c r="U145" s="209">
        <v>0</v>
      </c>
      <c r="V145" s="209">
        <f>U145*H145</f>
        <v>0</v>
      </c>
      <c r="W145" s="209">
        <v>0</v>
      </c>
      <c r="X145" s="210">
        <f>W145*H145</f>
        <v>0</v>
      </c>
      <c r="AR145" s="17" t="s">
        <v>177</v>
      </c>
      <c r="AT145" s="17" t="s">
        <v>173</v>
      </c>
      <c r="AU145" s="17" t="s">
        <v>83</v>
      </c>
      <c r="AY145" s="17" t="s">
        <v>171</v>
      </c>
      <c r="BE145" s="211">
        <f>IF(O145="základní",K145,0)</f>
        <v>0</v>
      </c>
      <c r="BF145" s="211">
        <f>IF(O145="snížená",K145,0)</f>
        <v>0</v>
      </c>
      <c r="BG145" s="211">
        <f>IF(O145="zákl. přenesená",K145,0)</f>
        <v>0</v>
      </c>
      <c r="BH145" s="211">
        <f>IF(O145="sníž. přenesená",K145,0)</f>
        <v>0</v>
      </c>
      <c r="BI145" s="211">
        <f>IF(O145="nulová",K145,0)</f>
        <v>0</v>
      </c>
      <c r="BJ145" s="17" t="s">
        <v>81</v>
      </c>
      <c r="BK145" s="211">
        <f>ROUND(P145*H145,2)</f>
        <v>0</v>
      </c>
      <c r="BL145" s="17" t="s">
        <v>177</v>
      </c>
      <c r="BM145" s="17" t="s">
        <v>359</v>
      </c>
    </row>
    <row r="146" spans="2:65" s="45" customFormat="1" ht="27" x14ac:dyDescent="0.3">
      <c r="B146" s="38"/>
      <c r="D146" s="212" t="s">
        <v>179</v>
      </c>
      <c r="F146" s="213" t="s">
        <v>651</v>
      </c>
      <c r="M146" s="38"/>
      <c r="N146" s="214"/>
      <c r="O146" s="39"/>
      <c r="P146" s="39"/>
      <c r="Q146" s="39"/>
      <c r="R146" s="39"/>
      <c r="S146" s="39"/>
      <c r="T146" s="39"/>
      <c r="U146" s="39"/>
      <c r="V146" s="39"/>
      <c r="W146" s="39"/>
      <c r="X146" s="87"/>
      <c r="AT146" s="17" t="s">
        <v>179</v>
      </c>
      <c r="AU146" s="17" t="s">
        <v>83</v>
      </c>
    </row>
    <row r="147" spans="2:65" s="216" customFormat="1" ht="13.5" x14ac:dyDescent="0.3">
      <c r="B147" s="215"/>
      <c r="C147" s="221"/>
      <c r="D147" s="262" t="s">
        <v>181</v>
      </c>
      <c r="E147" s="267" t="s">
        <v>5</v>
      </c>
      <c r="F147" s="271" t="s">
        <v>692</v>
      </c>
      <c r="G147" s="221"/>
      <c r="H147" s="273">
        <v>15.5</v>
      </c>
      <c r="I147" s="221"/>
      <c r="J147" s="221"/>
      <c r="K147" s="221"/>
      <c r="L147" s="221"/>
      <c r="M147" s="215"/>
      <c r="N147" s="220"/>
      <c r="O147" s="221"/>
      <c r="P147" s="221"/>
      <c r="Q147" s="221"/>
      <c r="R147" s="221"/>
      <c r="S147" s="221"/>
      <c r="T147" s="221"/>
      <c r="U147" s="221"/>
      <c r="V147" s="221"/>
      <c r="W147" s="221"/>
      <c r="X147" s="222"/>
      <c r="AT147" s="217" t="s">
        <v>181</v>
      </c>
      <c r="AU147" s="217" t="s">
        <v>83</v>
      </c>
      <c r="AV147" s="216" t="s">
        <v>83</v>
      </c>
      <c r="AW147" s="216" t="s">
        <v>7</v>
      </c>
      <c r="AX147" s="216" t="s">
        <v>73</v>
      </c>
      <c r="AY147" s="217" t="s">
        <v>171</v>
      </c>
    </row>
    <row r="148" spans="2:65" s="255" customFormat="1" ht="13.5" x14ac:dyDescent="0.3">
      <c r="B148" s="254"/>
      <c r="D148" s="212" t="s">
        <v>181</v>
      </c>
      <c r="E148" s="256" t="s">
        <v>5</v>
      </c>
      <c r="F148" s="257" t="s">
        <v>648</v>
      </c>
      <c r="H148" s="256" t="s">
        <v>5</v>
      </c>
      <c r="M148" s="254"/>
      <c r="N148" s="258"/>
      <c r="O148" s="259"/>
      <c r="P148" s="259"/>
      <c r="Q148" s="259"/>
      <c r="R148" s="259"/>
      <c r="S148" s="259"/>
      <c r="T148" s="259"/>
      <c r="U148" s="259"/>
      <c r="V148" s="259"/>
      <c r="W148" s="259"/>
      <c r="X148" s="260"/>
      <c r="AT148" s="256" t="s">
        <v>181</v>
      </c>
      <c r="AU148" s="256" t="s">
        <v>83</v>
      </c>
      <c r="AV148" s="255" t="s">
        <v>81</v>
      </c>
      <c r="AW148" s="255" t="s">
        <v>7</v>
      </c>
      <c r="AX148" s="255" t="s">
        <v>73</v>
      </c>
      <c r="AY148" s="256" t="s">
        <v>171</v>
      </c>
    </row>
    <row r="149" spans="2:65" s="224" customFormat="1" ht="13.5" x14ac:dyDescent="0.3">
      <c r="B149" s="223"/>
      <c r="C149" s="229"/>
      <c r="D149" s="262" t="s">
        <v>181</v>
      </c>
      <c r="E149" s="265" t="s">
        <v>5</v>
      </c>
      <c r="F149" s="270" t="s">
        <v>205</v>
      </c>
      <c r="G149" s="229"/>
      <c r="H149" s="272">
        <v>15.5</v>
      </c>
      <c r="I149" s="229"/>
      <c r="J149" s="229"/>
      <c r="K149" s="229"/>
      <c r="L149" s="229"/>
      <c r="M149" s="223"/>
      <c r="N149" s="228"/>
      <c r="O149" s="229"/>
      <c r="P149" s="229"/>
      <c r="Q149" s="229"/>
      <c r="R149" s="229"/>
      <c r="S149" s="229"/>
      <c r="T149" s="229"/>
      <c r="U149" s="229"/>
      <c r="V149" s="229"/>
      <c r="W149" s="229"/>
      <c r="X149" s="230"/>
      <c r="AT149" s="225" t="s">
        <v>181</v>
      </c>
      <c r="AU149" s="225" t="s">
        <v>83</v>
      </c>
      <c r="AV149" s="224" t="s">
        <v>177</v>
      </c>
      <c r="AW149" s="224" t="s">
        <v>7</v>
      </c>
      <c r="AX149" s="224" t="s">
        <v>81</v>
      </c>
      <c r="AY149" s="225" t="s">
        <v>171</v>
      </c>
    </row>
    <row r="150" spans="2:65" s="45" customFormat="1" ht="25.5" customHeight="1" x14ac:dyDescent="0.3">
      <c r="B150" s="38"/>
      <c r="C150" s="201" t="s">
        <v>277</v>
      </c>
      <c r="D150" s="201" t="s">
        <v>173</v>
      </c>
      <c r="E150" s="202" t="s">
        <v>693</v>
      </c>
      <c r="F150" s="203" t="s">
        <v>694</v>
      </c>
      <c r="G150" s="204" t="s">
        <v>176</v>
      </c>
      <c r="H150" s="205">
        <v>36.049999999999997</v>
      </c>
      <c r="I150" s="7"/>
      <c r="J150" s="7"/>
      <c r="K150" s="206">
        <f>ROUND(P150*H150,2)</f>
        <v>0</v>
      </c>
      <c r="L150" s="203" t="s">
        <v>487</v>
      </c>
      <c r="M150" s="38"/>
      <c r="N150" s="207" t="s">
        <v>5</v>
      </c>
      <c r="O150" s="208" t="s">
        <v>42</v>
      </c>
      <c r="P150" s="144">
        <f>I150+J150</f>
        <v>0</v>
      </c>
      <c r="Q150" s="144">
        <f>ROUND(I150*H150,2)</f>
        <v>0</v>
      </c>
      <c r="R150" s="144">
        <f>ROUND(J150*H150,2)</f>
        <v>0</v>
      </c>
      <c r="S150" s="39"/>
      <c r="T150" s="209">
        <f>S150*H150</f>
        <v>0</v>
      </c>
      <c r="U150" s="209">
        <v>0</v>
      </c>
      <c r="V150" s="209">
        <f>U150*H150</f>
        <v>0</v>
      </c>
      <c r="W150" s="209">
        <v>0</v>
      </c>
      <c r="X150" s="210">
        <f>W150*H150</f>
        <v>0</v>
      </c>
      <c r="AR150" s="17" t="s">
        <v>177</v>
      </c>
      <c r="AT150" s="17" t="s">
        <v>173</v>
      </c>
      <c r="AU150" s="17" t="s">
        <v>83</v>
      </c>
      <c r="AY150" s="17" t="s">
        <v>171</v>
      </c>
      <c r="BE150" s="211">
        <f>IF(O150="základní",K150,0)</f>
        <v>0</v>
      </c>
      <c r="BF150" s="211">
        <f>IF(O150="snížená",K150,0)</f>
        <v>0</v>
      </c>
      <c r="BG150" s="211">
        <f>IF(O150="zákl. přenesená",K150,0)</f>
        <v>0</v>
      </c>
      <c r="BH150" s="211">
        <f>IF(O150="sníž. přenesená",K150,0)</f>
        <v>0</v>
      </c>
      <c r="BI150" s="211">
        <f>IF(O150="nulová",K150,0)</f>
        <v>0</v>
      </c>
      <c r="BJ150" s="17" t="s">
        <v>81</v>
      </c>
      <c r="BK150" s="211">
        <f>ROUND(P150*H150,2)</f>
        <v>0</v>
      </c>
      <c r="BL150" s="17" t="s">
        <v>177</v>
      </c>
      <c r="BM150" s="17" t="s">
        <v>367</v>
      </c>
    </row>
    <row r="151" spans="2:65" s="45" customFormat="1" ht="27" x14ac:dyDescent="0.3">
      <c r="B151" s="38"/>
      <c r="D151" s="212" t="s">
        <v>179</v>
      </c>
      <c r="F151" s="213" t="s">
        <v>651</v>
      </c>
      <c r="M151" s="38"/>
      <c r="N151" s="214"/>
      <c r="O151" s="39"/>
      <c r="P151" s="39"/>
      <c r="Q151" s="39"/>
      <c r="R151" s="39"/>
      <c r="S151" s="39"/>
      <c r="T151" s="39"/>
      <c r="U151" s="39"/>
      <c r="V151" s="39"/>
      <c r="W151" s="39"/>
      <c r="X151" s="87"/>
      <c r="AT151" s="17" t="s">
        <v>179</v>
      </c>
      <c r="AU151" s="17" t="s">
        <v>83</v>
      </c>
    </row>
    <row r="152" spans="2:65" s="45" customFormat="1" ht="25.5" customHeight="1" x14ac:dyDescent="0.3">
      <c r="B152" s="38"/>
      <c r="C152" s="201" t="s">
        <v>11</v>
      </c>
      <c r="D152" s="201" t="s">
        <v>173</v>
      </c>
      <c r="E152" s="202" t="s">
        <v>695</v>
      </c>
      <c r="F152" s="203" t="s">
        <v>696</v>
      </c>
      <c r="G152" s="204" t="s">
        <v>176</v>
      </c>
      <c r="H152" s="205">
        <v>66.95</v>
      </c>
      <c r="I152" s="7"/>
      <c r="J152" s="7"/>
      <c r="K152" s="206">
        <f>ROUND(P152*H152,2)</f>
        <v>0</v>
      </c>
      <c r="L152" s="203" t="s">
        <v>487</v>
      </c>
      <c r="M152" s="38"/>
      <c r="N152" s="207" t="s">
        <v>5</v>
      </c>
      <c r="O152" s="208" t="s">
        <v>42</v>
      </c>
      <c r="P152" s="144">
        <f>I152+J152</f>
        <v>0</v>
      </c>
      <c r="Q152" s="144">
        <f>ROUND(I152*H152,2)</f>
        <v>0</v>
      </c>
      <c r="R152" s="144">
        <f>ROUND(J152*H152,2)</f>
        <v>0</v>
      </c>
      <c r="S152" s="39"/>
      <c r="T152" s="209">
        <f>S152*H152</f>
        <v>0</v>
      </c>
      <c r="U152" s="209">
        <v>0</v>
      </c>
      <c r="V152" s="209">
        <f>U152*H152</f>
        <v>0</v>
      </c>
      <c r="W152" s="209">
        <v>0</v>
      </c>
      <c r="X152" s="210">
        <f>W152*H152</f>
        <v>0</v>
      </c>
      <c r="AR152" s="17" t="s">
        <v>177</v>
      </c>
      <c r="AT152" s="17" t="s">
        <v>173</v>
      </c>
      <c r="AU152" s="17" t="s">
        <v>83</v>
      </c>
      <c r="AY152" s="17" t="s">
        <v>171</v>
      </c>
      <c r="BE152" s="211">
        <f>IF(O152="základní",K152,0)</f>
        <v>0</v>
      </c>
      <c r="BF152" s="211">
        <f>IF(O152="snížená",K152,0)</f>
        <v>0</v>
      </c>
      <c r="BG152" s="211">
        <f>IF(O152="zákl. přenesená",K152,0)</f>
        <v>0</v>
      </c>
      <c r="BH152" s="211">
        <f>IF(O152="sníž. přenesená",K152,0)</f>
        <v>0</v>
      </c>
      <c r="BI152" s="211">
        <f>IF(O152="nulová",K152,0)</f>
        <v>0</v>
      </c>
      <c r="BJ152" s="17" t="s">
        <v>81</v>
      </c>
      <c r="BK152" s="211">
        <f>ROUND(P152*H152,2)</f>
        <v>0</v>
      </c>
      <c r="BL152" s="17" t="s">
        <v>177</v>
      </c>
      <c r="BM152" s="17" t="s">
        <v>375</v>
      </c>
    </row>
    <row r="153" spans="2:65" s="45" customFormat="1" ht="27" x14ac:dyDescent="0.3">
      <c r="B153" s="38"/>
      <c r="C153" s="39"/>
      <c r="D153" s="262" t="s">
        <v>179</v>
      </c>
      <c r="E153" s="39"/>
      <c r="F153" s="269" t="s">
        <v>651</v>
      </c>
      <c r="G153" s="39"/>
      <c r="H153" s="39"/>
      <c r="I153" s="39"/>
      <c r="J153" s="39"/>
      <c r="K153" s="39"/>
      <c r="L153" s="39"/>
      <c r="M153" s="38"/>
      <c r="N153" s="214"/>
      <c r="O153" s="39"/>
      <c r="P153" s="39"/>
      <c r="Q153" s="39"/>
      <c r="R153" s="39"/>
      <c r="S153" s="39"/>
      <c r="T153" s="39"/>
      <c r="U153" s="39"/>
      <c r="V153" s="39"/>
      <c r="W153" s="39"/>
      <c r="X153" s="87"/>
      <c r="AT153" s="17" t="s">
        <v>179</v>
      </c>
      <c r="AU153" s="17" t="s">
        <v>83</v>
      </c>
    </row>
    <row r="154" spans="2:65" s="216" customFormat="1" ht="13.5" x14ac:dyDescent="0.3">
      <c r="B154" s="215"/>
      <c r="D154" s="212" t="s">
        <v>181</v>
      </c>
      <c r="E154" s="217" t="s">
        <v>5</v>
      </c>
      <c r="F154" s="218" t="s">
        <v>697</v>
      </c>
      <c r="H154" s="219">
        <v>66.95</v>
      </c>
      <c r="M154" s="215"/>
      <c r="N154" s="220"/>
      <c r="O154" s="221"/>
      <c r="P154" s="221"/>
      <c r="Q154" s="221"/>
      <c r="R154" s="221"/>
      <c r="S154" s="221"/>
      <c r="T154" s="221"/>
      <c r="U154" s="221"/>
      <c r="V154" s="221"/>
      <c r="W154" s="221"/>
      <c r="X154" s="222"/>
      <c r="AT154" s="217" t="s">
        <v>181</v>
      </c>
      <c r="AU154" s="217" t="s">
        <v>83</v>
      </c>
      <c r="AV154" s="216" t="s">
        <v>83</v>
      </c>
      <c r="AW154" s="216" t="s">
        <v>7</v>
      </c>
      <c r="AX154" s="216" t="s">
        <v>73</v>
      </c>
      <c r="AY154" s="217" t="s">
        <v>171</v>
      </c>
    </row>
    <row r="155" spans="2:65" s="255" customFormat="1" ht="13.5" x14ac:dyDescent="0.3">
      <c r="B155" s="254"/>
      <c r="C155" s="259"/>
      <c r="D155" s="262" t="s">
        <v>181</v>
      </c>
      <c r="E155" s="264" t="s">
        <v>5</v>
      </c>
      <c r="F155" s="268" t="s">
        <v>648</v>
      </c>
      <c r="G155" s="259"/>
      <c r="H155" s="264" t="s">
        <v>5</v>
      </c>
      <c r="I155" s="259"/>
      <c r="J155" s="259"/>
      <c r="K155" s="259"/>
      <c r="L155" s="259"/>
      <c r="M155" s="254"/>
      <c r="N155" s="258"/>
      <c r="O155" s="259"/>
      <c r="P155" s="259"/>
      <c r="Q155" s="259"/>
      <c r="R155" s="259"/>
      <c r="S155" s="259"/>
      <c r="T155" s="259"/>
      <c r="U155" s="259"/>
      <c r="V155" s="259"/>
      <c r="W155" s="259"/>
      <c r="X155" s="260"/>
      <c r="AT155" s="256" t="s">
        <v>181</v>
      </c>
      <c r="AU155" s="256" t="s">
        <v>83</v>
      </c>
      <c r="AV155" s="255" t="s">
        <v>81</v>
      </c>
      <c r="AW155" s="255" t="s">
        <v>7</v>
      </c>
      <c r="AX155" s="255" t="s">
        <v>73</v>
      </c>
      <c r="AY155" s="256" t="s">
        <v>171</v>
      </c>
    </row>
    <row r="156" spans="2:65" s="224" customFormat="1" ht="13.5" x14ac:dyDescent="0.3">
      <c r="B156" s="223"/>
      <c r="D156" s="212" t="s">
        <v>181</v>
      </c>
      <c r="E156" s="225" t="s">
        <v>5</v>
      </c>
      <c r="F156" s="226" t="s">
        <v>205</v>
      </c>
      <c r="H156" s="227">
        <v>66.95</v>
      </c>
      <c r="M156" s="223"/>
      <c r="N156" s="228"/>
      <c r="O156" s="229"/>
      <c r="P156" s="229"/>
      <c r="Q156" s="229"/>
      <c r="R156" s="229"/>
      <c r="S156" s="229"/>
      <c r="T156" s="229"/>
      <c r="U156" s="229"/>
      <c r="V156" s="229"/>
      <c r="W156" s="229"/>
      <c r="X156" s="230"/>
      <c r="AT156" s="225" t="s">
        <v>181</v>
      </c>
      <c r="AU156" s="225" t="s">
        <v>83</v>
      </c>
      <c r="AV156" s="224" t="s">
        <v>177</v>
      </c>
      <c r="AW156" s="224" t="s">
        <v>7</v>
      </c>
      <c r="AX156" s="224" t="s">
        <v>81</v>
      </c>
      <c r="AY156" s="225" t="s">
        <v>171</v>
      </c>
    </row>
    <row r="157" spans="2:65" s="45" customFormat="1" ht="25.5" customHeight="1" x14ac:dyDescent="0.3">
      <c r="B157" s="38"/>
      <c r="C157" s="201" t="s">
        <v>284</v>
      </c>
      <c r="D157" s="201" t="s">
        <v>173</v>
      </c>
      <c r="E157" s="202" t="s">
        <v>698</v>
      </c>
      <c r="F157" s="203" t="s">
        <v>699</v>
      </c>
      <c r="G157" s="204" t="s">
        <v>176</v>
      </c>
      <c r="H157" s="205">
        <v>36.049999999999997</v>
      </c>
      <c r="I157" s="7"/>
      <c r="J157" s="7"/>
      <c r="K157" s="206">
        <f>ROUND(P157*H157,2)</f>
        <v>0</v>
      </c>
      <c r="L157" s="203" t="s">
        <v>487</v>
      </c>
      <c r="M157" s="38"/>
      <c r="N157" s="207" t="s">
        <v>5</v>
      </c>
      <c r="O157" s="208" t="s">
        <v>42</v>
      </c>
      <c r="P157" s="144">
        <f>I157+J157</f>
        <v>0</v>
      </c>
      <c r="Q157" s="144">
        <f>ROUND(I157*H157,2)</f>
        <v>0</v>
      </c>
      <c r="R157" s="144">
        <f>ROUND(J157*H157,2)</f>
        <v>0</v>
      </c>
      <c r="S157" s="39"/>
      <c r="T157" s="209">
        <f>S157*H157</f>
        <v>0</v>
      </c>
      <c r="U157" s="209">
        <v>0</v>
      </c>
      <c r="V157" s="209">
        <f>U157*H157</f>
        <v>0</v>
      </c>
      <c r="W157" s="209">
        <v>0</v>
      </c>
      <c r="X157" s="210">
        <f>W157*H157</f>
        <v>0</v>
      </c>
      <c r="AR157" s="17" t="s">
        <v>177</v>
      </c>
      <c r="AT157" s="17" t="s">
        <v>173</v>
      </c>
      <c r="AU157" s="17" t="s">
        <v>83</v>
      </c>
      <c r="AY157" s="17" t="s">
        <v>171</v>
      </c>
      <c r="BE157" s="211">
        <f>IF(O157="základní",K157,0)</f>
        <v>0</v>
      </c>
      <c r="BF157" s="211">
        <f>IF(O157="snížená",K157,0)</f>
        <v>0</v>
      </c>
      <c r="BG157" s="211">
        <f>IF(O157="zákl. přenesená",K157,0)</f>
        <v>0</v>
      </c>
      <c r="BH157" s="211">
        <f>IF(O157="sníž. přenesená",K157,0)</f>
        <v>0</v>
      </c>
      <c r="BI157" s="211">
        <f>IF(O157="nulová",K157,0)</f>
        <v>0</v>
      </c>
      <c r="BJ157" s="17" t="s">
        <v>81</v>
      </c>
      <c r="BK157" s="211">
        <f>ROUND(P157*H157,2)</f>
        <v>0</v>
      </c>
      <c r="BL157" s="17" t="s">
        <v>177</v>
      </c>
      <c r="BM157" s="17" t="s">
        <v>383</v>
      </c>
    </row>
    <row r="158" spans="2:65" s="45" customFormat="1" ht="27" x14ac:dyDescent="0.3">
      <c r="B158" s="38"/>
      <c r="C158" s="39"/>
      <c r="D158" s="262" t="s">
        <v>179</v>
      </c>
      <c r="E158" s="39"/>
      <c r="F158" s="269" t="s">
        <v>651</v>
      </c>
      <c r="G158" s="39"/>
      <c r="H158" s="39"/>
      <c r="I158" s="39"/>
      <c r="J158" s="39"/>
      <c r="K158" s="39"/>
      <c r="L158" s="39"/>
      <c r="M158" s="38"/>
      <c r="N158" s="214"/>
      <c r="O158" s="39"/>
      <c r="P158" s="39"/>
      <c r="Q158" s="39"/>
      <c r="R158" s="39"/>
      <c r="S158" s="39"/>
      <c r="T158" s="39"/>
      <c r="U158" s="39"/>
      <c r="V158" s="39"/>
      <c r="W158" s="39"/>
      <c r="X158" s="87"/>
      <c r="AT158" s="17" t="s">
        <v>179</v>
      </c>
      <c r="AU158" s="17" t="s">
        <v>83</v>
      </c>
    </row>
    <row r="159" spans="2:65" s="45" customFormat="1" ht="25.5" customHeight="1" x14ac:dyDescent="0.3">
      <c r="B159" s="38"/>
      <c r="C159" s="201" t="s">
        <v>289</v>
      </c>
      <c r="D159" s="201" t="s">
        <v>173</v>
      </c>
      <c r="E159" s="202" t="s">
        <v>700</v>
      </c>
      <c r="F159" s="203" t="s">
        <v>701</v>
      </c>
      <c r="G159" s="204" t="s">
        <v>176</v>
      </c>
      <c r="H159" s="205">
        <v>36.049999999999997</v>
      </c>
      <c r="I159" s="7"/>
      <c r="J159" s="7"/>
      <c r="K159" s="206">
        <f>ROUND(P159*H159,2)</f>
        <v>0</v>
      </c>
      <c r="L159" s="203" t="s">
        <v>487</v>
      </c>
      <c r="M159" s="38"/>
      <c r="N159" s="207" t="s">
        <v>5</v>
      </c>
      <c r="O159" s="208" t="s">
        <v>42</v>
      </c>
      <c r="P159" s="144">
        <f>I159+J159</f>
        <v>0</v>
      </c>
      <c r="Q159" s="144">
        <f>ROUND(I159*H159,2)</f>
        <v>0</v>
      </c>
      <c r="R159" s="144">
        <f>ROUND(J159*H159,2)</f>
        <v>0</v>
      </c>
      <c r="S159" s="39"/>
      <c r="T159" s="209">
        <f>S159*H159</f>
        <v>0</v>
      </c>
      <c r="U159" s="209">
        <v>0</v>
      </c>
      <c r="V159" s="209">
        <f>U159*H159</f>
        <v>0</v>
      </c>
      <c r="W159" s="209">
        <v>0</v>
      </c>
      <c r="X159" s="210">
        <f>W159*H159</f>
        <v>0</v>
      </c>
      <c r="AR159" s="17" t="s">
        <v>177</v>
      </c>
      <c r="AT159" s="17" t="s">
        <v>173</v>
      </c>
      <c r="AU159" s="17" t="s">
        <v>83</v>
      </c>
      <c r="AY159" s="17" t="s">
        <v>171</v>
      </c>
      <c r="BE159" s="211">
        <f>IF(O159="základní",K159,0)</f>
        <v>0</v>
      </c>
      <c r="BF159" s="211">
        <f>IF(O159="snížená",K159,0)</f>
        <v>0</v>
      </c>
      <c r="BG159" s="211">
        <f>IF(O159="zákl. přenesená",K159,0)</f>
        <v>0</v>
      </c>
      <c r="BH159" s="211">
        <f>IF(O159="sníž. přenesená",K159,0)</f>
        <v>0</v>
      </c>
      <c r="BI159" s="211">
        <f>IF(O159="nulová",K159,0)</f>
        <v>0</v>
      </c>
      <c r="BJ159" s="17" t="s">
        <v>81</v>
      </c>
      <c r="BK159" s="211">
        <f>ROUND(P159*H159,2)</f>
        <v>0</v>
      </c>
      <c r="BL159" s="17" t="s">
        <v>177</v>
      </c>
      <c r="BM159" s="17" t="s">
        <v>392</v>
      </c>
    </row>
    <row r="160" spans="2:65" s="45" customFormat="1" ht="27" x14ac:dyDescent="0.3">
      <c r="B160" s="38"/>
      <c r="D160" s="212" t="s">
        <v>179</v>
      </c>
      <c r="F160" s="213" t="s">
        <v>651</v>
      </c>
      <c r="M160" s="38"/>
      <c r="N160" s="214"/>
      <c r="O160" s="39"/>
      <c r="P160" s="39"/>
      <c r="Q160" s="39"/>
      <c r="R160" s="39"/>
      <c r="S160" s="39"/>
      <c r="T160" s="39"/>
      <c r="U160" s="39"/>
      <c r="V160" s="39"/>
      <c r="W160" s="39"/>
      <c r="X160" s="87"/>
      <c r="AT160" s="17" t="s">
        <v>179</v>
      </c>
      <c r="AU160" s="17" t="s">
        <v>83</v>
      </c>
    </row>
    <row r="161" spans="2:65" s="216" customFormat="1" ht="13.5" x14ac:dyDescent="0.3">
      <c r="B161" s="215"/>
      <c r="C161" s="221"/>
      <c r="D161" s="262" t="s">
        <v>181</v>
      </c>
      <c r="E161" s="267" t="s">
        <v>5</v>
      </c>
      <c r="F161" s="271" t="s">
        <v>702</v>
      </c>
      <c r="G161" s="221"/>
      <c r="H161" s="273">
        <v>36.049999999999997</v>
      </c>
      <c r="I161" s="221"/>
      <c r="J161" s="221"/>
      <c r="K161" s="221"/>
      <c r="L161" s="221"/>
      <c r="M161" s="215"/>
      <c r="N161" s="220"/>
      <c r="O161" s="221"/>
      <c r="P161" s="221"/>
      <c r="Q161" s="221"/>
      <c r="R161" s="221"/>
      <c r="S161" s="221"/>
      <c r="T161" s="221"/>
      <c r="U161" s="221"/>
      <c r="V161" s="221"/>
      <c r="W161" s="221"/>
      <c r="X161" s="222"/>
      <c r="AT161" s="217" t="s">
        <v>181</v>
      </c>
      <c r="AU161" s="217" t="s">
        <v>83</v>
      </c>
      <c r="AV161" s="216" t="s">
        <v>83</v>
      </c>
      <c r="AW161" s="216" t="s">
        <v>7</v>
      </c>
      <c r="AX161" s="216" t="s">
        <v>73</v>
      </c>
      <c r="AY161" s="217" t="s">
        <v>171</v>
      </c>
    </row>
    <row r="162" spans="2:65" s="255" customFormat="1" ht="13.5" x14ac:dyDescent="0.3">
      <c r="B162" s="254"/>
      <c r="D162" s="212" t="s">
        <v>181</v>
      </c>
      <c r="E162" s="256" t="s">
        <v>5</v>
      </c>
      <c r="F162" s="257" t="s">
        <v>648</v>
      </c>
      <c r="H162" s="256" t="s">
        <v>5</v>
      </c>
      <c r="M162" s="254"/>
      <c r="N162" s="258"/>
      <c r="O162" s="259"/>
      <c r="P162" s="259"/>
      <c r="Q162" s="259"/>
      <c r="R162" s="259"/>
      <c r="S162" s="259"/>
      <c r="T162" s="259"/>
      <c r="U162" s="259"/>
      <c r="V162" s="259"/>
      <c r="W162" s="259"/>
      <c r="X162" s="260"/>
      <c r="AT162" s="256" t="s">
        <v>181</v>
      </c>
      <c r="AU162" s="256" t="s">
        <v>83</v>
      </c>
      <c r="AV162" s="255" t="s">
        <v>81</v>
      </c>
      <c r="AW162" s="255" t="s">
        <v>7</v>
      </c>
      <c r="AX162" s="255" t="s">
        <v>73</v>
      </c>
      <c r="AY162" s="256" t="s">
        <v>171</v>
      </c>
    </row>
    <row r="163" spans="2:65" s="224" customFormat="1" ht="13.5" x14ac:dyDescent="0.3">
      <c r="B163" s="223"/>
      <c r="C163" s="229"/>
      <c r="D163" s="262" t="s">
        <v>181</v>
      </c>
      <c r="E163" s="265" t="s">
        <v>5</v>
      </c>
      <c r="F163" s="270" t="s">
        <v>205</v>
      </c>
      <c r="G163" s="229"/>
      <c r="H163" s="272">
        <v>36.049999999999997</v>
      </c>
      <c r="I163" s="229"/>
      <c r="J163" s="229"/>
      <c r="K163" s="229"/>
      <c r="L163" s="229"/>
      <c r="M163" s="223"/>
      <c r="N163" s="228"/>
      <c r="O163" s="229"/>
      <c r="P163" s="229"/>
      <c r="Q163" s="229"/>
      <c r="R163" s="229"/>
      <c r="S163" s="229"/>
      <c r="T163" s="229"/>
      <c r="U163" s="229"/>
      <c r="V163" s="229"/>
      <c r="W163" s="229"/>
      <c r="X163" s="230"/>
      <c r="AT163" s="225" t="s">
        <v>181</v>
      </c>
      <c r="AU163" s="225" t="s">
        <v>83</v>
      </c>
      <c r="AV163" s="224" t="s">
        <v>177</v>
      </c>
      <c r="AW163" s="224" t="s">
        <v>7</v>
      </c>
      <c r="AX163" s="224" t="s">
        <v>81</v>
      </c>
      <c r="AY163" s="225" t="s">
        <v>171</v>
      </c>
    </row>
    <row r="164" spans="2:65" s="45" customFormat="1" ht="16.5" customHeight="1" x14ac:dyDescent="0.3">
      <c r="B164" s="38"/>
      <c r="C164" s="231" t="s">
        <v>294</v>
      </c>
      <c r="D164" s="231" t="s">
        <v>221</v>
      </c>
      <c r="E164" s="232" t="s">
        <v>703</v>
      </c>
      <c r="F164" s="233" t="s">
        <v>704</v>
      </c>
      <c r="G164" s="234" t="s">
        <v>615</v>
      </c>
      <c r="H164" s="235">
        <v>1.4419999999999999</v>
      </c>
      <c r="I164" s="8"/>
      <c r="J164" s="236"/>
      <c r="K164" s="237">
        <f>ROUND(P164*H164,2)</f>
        <v>0</v>
      </c>
      <c r="L164" s="233" t="s">
        <v>487</v>
      </c>
      <c r="M164" s="238"/>
      <c r="N164" s="239" t="s">
        <v>5</v>
      </c>
      <c r="O164" s="208" t="s">
        <v>42</v>
      </c>
      <c r="P164" s="144">
        <f>I164+J164</f>
        <v>0</v>
      </c>
      <c r="Q164" s="144">
        <f>ROUND(I164*H164,2)</f>
        <v>0</v>
      </c>
      <c r="R164" s="144">
        <f>ROUND(J164*H164,2)</f>
        <v>0</v>
      </c>
      <c r="S164" s="39"/>
      <c r="T164" s="209">
        <f>S164*H164</f>
        <v>0</v>
      </c>
      <c r="U164" s="209">
        <v>0</v>
      </c>
      <c r="V164" s="209">
        <f>U164*H164</f>
        <v>0</v>
      </c>
      <c r="W164" s="209">
        <v>0</v>
      </c>
      <c r="X164" s="210">
        <f>W164*H164</f>
        <v>0</v>
      </c>
      <c r="AR164" s="17" t="s">
        <v>220</v>
      </c>
      <c r="AT164" s="17" t="s">
        <v>221</v>
      </c>
      <c r="AU164" s="17" t="s">
        <v>83</v>
      </c>
      <c r="AY164" s="17" t="s">
        <v>171</v>
      </c>
      <c r="BE164" s="211">
        <f>IF(O164="základní",K164,0)</f>
        <v>0</v>
      </c>
      <c r="BF164" s="211">
        <f>IF(O164="snížená",K164,0)</f>
        <v>0</v>
      </c>
      <c r="BG164" s="211">
        <f>IF(O164="zákl. přenesená",K164,0)</f>
        <v>0</v>
      </c>
      <c r="BH164" s="211">
        <f>IF(O164="sníž. přenesená",K164,0)</f>
        <v>0</v>
      </c>
      <c r="BI164" s="211">
        <f>IF(O164="nulová",K164,0)</f>
        <v>0</v>
      </c>
      <c r="BJ164" s="17" t="s">
        <v>81</v>
      </c>
      <c r="BK164" s="211">
        <f>ROUND(P164*H164,2)</f>
        <v>0</v>
      </c>
      <c r="BL164" s="17" t="s">
        <v>177</v>
      </c>
      <c r="BM164" s="17" t="s">
        <v>404</v>
      </c>
    </row>
    <row r="165" spans="2:65" s="45" customFormat="1" ht="27" x14ac:dyDescent="0.3">
      <c r="B165" s="38"/>
      <c r="D165" s="212" t="s">
        <v>179</v>
      </c>
      <c r="F165" s="213" t="s">
        <v>651</v>
      </c>
      <c r="M165" s="38"/>
      <c r="N165" s="214"/>
      <c r="O165" s="39"/>
      <c r="P165" s="39"/>
      <c r="Q165" s="39"/>
      <c r="R165" s="39"/>
      <c r="S165" s="39"/>
      <c r="T165" s="39"/>
      <c r="U165" s="39"/>
      <c r="V165" s="39"/>
      <c r="W165" s="39"/>
      <c r="X165" s="87"/>
      <c r="AT165" s="17" t="s">
        <v>179</v>
      </c>
      <c r="AU165" s="17" t="s">
        <v>83</v>
      </c>
    </row>
    <row r="166" spans="2:65" s="45" customFormat="1" ht="16.5" customHeight="1" x14ac:dyDescent="0.3">
      <c r="B166" s="38"/>
      <c r="C166" s="201" t="s">
        <v>298</v>
      </c>
      <c r="D166" s="201" t="s">
        <v>173</v>
      </c>
      <c r="E166" s="202" t="s">
        <v>705</v>
      </c>
      <c r="F166" s="203" t="s">
        <v>706</v>
      </c>
      <c r="G166" s="204" t="s">
        <v>176</v>
      </c>
      <c r="H166" s="205">
        <v>66.95</v>
      </c>
      <c r="I166" s="7"/>
      <c r="J166" s="7"/>
      <c r="K166" s="206">
        <f>ROUND(P166*H166,2)</f>
        <v>0</v>
      </c>
      <c r="L166" s="203" t="s">
        <v>487</v>
      </c>
      <c r="M166" s="38"/>
      <c r="N166" s="207" t="s">
        <v>5</v>
      </c>
      <c r="O166" s="208" t="s">
        <v>42</v>
      </c>
      <c r="P166" s="144">
        <f>I166+J166</f>
        <v>0</v>
      </c>
      <c r="Q166" s="144">
        <f>ROUND(I166*H166,2)</f>
        <v>0</v>
      </c>
      <c r="R166" s="144">
        <f>ROUND(J166*H166,2)</f>
        <v>0</v>
      </c>
      <c r="S166" s="39"/>
      <c r="T166" s="209">
        <f>S166*H166</f>
        <v>0</v>
      </c>
      <c r="U166" s="209">
        <v>0</v>
      </c>
      <c r="V166" s="209">
        <f>U166*H166</f>
        <v>0</v>
      </c>
      <c r="W166" s="209">
        <v>0</v>
      </c>
      <c r="X166" s="210">
        <f>W166*H166</f>
        <v>0</v>
      </c>
      <c r="AR166" s="17" t="s">
        <v>177</v>
      </c>
      <c r="AT166" s="17" t="s">
        <v>173</v>
      </c>
      <c r="AU166" s="17" t="s">
        <v>83</v>
      </c>
      <c r="AY166" s="17" t="s">
        <v>171</v>
      </c>
      <c r="BE166" s="211">
        <f>IF(O166="základní",K166,0)</f>
        <v>0</v>
      </c>
      <c r="BF166" s="211">
        <f>IF(O166="snížená",K166,0)</f>
        <v>0</v>
      </c>
      <c r="BG166" s="211">
        <f>IF(O166="zákl. přenesená",K166,0)</f>
        <v>0</v>
      </c>
      <c r="BH166" s="211">
        <f>IF(O166="sníž. přenesená",K166,0)</f>
        <v>0</v>
      </c>
      <c r="BI166" s="211">
        <f>IF(O166="nulová",K166,0)</f>
        <v>0</v>
      </c>
      <c r="BJ166" s="17" t="s">
        <v>81</v>
      </c>
      <c r="BK166" s="211">
        <f>ROUND(P166*H166,2)</f>
        <v>0</v>
      </c>
      <c r="BL166" s="17" t="s">
        <v>177</v>
      </c>
      <c r="BM166" s="17" t="s">
        <v>416</v>
      </c>
    </row>
    <row r="167" spans="2:65" s="45" customFormat="1" ht="27" x14ac:dyDescent="0.3">
      <c r="B167" s="38"/>
      <c r="D167" s="212" t="s">
        <v>179</v>
      </c>
      <c r="F167" s="213" t="s">
        <v>651</v>
      </c>
      <c r="M167" s="38"/>
      <c r="N167" s="214"/>
      <c r="O167" s="39"/>
      <c r="P167" s="39"/>
      <c r="Q167" s="39"/>
      <c r="R167" s="39"/>
      <c r="S167" s="39"/>
      <c r="T167" s="39"/>
      <c r="U167" s="39"/>
      <c r="V167" s="39"/>
      <c r="W167" s="39"/>
      <c r="X167" s="87"/>
      <c r="AT167" s="17" t="s">
        <v>179</v>
      </c>
      <c r="AU167" s="17" t="s">
        <v>83</v>
      </c>
    </row>
    <row r="168" spans="2:65" s="216" customFormat="1" ht="13.5" x14ac:dyDescent="0.3">
      <c r="B168" s="215"/>
      <c r="C168" s="221"/>
      <c r="D168" s="262" t="s">
        <v>181</v>
      </c>
      <c r="E168" s="267" t="s">
        <v>5</v>
      </c>
      <c r="F168" s="271" t="s">
        <v>697</v>
      </c>
      <c r="G168" s="221"/>
      <c r="H168" s="273">
        <v>66.95</v>
      </c>
      <c r="I168" s="221"/>
      <c r="J168" s="221"/>
      <c r="K168" s="221"/>
      <c r="L168" s="221"/>
      <c r="M168" s="215"/>
      <c r="N168" s="220"/>
      <c r="O168" s="221"/>
      <c r="P168" s="221"/>
      <c r="Q168" s="221"/>
      <c r="R168" s="221"/>
      <c r="S168" s="221"/>
      <c r="T168" s="221"/>
      <c r="U168" s="221"/>
      <c r="V168" s="221"/>
      <c r="W168" s="221"/>
      <c r="X168" s="222"/>
      <c r="AT168" s="217" t="s">
        <v>181</v>
      </c>
      <c r="AU168" s="217" t="s">
        <v>83</v>
      </c>
      <c r="AV168" s="216" t="s">
        <v>83</v>
      </c>
      <c r="AW168" s="216" t="s">
        <v>7</v>
      </c>
      <c r="AX168" s="216" t="s">
        <v>73</v>
      </c>
      <c r="AY168" s="217" t="s">
        <v>171</v>
      </c>
    </row>
    <row r="169" spans="2:65" s="255" customFormat="1" ht="13.5" x14ac:dyDescent="0.3">
      <c r="B169" s="254"/>
      <c r="C169" s="259"/>
      <c r="D169" s="262" t="s">
        <v>181</v>
      </c>
      <c r="E169" s="264" t="s">
        <v>5</v>
      </c>
      <c r="F169" s="268" t="s">
        <v>648</v>
      </c>
      <c r="G169" s="259"/>
      <c r="H169" s="264" t="s">
        <v>5</v>
      </c>
      <c r="I169" s="259"/>
      <c r="J169" s="259"/>
      <c r="K169" s="259"/>
      <c r="L169" s="259"/>
      <c r="M169" s="254"/>
      <c r="N169" s="258"/>
      <c r="O169" s="259"/>
      <c r="P169" s="259"/>
      <c r="Q169" s="259"/>
      <c r="R169" s="259"/>
      <c r="S169" s="259"/>
      <c r="T169" s="259"/>
      <c r="U169" s="259"/>
      <c r="V169" s="259"/>
      <c r="W169" s="259"/>
      <c r="X169" s="260"/>
      <c r="AT169" s="256" t="s">
        <v>181</v>
      </c>
      <c r="AU169" s="256" t="s">
        <v>83</v>
      </c>
      <c r="AV169" s="255" t="s">
        <v>81</v>
      </c>
      <c r="AW169" s="255" t="s">
        <v>7</v>
      </c>
      <c r="AX169" s="255" t="s">
        <v>73</v>
      </c>
      <c r="AY169" s="256" t="s">
        <v>171</v>
      </c>
    </row>
    <row r="170" spans="2:65" s="224" customFormat="1" ht="13.5" customHeight="1" x14ac:dyDescent="0.3">
      <c r="B170" s="223"/>
      <c r="C170" s="229"/>
      <c r="D170" s="262" t="s">
        <v>181</v>
      </c>
      <c r="E170" s="265" t="s">
        <v>5</v>
      </c>
      <c r="F170" s="270" t="s">
        <v>205</v>
      </c>
      <c r="G170" s="229"/>
      <c r="H170" s="272">
        <v>66.95</v>
      </c>
      <c r="I170" s="229"/>
      <c r="J170" s="229"/>
      <c r="K170" s="229"/>
      <c r="L170" s="229"/>
      <c r="M170" s="223"/>
      <c r="N170" s="228"/>
      <c r="O170" s="229"/>
      <c r="P170" s="229"/>
      <c r="Q170" s="229"/>
      <c r="R170" s="229"/>
      <c r="S170" s="229"/>
      <c r="T170" s="229"/>
      <c r="U170" s="229"/>
      <c r="V170" s="229"/>
      <c r="W170" s="229"/>
      <c r="X170" s="230"/>
      <c r="AT170" s="225" t="s">
        <v>181</v>
      </c>
      <c r="AU170" s="225" t="s">
        <v>83</v>
      </c>
      <c r="AV170" s="224" t="s">
        <v>177</v>
      </c>
      <c r="AW170" s="224" t="s">
        <v>7</v>
      </c>
      <c r="AX170" s="224" t="s">
        <v>81</v>
      </c>
      <c r="AY170" s="225" t="s">
        <v>171</v>
      </c>
    </row>
    <row r="171" spans="2:65" s="45" customFormat="1" ht="16.5" customHeight="1" x14ac:dyDescent="0.3">
      <c r="B171" s="38"/>
      <c r="C171" s="231" t="s">
        <v>303</v>
      </c>
      <c r="D171" s="231" t="s">
        <v>221</v>
      </c>
      <c r="E171" s="232" t="s">
        <v>703</v>
      </c>
      <c r="F171" s="233" t="s">
        <v>704</v>
      </c>
      <c r="G171" s="234" t="s">
        <v>615</v>
      </c>
      <c r="H171" s="235">
        <v>2.6779999999999999</v>
      </c>
      <c r="I171" s="8"/>
      <c r="J171" s="236"/>
      <c r="K171" s="237">
        <f>ROUND(P171*H171,2)</f>
        <v>0</v>
      </c>
      <c r="L171" s="233" t="s">
        <v>487</v>
      </c>
      <c r="M171" s="238"/>
      <c r="N171" s="239" t="s">
        <v>5</v>
      </c>
      <c r="O171" s="208" t="s">
        <v>42</v>
      </c>
      <c r="P171" s="144">
        <f>I171+J171</f>
        <v>0</v>
      </c>
      <c r="Q171" s="144">
        <f>ROUND(I171*H171,2)</f>
        <v>0</v>
      </c>
      <c r="R171" s="144">
        <f>ROUND(J171*H171,2)</f>
        <v>0</v>
      </c>
      <c r="S171" s="39"/>
      <c r="T171" s="209">
        <f>S171*H171</f>
        <v>0</v>
      </c>
      <c r="U171" s="209">
        <v>0</v>
      </c>
      <c r="V171" s="209">
        <f>U171*H171</f>
        <v>0</v>
      </c>
      <c r="W171" s="209">
        <v>0</v>
      </c>
      <c r="X171" s="210">
        <f>W171*H171</f>
        <v>0</v>
      </c>
      <c r="AR171" s="17" t="s">
        <v>220</v>
      </c>
      <c r="AT171" s="17" t="s">
        <v>221</v>
      </c>
      <c r="AU171" s="17" t="s">
        <v>83</v>
      </c>
      <c r="AY171" s="17" t="s">
        <v>171</v>
      </c>
      <c r="BE171" s="211">
        <f>IF(O171="základní",K171,0)</f>
        <v>0</v>
      </c>
      <c r="BF171" s="211">
        <f>IF(O171="snížená",K171,0)</f>
        <v>0</v>
      </c>
      <c r="BG171" s="211">
        <f>IF(O171="zákl. přenesená",K171,0)</f>
        <v>0</v>
      </c>
      <c r="BH171" s="211">
        <f>IF(O171="sníž. přenesená",K171,0)</f>
        <v>0</v>
      </c>
      <c r="BI171" s="211">
        <f>IF(O171="nulová",K171,0)</f>
        <v>0</v>
      </c>
      <c r="BJ171" s="17" t="s">
        <v>81</v>
      </c>
      <c r="BK171" s="211">
        <f>ROUND(P171*H171,2)</f>
        <v>0</v>
      </c>
      <c r="BL171" s="17" t="s">
        <v>177</v>
      </c>
      <c r="BM171" s="17" t="s">
        <v>426</v>
      </c>
    </row>
    <row r="172" spans="2:65" s="45" customFormat="1" ht="27" x14ac:dyDescent="0.3">
      <c r="B172" s="38"/>
      <c r="C172" s="39"/>
      <c r="D172" s="262" t="s">
        <v>179</v>
      </c>
      <c r="E172" s="39"/>
      <c r="F172" s="269" t="s">
        <v>651</v>
      </c>
      <c r="G172" s="39"/>
      <c r="H172" s="39"/>
      <c r="I172" s="39"/>
      <c r="J172" s="39"/>
      <c r="K172" s="39"/>
      <c r="L172" s="39"/>
      <c r="M172" s="38"/>
      <c r="N172" s="214"/>
      <c r="O172" s="39"/>
      <c r="P172" s="39"/>
      <c r="Q172" s="39"/>
      <c r="R172" s="39"/>
      <c r="S172" s="39"/>
      <c r="T172" s="39"/>
      <c r="U172" s="39"/>
      <c r="V172" s="39"/>
      <c r="W172" s="39"/>
      <c r="X172" s="87"/>
      <c r="AT172" s="17" t="s">
        <v>179</v>
      </c>
      <c r="AU172" s="17" t="s">
        <v>83</v>
      </c>
    </row>
    <row r="173" spans="2:65" s="45" customFormat="1" ht="16.5" customHeight="1" x14ac:dyDescent="0.3">
      <c r="B173" s="38"/>
      <c r="C173" s="201" t="s">
        <v>307</v>
      </c>
      <c r="D173" s="201" t="s">
        <v>173</v>
      </c>
      <c r="E173" s="202" t="s">
        <v>707</v>
      </c>
      <c r="F173" s="203" t="s">
        <v>708</v>
      </c>
      <c r="G173" s="204" t="s">
        <v>176</v>
      </c>
      <c r="H173" s="205">
        <v>848.92</v>
      </c>
      <c r="I173" s="7"/>
      <c r="J173" s="7"/>
      <c r="K173" s="206">
        <f>ROUND(P173*H173,2)</f>
        <v>0</v>
      </c>
      <c r="L173" s="203" t="s">
        <v>487</v>
      </c>
      <c r="M173" s="38"/>
      <c r="N173" s="207" t="s">
        <v>5</v>
      </c>
      <c r="O173" s="208" t="s">
        <v>42</v>
      </c>
      <c r="P173" s="144">
        <f>I173+J173</f>
        <v>0</v>
      </c>
      <c r="Q173" s="144">
        <f>ROUND(I173*H173,2)</f>
        <v>0</v>
      </c>
      <c r="R173" s="144">
        <f>ROUND(J173*H173,2)</f>
        <v>0</v>
      </c>
      <c r="S173" s="39"/>
      <c r="T173" s="209">
        <f>S173*H173</f>
        <v>0</v>
      </c>
      <c r="U173" s="209">
        <v>0</v>
      </c>
      <c r="V173" s="209">
        <f>U173*H173</f>
        <v>0</v>
      </c>
      <c r="W173" s="209">
        <v>0</v>
      </c>
      <c r="X173" s="210">
        <f>W173*H173</f>
        <v>0</v>
      </c>
      <c r="AR173" s="17" t="s">
        <v>177</v>
      </c>
      <c r="AT173" s="17" t="s">
        <v>173</v>
      </c>
      <c r="AU173" s="17" t="s">
        <v>83</v>
      </c>
      <c r="AY173" s="17" t="s">
        <v>171</v>
      </c>
      <c r="BE173" s="211">
        <f>IF(O173="základní",K173,0)</f>
        <v>0</v>
      </c>
      <c r="BF173" s="211">
        <f>IF(O173="snížená",K173,0)</f>
        <v>0</v>
      </c>
      <c r="BG173" s="211">
        <f>IF(O173="zákl. přenesená",K173,0)</f>
        <v>0</v>
      </c>
      <c r="BH173" s="211">
        <f>IF(O173="sníž. přenesená",K173,0)</f>
        <v>0</v>
      </c>
      <c r="BI173" s="211">
        <f>IF(O173="nulová",K173,0)</f>
        <v>0</v>
      </c>
      <c r="BJ173" s="17" t="s">
        <v>81</v>
      </c>
      <c r="BK173" s="211">
        <f>ROUND(P173*H173,2)</f>
        <v>0</v>
      </c>
      <c r="BL173" s="17" t="s">
        <v>177</v>
      </c>
      <c r="BM173" s="17" t="s">
        <v>438</v>
      </c>
    </row>
    <row r="174" spans="2:65" s="45" customFormat="1" ht="27" x14ac:dyDescent="0.3">
      <c r="B174" s="38"/>
      <c r="D174" s="212" t="s">
        <v>179</v>
      </c>
      <c r="F174" s="213" t="s">
        <v>651</v>
      </c>
      <c r="M174" s="38"/>
      <c r="N174" s="214"/>
      <c r="O174" s="39"/>
      <c r="P174" s="39"/>
      <c r="Q174" s="39"/>
      <c r="R174" s="39"/>
      <c r="S174" s="39"/>
      <c r="T174" s="39"/>
      <c r="U174" s="39"/>
      <c r="V174" s="39"/>
      <c r="W174" s="39"/>
      <c r="X174" s="87"/>
      <c r="AT174" s="17" t="s">
        <v>179</v>
      </c>
      <c r="AU174" s="17" t="s">
        <v>83</v>
      </c>
    </row>
    <row r="175" spans="2:65" s="45" customFormat="1" ht="16.5" customHeight="1" x14ac:dyDescent="0.3">
      <c r="B175" s="38"/>
      <c r="C175" s="201" t="s">
        <v>312</v>
      </c>
      <c r="D175" s="201" t="s">
        <v>173</v>
      </c>
      <c r="E175" s="202" t="s">
        <v>709</v>
      </c>
      <c r="F175" s="203" t="s">
        <v>710</v>
      </c>
      <c r="G175" s="204" t="s">
        <v>176</v>
      </c>
      <c r="H175" s="205">
        <v>66.95</v>
      </c>
      <c r="I175" s="7"/>
      <c r="J175" s="7"/>
      <c r="K175" s="206">
        <f>ROUND(P175*H175,2)</f>
        <v>0</v>
      </c>
      <c r="L175" s="203" t="s">
        <v>487</v>
      </c>
      <c r="M175" s="38"/>
      <c r="N175" s="207" t="s">
        <v>5</v>
      </c>
      <c r="O175" s="208" t="s">
        <v>42</v>
      </c>
      <c r="P175" s="144">
        <f>I175+J175</f>
        <v>0</v>
      </c>
      <c r="Q175" s="144">
        <f>ROUND(I175*H175,2)</f>
        <v>0</v>
      </c>
      <c r="R175" s="144">
        <f>ROUND(J175*H175,2)</f>
        <v>0</v>
      </c>
      <c r="S175" s="39"/>
      <c r="T175" s="209">
        <f>S175*H175</f>
        <v>0</v>
      </c>
      <c r="U175" s="209">
        <v>0</v>
      </c>
      <c r="V175" s="209">
        <f>U175*H175</f>
        <v>0</v>
      </c>
      <c r="W175" s="209">
        <v>0</v>
      </c>
      <c r="X175" s="210">
        <f>W175*H175</f>
        <v>0</v>
      </c>
      <c r="AR175" s="17" t="s">
        <v>177</v>
      </c>
      <c r="AT175" s="17" t="s">
        <v>173</v>
      </c>
      <c r="AU175" s="17" t="s">
        <v>83</v>
      </c>
      <c r="AY175" s="17" t="s">
        <v>171</v>
      </c>
      <c r="BE175" s="211">
        <f>IF(O175="základní",K175,0)</f>
        <v>0</v>
      </c>
      <c r="BF175" s="211">
        <f>IF(O175="snížená",K175,0)</f>
        <v>0</v>
      </c>
      <c r="BG175" s="211">
        <f>IF(O175="zákl. přenesená",K175,0)</f>
        <v>0</v>
      </c>
      <c r="BH175" s="211">
        <f>IF(O175="sníž. přenesená",K175,0)</f>
        <v>0</v>
      </c>
      <c r="BI175" s="211">
        <f>IF(O175="nulová",K175,0)</f>
        <v>0</v>
      </c>
      <c r="BJ175" s="17" t="s">
        <v>81</v>
      </c>
      <c r="BK175" s="211">
        <f>ROUND(P175*H175,2)</f>
        <v>0</v>
      </c>
      <c r="BL175" s="17" t="s">
        <v>177</v>
      </c>
      <c r="BM175" s="17" t="s">
        <v>449</v>
      </c>
    </row>
    <row r="176" spans="2:65" s="45" customFormat="1" ht="27" x14ac:dyDescent="0.3">
      <c r="B176" s="38"/>
      <c r="D176" s="212" t="s">
        <v>179</v>
      </c>
      <c r="F176" s="213" t="s">
        <v>651</v>
      </c>
      <c r="M176" s="38"/>
      <c r="N176" s="214"/>
      <c r="O176" s="39"/>
      <c r="P176" s="39"/>
      <c r="Q176" s="39"/>
      <c r="R176" s="39"/>
      <c r="S176" s="39"/>
      <c r="T176" s="39"/>
      <c r="U176" s="39"/>
      <c r="V176" s="39"/>
      <c r="W176" s="39"/>
      <c r="X176" s="87"/>
      <c r="AT176" s="17" t="s">
        <v>179</v>
      </c>
      <c r="AU176" s="17" t="s">
        <v>83</v>
      </c>
    </row>
    <row r="177" spans="2:65" s="45" customFormat="1" ht="16.5" customHeight="1" x14ac:dyDescent="0.3">
      <c r="B177" s="38"/>
      <c r="C177" s="201" t="s">
        <v>318</v>
      </c>
      <c r="D177" s="201" t="s">
        <v>173</v>
      </c>
      <c r="E177" s="202" t="s">
        <v>711</v>
      </c>
      <c r="F177" s="203" t="s">
        <v>712</v>
      </c>
      <c r="G177" s="204" t="s">
        <v>176</v>
      </c>
      <c r="H177" s="205">
        <v>36.049999999999997</v>
      </c>
      <c r="I177" s="7"/>
      <c r="J177" s="7"/>
      <c r="K177" s="206">
        <f>ROUND(P177*H177,2)</f>
        <v>0</v>
      </c>
      <c r="L177" s="203" t="s">
        <v>487</v>
      </c>
      <c r="M177" s="38"/>
      <c r="N177" s="207" t="s">
        <v>5</v>
      </c>
      <c r="O177" s="208" t="s">
        <v>42</v>
      </c>
      <c r="P177" s="144">
        <f>I177+J177</f>
        <v>0</v>
      </c>
      <c r="Q177" s="144">
        <f>ROUND(I177*H177,2)</f>
        <v>0</v>
      </c>
      <c r="R177" s="144">
        <f>ROUND(J177*H177,2)</f>
        <v>0</v>
      </c>
      <c r="S177" s="39"/>
      <c r="T177" s="209">
        <f>S177*H177</f>
        <v>0</v>
      </c>
      <c r="U177" s="209">
        <v>0</v>
      </c>
      <c r="V177" s="209">
        <f>U177*H177</f>
        <v>0</v>
      </c>
      <c r="W177" s="209">
        <v>0</v>
      </c>
      <c r="X177" s="210">
        <f>W177*H177</f>
        <v>0</v>
      </c>
      <c r="AR177" s="17" t="s">
        <v>177</v>
      </c>
      <c r="AT177" s="17" t="s">
        <v>173</v>
      </c>
      <c r="AU177" s="17" t="s">
        <v>83</v>
      </c>
      <c r="AY177" s="17" t="s">
        <v>171</v>
      </c>
      <c r="BE177" s="211">
        <f>IF(O177="základní",K177,0)</f>
        <v>0</v>
      </c>
      <c r="BF177" s="211">
        <f>IF(O177="snížená",K177,0)</f>
        <v>0</v>
      </c>
      <c r="BG177" s="211">
        <f>IF(O177="zákl. přenesená",K177,0)</f>
        <v>0</v>
      </c>
      <c r="BH177" s="211">
        <f>IF(O177="sníž. přenesená",K177,0)</f>
        <v>0</v>
      </c>
      <c r="BI177" s="211">
        <f>IF(O177="nulová",K177,0)</f>
        <v>0</v>
      </c>
      <c r="BJ177" s="17" t="s">
        <v>81</v>
      </c>
      <c r="BK177" s="211">
        <f>ROUND(P177*H177,2)</f>
        <v>0</v>
      </c>
      <c r="BL177" s="17" t="s">
        <v>177</v>
      </c>
      <c r="BM177" s="17" t="s">
        <v>574</v>
      </c>
    </row>
    <row r="178" spans="2:65" s="216" customFormat="1" ht="13.5" x14ac:dyDescent="0.3">
      <c r="B178" s="215"/>
      <c r="D178" s="212" t="s">
        <v>181</v>
      </c>
      <c r="E178" s="217" t="s">
        <v>5</v>
      </c>
      <c r="F178" s="218" t="s">
        <v>702</v>
      </c>
      <c r="H178" s="219">
        <v>36.049999999999997</v>
      </c>
      <c r="M178" s="215"/>
      <c r="N178" s="220"/>
      <c r="O178" s="221"/>
      <c r="P178" s="221"/>
      <c r="Q178" s="221"/>
      <c r="R178" s="221"/>
      <c r="S178" s="221"/>
      <c r="T178" s="221"/>
      <c r="U178" s="221"/>
      <c r="V178" s="221"/>
      <c r="W178" s="221"/>
      <c r="X178" s="222"/>
      <c r="AT178" s="217" t="s">
        <v>181</v>
      </c>
      <c r="AU178" s="217" t="s">
        <v>83</v>
      </c>
      <c r="AV178" s="216" t="s">
        <v>83</v>
      </c>
      <c r="AW178" s="216" t="s">
        <v>7</v>
      </c>
      <c r="AX178" s="216" t="s">
        <v>73</v>
      </c>
      <c r="AY178" s="217" t="s">
        <v>171</v>
      </c>
    </row>
    <row r="179" spans="2:65" s="255" customFormat="1" ht="13.5" x14ac:dyDescent="0.3">
      <c r="B179" s="254"/>
      <c r="C179" s="259"/>
      <c r="D179" s="262" t="s">
        <v>181</v>
      </c>
      <c r="E179" s="264" t="s">
        <v>5</v>
      </c>
      <c r="F179" s="268" t="s">
        <v>648</v>
      </c>
      <c r="G179" s="259"/>
      <c r="H179" s="264" t="s">
        <v>5</v>
      </c>
      <c r="I179" s="259"/>
      <c r="J179" s="259"/>
      <c r="K179" s="259"/>
      <c r="L179" s="259"/>
      <c r="M179" s="254"/>
      <c r="N179" s="258"/>
      <c r="O179" s="259"/>
      <c r="P179" s="259"/>
      <c r="Q179" s="259"/>
      <c r="R179" s="259"/>
      <c r="S179" s="259"/>
      <c r="T179" s="259"/>
      <c r="U179" s="259"/>
      <c r="V179" s="259"/>
      <c r="W179" s="259"/>
      <c r="X179" s="260"/>
      <c r="AT179" s="256" t="s">
        <v>181</v>
      </c>
      <c r="AU179" s="256" t="s">
        <v>83</v>
      </c>
      <c r="AV179" s="255" t="s">
        <v>81</v>
      </c>
      <c r="AW179" s="255" t="s">
        <v>7</v>
      </c>
      <c r="AX179" s="255" t="s">
        <v>73</v>
      </c>
      <c r="AY179" s="256" t="s">
        <v>171</v>
      </c>
    </row>
    <row r="180" spans="2:65" s="224" customFormat="1" ht="13.5" x14ac:dyDescent="0.3">
      <c r="B180" s="223"/>
      <c r="D180" s="212" t="s">
        <v>181</v>
      </c>
      <c r="E180" s="225" t="s">
        <v>5</v>
      </c>
      <c r="F180" s="226" t="s">
        <v>205</v>
      </c>
      <c r="H180" s="227">
        <v>36.049999999999997</v>
      </c>
      <c r="M180" s="223"/>
      <c r="N180" s="228"/>
      <c r="O180" s="229"/>
      <c r="P180" s="229"/>
      <c r="Q180" s="229"/>
      <c r="R180" s="229"/>
      <c r="S180" s="229"/>
      <c r="T180" s="229"/>
      <c r="U180" s="229"/>
      <c r="V180" s="229"/>
      <c r="W180" s="229"/>
      <c r="X180" s="230"/>
      <c r="AT180" s="225" t="s">
        <v>181</v>
      </c>
      <c r="AU180" s="225" t="s">
        <v>83</v>
      </c>
      <c r="AV180" s="224" t="s">
        <v>177</v>
      </c>
      <c r="AW180" s="224" t="s">
        <v>7</v>
      </c>
      <c r="AX180" s="224" t="s">
        <v>81</v>
      </c>
      <c r="AY180" s="225" t="s">
        <v>171</v>
      </c>
    </row>
    <row r="181" spans="2:65" s="45" customFormat="1" ht="16.5" customHeight="1" x14ac:dyDescent="0.3">
      <c r="B181" s="38"/>
      <c r="C181" s="201" t="s">
        <v>323</v>
      </c>
      <c r="D181" s="201" t="s">
        <v>173</v>
      </c>
      <c r="E181" s="202" t="s">
        <v>713</v>
      </c>
      <c r="F181" s="203" t="s">
        <v>714</v>
      </c>
      <c r="G181" s="204" t="s">
        <v>176</v>
      </c>
      <c r="H181" s="205">
        <v>66.95</v>
      </c>
      <c r="I181" s="7"/>
      <c r="J181" s="7"/>
      <c r="K181" s="206">
        <f>ROUND(P181*H181,2)</f>
        <v>0</v>
      </c>
      <c r="L181" s="203" t="s">
        <v>487</v>
      </c>
      <c r="M181" s="38"/>
      <c r="N181" s="207" t="s">
        <v>5</v>
      </c>
      <c r="O181" s="208" t="s">
        <v>42</v>
      </c>
      <c r="P181" s="144">
        <f>I181+J181</f>
        <v>0</v>
      </c>
      <c r="Q181" s="144">
        <f>ROUND(I181*H181,2)</f>
        <v>0</v>
      </c>
      <c r="R181" s="144">
        <f>ROUND(J181*H181,2)</f>
        <v>0</v>
      </c>
      <c r="S181" s="39"/>
      <c r="T181" s="209">
        <f>S181*H181</f>
        <v>0</v>
      </c>
      <c r="U181" s="209">
        <v>0</v>
      </c>
      <c r="V181" s="209">
        <f>U181*H181</f>
        <v>0</v>
      </c>
      <c r="W181" s="209">
        <v>0</v>
      </c>
      <c r="X181" s="210">
        <f>W181*H181</f>
        <v>0</v>
      </c>
      <c r="AR181" s="17" t="s">
        <v>177</v>
      </c>
      <c r="AT181" s="17" t="s">
        <v>173</v>
      </c>
      <c r="AU181" s="17" t="s">
        <v>83</v>
      </c>
      <c r="AY181" s="17" t="s">
        <v>171</v>
      </c>
      <c r="BE181" s="211">
        <f>IF(O181="základní",K181,0)</f>
        <v>0</v>
      </c>
      <c r="BF181" s="211">
        <f>IF(O181="snížená",K181,0)</f>
        <v>0</v>
      </c>
      <c r="BG181" s="211">
        <f>IF(O181="zákl. přenesená",K181,0)</f>
        <v>0</v>
      </c>
      <c r="BH181" s="211">
        <f>IF(O181="sníž. přenesená",K181,0)</f>
        <v>0</v>
      </c>
      <c r="BI181" s="211">
        <f>IF(O181="nulová",K181,0)</f>
        <v>0</v>
      </c>
      <c r="BJ181" s="17" t="s">
        <v>81</v>
      </c>
      <c r="BK181" s="211">
        <f>ROUND(P181*H181,2)</f>
        <v>0</v>
      </c>
      <c r="BL181" s="17" t="s">
        <v>177</v>
      </c>
      <c r="BM181" s="17" t="s">
        <v>579</v>
      </c>
    </row>
    <row r="182" spans="2:65" s="45" customFormat="1" ht="27" x14ac:dyDescent="0.3">
      <c r="B182" s="38"/>
      <c r="C182" s="39"/>
      <c r="D182" s="262" t="s">
        <v>179</v>
      </c>
      <c r="E182" s="39"/>
      <c r="F182" s="269" t="s">
        <v>651</v>
      </c>
      <c r="G182" s="39"/>
      <c r="H182" s="39"/>
      <c r="I182" s="39"/>
      <c r="J182" s="39"/>
      <c r="K182" s="39"/>
      <c r="L182" s="39"/>
      <c r="M182" s="38"/>
      <c r="N182" s="214"/>
      <c r="O182" s="39"/>
      <c r="P182" s="39"/>
      <c r="Q182" s="39"/>
      <c r="R182" s="39"/>
      <c r="S182" s="39"/>
      <c r="T182" s="39"/>
      <c r="U182" s="39"/>
      <c r="V182" s="39"/>
      <c r="W182" s="39"/>
      <c r="X182" s="87"/>
      <c r="AT182" s="17" t="s">
        <v>179</v>
      </c>
      <c r="AU182" s="17" t="s">
        <v>83</v>
      </c>
    </row>
    <row r="183" spans="2:65" s="45" customFormat="1" ht="25.5" customHeight="1" x14ac:dyDescent="0.3">
      <c r="B183" s="38"/>
      <c r="C183" s="201" t="s">
        <v>328</v>
      </c>
      <c r="D183" s="201" t="s">
        <v>173</v>
      </c>
      <c r="E183" s="202" t="s">
        <v>715</v>
      </c>
      <c r="F183" s="203" t="s">
        <v>716</v>
      </c>
      <c r="G183" s="204" t="s">
        <v>176</v>
      </c>
      <c r="H183" s="205">
        <v>36.049999999999997</v>
      </c>
      <c r="I183" s="7"/>
      <c r="J183" s="7"/>
      <c r="K183" s="206">
        <f>ROUND(P183*H183,2)</f>
        <v>0</v>
      </c>
      <c r="L183" s="203" t="s">
        <v>487</v>
      </c>
      <c r="M183" s="38"/>
      <c r="N183" s="207" t="s">
        <v>5</v>
      </c>
      <c r="O183" s="208" t="s">
        <v>42</v>
      </c>
      <c r="P183" s="144">
        <f>I183+J183</f>
        <v>0</v>
      </c>
      <c r="Q183" s="144">
        <f>ROUND(I183*H183,2)</f>
        <v>0</v>
      </c>
      <c r="R183" s="144">
        <f>ROUND(J183*H183,2)</f>
        <v>0</v>
      </c>
      <c r="S183" s="39"/>
      <c r="T183" s="209">
        <f>S183*H183</f>
        <v>0</v>
      </c>
      <c r="U183" s="209">
        <v>0</v>
      </c>
      <c r="V183" s="209">
        <f>U183*H183</f>
        <v>0</v>
      </c>
      <c r="W183" s="209">
        <v>0</v>
      </c>
      <c r="X183" s="210">
        <f>W183*H183</f>
        <v>0</v>
      </c>
      <c r="AR183" s="17" t="s">
        <v>177</v>
      </c>
      <c r="AT183" s="17" t="s">
        <v>173</v>
      </c>
      <c r="AU183" s="17" t="s">
        <v>83</v>
      </c>
      <c r="AY183" s="17" t="s">
        <v>171</v>
      </c>
      <c r="BE183" s="211">
        <f>IF(O183="základní",K183,0)</f>
        <v>0</v>
      </c>
      <c r="BF183" s="211">
        <f>IF(O183="snížená",K183,0)</f>
        <v>0</v>
      </c>
      <c r="BG183" s="211">
        <f>IF(O183="zákl. přenesená",K183,0)</f>
        <v>0</v>
      </c>
      <c r="BH183" s="211">
        <f>IF(O183="sníž. přenesená",K183,0)</f>
        <v>0</v>
      </c>
      <c r="BI183" s="211">
        <f>IF(O183="nulová",K183,0)</f>
        <v>0</v>
      </c>
      <c r="BJ183" s="17" t="s">
        <v>81</v>
      </c>
      <c r="BK183" s="211">
        <f>ROUND(P183*H183,2)</f>
        <v>0</v>
      </c>
      <c r="BL183" s="17" t="s">
        <v>177</v>
      </c>
      <c r="BM183" s="17" t="s">
        <v>583</v>
      </c>
    </row>
    <row r="184" spans="2:65" s="216" customFormat="1" ht="13.5" x14ac:dyDescent="0.3">
      <c r="B184" s="215"/>
      <c r="D184" s="212" t="s">
        <v>181</v>
      </c>
      <c r="E184" s="217" t="s">
        <v>5</v>
      </c>
      <c r="F184" s="218" t="s">
        <v>702</v>
      </c>
      <c r="H184" s="219">
        <v>36.049999999999997</v>
      </c>
      <c r="M184" s="215"/>
      <c r="N184" s="220"/>
      <c r="O184" s="221"/>
      <c r="P184" s="221"/>
      <c r="Q184" s="221"/>
      <c r="R184" s="221"/>
      <c r="S184" s="221"/>
      <c r="T184" s="221"/>
      <c r="U184" s="221"/>
      <c r="V184" s="221"/>
      <c r="W184" s="221"/>
      <c r="X184" s="222"/>
      <c r="AT184" s="217" t="s">
        <v>181</v>
      </c>
      <c r="AU184" s="217" t="s">
        <v>83</v>
      </c>
      <c r="AV184" s="216" t="s">
        <v>83</v>
      </c>
      <c r="AW184" s="216" t="s">
        <v>7</v>
      </c>
      <c r="AX184" s="216" t="s">
        <v>73</v>
      </c>
      <c r="AY184" s="217" t="s">
        <v>171</v>
      </c>
    </row>
    <row r="185" spans="2:65" s="255" customFormat="1" ht="13.5" x14ac:dyDescent="0.3">
      <c r="B185" s="254"/>
      <c r="D185" s="212" t="s">
        <v>181</v>
      </c>
      <c r="E185" s="256" t="s">
        <v>5</v>
      </c>
      <c r="F185" s="257" t="s">
        <v>648</v>
      </c>
      <c r="H185" s="256" t="s">
        <v>5</v>
      </c>
      <c r="M185" s="254"/>
      <c r="N185" s="258"/>
      <c r="O185" s="259"/>
      <c r="P185" s="259"/>
      <c r="Q185" s="259"/>
      <c r="R185" s="259"/>
      <c r="S185" s="259"/>
      <c r="T185" s="259"/>
      <c r="U185" s="259"/>
      <c r="V185" s="259"/>
      <c r="W185" s="259"/>
      <c r="X185" s="260"/>
      <c r="AT185" s="256" t="s">
        <v>181</v>
      </c>
      <c r="AU185" s="256" t="s">
        <v>83</v>
      </c>
      <c r="AV185" s="255" t="s">
        <v>81</v>
      </c>
      <c r="AW185" s="255" t="s">
        <v>7</v>
      </c>
      <c r="AX185" s="255" t="s">
        <v>73</v>
      </c>
      <c r="AY185" s="256" t="s">
        <v>171</v>
      </c>
    </row>
    <row r="186" spans="2:65" s="224" customFormat="1" ht="13.5" x14ac:dyDescent="0.3">
      <c r="B186" s="223"/>
      <c r="D186" s="212" t="s">
        <v>181</v>
      </c>
      <c r="E186" s="225" t="s">
        <v>5</v>
      </c>
      <c r="F186" s="226" t="s">
        <v>205</v>
      </c>
      <c r="H186" s="227">
        <v>36.049999999999997</v>
      </c>
      <c r="M186" s="223"/>
      <c r="N186" s="228"/>
      <c r="O186" s="229"/>
      <c r="P186" s="229"/>
      <c r="Q186" s="229"/>
      <c r="R186" s="229"/>
      <c r="S186" s="229"/>
      <c r="T186" s="229"/>
      <c r="U186" s="229"/>
      <c r="V186" s="229"/>
      <c r="W186" s="229"/>
      <c r="X186" s="230"/>
      <c r="AT186" s="225" t="s">
        <v>181</v>
      </c>
      <c r="AU186" s="225" t="s">
        <v>83</v>
      </c>
      <c r="AV186" s="224" t="s">
        <v>177</v>
      </c>
      <c r="AW186" s="224" t="s">
        <v>7</v>
      </c>
      <c r="AX186" s="224" t="s">
        <v>81</v>
      </c>
      <c r="AY186" s="225" t="s">
        <v>171</v>
      </c>
    </row>
    <row r="187" spans="2:65" s="45" customFormat="1" ht="25.5" customHeight="1" x14ac:dyDescent="0.3">
      <c r="B187" s="38"/>
      <c r="C187" s="201" t="s">
        <v>334</v>
      </c>
      <c r="D187" s="201" t="s">
        <v>173</v>
      </c>
      <c r="E187" s="202" t="s">
        <v>717</v>
      </c>
      <c r="F187" s="203" t="s">
        <v>718</v>
      </c>
      <c r="G187" s="204" t="s">
        <v>176</v>
      </c>
      <c r="H187" s="205">
        <v>66.95</v>
      </c>
      <c r="I187" s="7"/>
      <c r="J187" s="7"/>
      <c r="K187" s="206">
        <f>ROUND(P187*H187,2)</f>
        <v>0</v>
      </c>
      <c r="L187" s="203" t="s">
        <v>487</v>
      </c>
      <c r="M187" s="38"/>
      <c r="N187" s="207" t="s">
        <v>5</v>
      </c>
      <c r="O187" s="208" t="s">
        <v>42</v>
      </c>
      <c r="P187" s="144">
        <f>I187+J187</f>
        <v>0</v>
      </c>
      <c r="Q187" s="144">
        <f>ROUND(I187*H187,2)</f>
        <v>0</v>
      </c>
      <c r="R187" s="144">
        <f>ROUND(J187*H187,2)</f>
        <v>0</v>
      </c>
      <c r="S187" s="39"/>
      <c r="T187" s="209">
        <f>S187*H187</f>
        <v>0</v>
      </c>
      <c r="U187" s="209">
        <v>0</v>
      </c>
      <c r="V187" s="209">
        <f>U187*H187</f>
        <v>0</v>
      </c>
      <c r="W187" s="209">
        <v>0</v>
      </c>
      <c r="X187" s="210">
        <f>W187*H187</f>
        <v>0</v>
      </c>
      <c r="AR187" s="17" t="s">
        <v>177</v>
      </c>
      <c r="AT187" s="17" t="s">
        <v>173</v>
      </c>
      <c r="AU187" s="17" t="s">
        <v>83</v>
      </c>
      <c r="AY187" s="17" t="s">
        <v>171</v>
      </c>
      <c r="BE187" s="211">
        <f>IF(O187="základní",K187,0)</f>
        <v>0</v>
      </c>
      <c r="BF187" s="211">
        <f>IF(O187="snížená",K187,0)</f>
        <v>0</v>
      </c>
      <c r="BG187" s="211">
        <f>IF(O187="zákl. přenesená",K187,0)</f>
        <v>0</v>
      </c>
      <c r="BH187" s="211">
        <f>IF(O187="sníž. přenesená",K187,0)</f>
        <v>0</v>
      </c>
      <c r="BI187" s="211">
        <f>IF(O187="nulová",K187,0)</f>
        <v>0</v>
      </c>
      <c r="BJ187" s="17" t="s">
        <v>81</v>
      </c>
      <c r="BK187" s="211">
        <f>ROUND(P187*H187,2)</f>
        <v>0</v>
      </c>
      <c r="BL187" s="17" t="s">
        <v>177</v>
      </c>
      <c r="BM187" s="17" t="s">
        <v>588</v>
      </c>
    </row>
    <row r="188" spans="2:65" s="45" customFormat="1" ht="27" x14ac:dyDescent="0.3">
      <c r="B188" s="38"/>
      <c r="C188" s="39"/>
      <c r="D188" s="262" t="s">
        <v>179</v>
      </c>
      <c r="E188" s="39"/>
      <c r="F188" s="269" t="s">
        <v>651</v>
      </c>
      <c r="G188" s="39"/>
      <c r="H188" s="39"/>
      <c r="I188" s="39"/>
      <c r="J188" s="39"/>
      <c r="K188" s="39"/>
      <c r="L188" s="39"/>
      <c r="M188" s="38"/>
      <c r="N188" s="214"/>
      <c r="O188" s="39"/>
      <c r="P188" s="39"/>
      <c r="Q188" s="39"/>
      <c r="R188" s="39"/>
      <c r="S188" s="39"/>
      <c r="T188" s="39"/>
      <c r="U188" s="39"/>
      <c r="V188" s="39"/>
      <c r="W188" s="39"/>
      <c r="X188" s="87"/>
      <c r="AT188" s="17" t="s">
        <v>179</v>
      </c>
      <c r="AU188" s="17" t="s">
        <v>83</v>
      </c>
    </row>
    <row r="189" spans="2:65" s="45" customFormat="1" ht="16.5" customHeight="1" x14ac:dyDescent="0.3">
      <c r="B189" s="38"/>
      <c r="C189" s="201" t="s">
        <v>338</v>
      </c>
      <c r="D189" s="201" t="s">
        <v>173</v>
      </c>
      <c r="E189" s="202" t="s">
        <v>719</v>
      </c>
      <c r="F189" s="203" t="s">
        <v>720</v>
      </c>
      <c r="G189" s="204" t="s">
        <v>176</v>
      </c>
      <c r="H189" s="205">
        <v>2</v>
      </c>
      <c r="I189" s="7"/>
      <c r="J189" s="7"/>
      <c r="K189" s="206">
        <f>ROUND(P189*H189,2)</f>
        <v>0</v>
      </c>
      <c r="L189" s="203" t="s">
        <v>487</v>
      </c>
      <c r="M189" s="38"/>
      <c r="N189" s="207" t="s">
        <v>5</v>
      </c>
      <c r="O189" s="208" t="s">
        <v>42</v>
      </c>
      <c r="P189" s="144">
        <f>I189+J189</f>
        <v>0</v>
      </c>
      <c r="Q189" s="144">
        <f>ROUND(I189*H189,2)</f>
        <v>0</v>
      </c>
      <c r="R189" s="144">
        <f>ROUND(J189*H189,2)</f>
        <v>0</v>
      </c>
      <c r="S189" s="39"/>
      <c r="T189" s="209">
        <f>S189*H189</f>
        <v>0</v>
      </c>
      <c r="U189" s="209">
        <v>0</v>
      </c>
      <c r="V189" s="209">
        <f>U189*H189</f>
        <v>0</v>
      </c>
      <c r="W189" s="209">
        <v>0</v>
      </c>
      <c r="X189" s="210">
        <f>W189*H189</f>
        <v>0</v>
      </c>
      <c r="AR189" s="17" t="s">
        <v>177</v>
      </c>
      <c r="AT189" s="17" t="s">
        <v>173</v>
      </c>
      <c r="AU189" s="17" t="s">
        <v>83</v>
      </c>
      <c r="AY189" s="17" t="s">
        <v>171</v>
      </c>
      <c r="BE189" s="211">
        <f>IF(O189="základní",K189,0)</f>
        <v>0</v>
      </c>
      <c r="BF189" s="211">
        <f>IF(O189="snížená",K189,0)</f>
        <v>0</v>
      </c>
      <c r="BG189" s="211">
        <f>IF(O189="zákl. přenesená",K189,0)</f>
        <v>0</v>
      </c>
      <c r="BH189" s="211">
        <f>IF(O189="sníž. přenesená",K189,0)</f>
        <v>0</v>
      </c>
      <c r="BI189" s="211">
        <f>IF(O189="nulová",K189,0)</f>
        <v>0</v>
      </c>
      <c r="BJ189" s="17" t="s">
        <v>81</v>
      </c>
      <c r="BK189" s="211">
        <f>ROUND(P189*H189,2)</f>
        <v>0</v>
      </c>
      <c r="BL189" s="17" t="s">
        <v>177</v>
      </c>
      <c r="BM189" s="17" t="s">
        <v>592</v>
      </c>
    </row>
    <row r="190" spans="2:65" s="216" customFormat="1" ht="13.5" x14ac:dyDescent="0.3">
      <c r="B190" s="215"/>
      <c r="C190" s="221"/>
      <c r="D190" s="262" t="s">
        <v>181</v>
      </c>
      <c r="E190" s="267" t="s">
        <v>5</v>
      </c>
      <c r="F190" s="271" t="s">
        <v>83</v>
      </c>
      <c r="G190" s="221"/>
      <c r="H190" s="273">
        <v>2</v>
      </c>
      <c r="I190" s="221"/>
      <c r="J190" s="221"/>
      <c r="K190" s="221"/>
      <c r="L190" s="221"/>
      <c r="M190" s="215"/>
      <c r="N190" s="220"/>
      <c r="O190" s="221"/>
      <c r="P190" s="221"/>
      <c r="Q190" s="221"/>
      <c r="R190" s="221"/>
      <c r="S190" s="221"/>
      <c r="T190" s="221"/>
      <c r="U190" s="221"/>
      <c r="V190" s="221"/>
      <c r="W190" s="221"/>
      <c r="X190" s="222"/>
      <c r="AT190" s="217" t="s">
        <v>181</v>
      </c>
      <c r="AU190" s="217" t="s">
        <v>83</v>
      </c>
      <c r="AV190" s="216" t="s">
        <v>83</v>
      </c>
      <c r="AW190" s="216" t="s">
        <v>7</v>
      </c>
      <c r="AX190" s="216" t="s">
        <v>73</v>
      </c>
      <c r="AY190" s="217" t="s">
        <v>171</v>
      </c>
    </row>
    <row r="191" spans="2:65" s="255" customFormat="1" ht="13.5" x14ac:dyDescent="0.3">
      <c r="B191" s="254"/>
      <c r="C191" s="259"/>
      <c r="D191" s="262" t="s">
        <v>181</v>
      </c>
      <c r="E191" s="264" t="s">
        <v>5</v>
      </c>
      <c r="F191" s="268" t="s">
        <v>648</v>
      </c>
      <c r="G191" s="259"/>
      <c r="H191" s="264" t="s">
        <v>5</v>
      </c>
      <c r="I191" s="259"/>
      <c r="J191" s="259"/>
      <c r="K191" s="259"/>
      <c r="L191" s="259"/>
      <c r="M191" s="254"/>
      <c r="N191" s="258"/>
      <c r="O191" s="259"/>
      <c r="P191" s="259"/>
      <c r="Q191" s="259"/>
      <c r="R191" s="259"/>
      <c r="S191" s="259"/>
      <c r="T191" s="259"/>
      <c r="U191" s="259"/>
      <c r="V191" s="259"/>
      <c r="W191" s="259"/>
      <c r="X191" s="260"/>
      <c r="AT191" s="256" t="s">
        <v>181</v>
      </c>
      <c r="AU191" s="256" t="s">
        <v>83</v>
      </c>
      <c r="AV191" s="255" t="s">
        <v>81</v>
      </c>
      <c r="AW191" s="255" t="s">
        <v>7</v>
      </c>
      <c r="AX191" s="255" t="s">
        <v>73</v>
      </c>
      <c r="AY191" s="256" t="s">
        <v>171</v>
      </c>
    </row>
    <row r="192" spans="2:65" s="224" customFormat="1" ht="13.5" x14ac:dyDescent="0.3">
      <c r="B192" s="223"/>
      <c r="C192" s="229"/>
      <c r="D192" s="262" t="s">
        <v>181</v>
      </c>
      <c r="E192" s="265" t="s">
        <v>5</v>
      </c>
      <c r="F192" s="270" t="s">
        <v>205</v>
      </c>
      <c r="G192" s="229"/>
      <c r="H192" s="272">
        <v>2</v>
      </c>
      <c r="I192" s="229"/>
      <c r="J192" s="229"/>
      <c r="K192" s="229"/>
      <c r="L192" s="229"/>
      <c r="M192" s="223"/>
      <c r="N192" s="228"/>
      <c r="O192" s="229"/>
      <c r="P192" s="229"/>
      <c r="Q192" s="229"/>
      <c r="R192" s="229"/>
      <c r="S192" s="229"/>
      <c r="T192" s="229"/>
      <c r="U192" s="229"/>
      <c r="V192" s="229"/>
      <c r="W192" s="229"/>
      <c r="X192" s="230"/>
      <c r="AT192" s="225" t="s">
        <v>181</v>
      </c>
      <c r="AU192" s="225" t="s">
        <v>83</v>
      </c>
      <c r="AV192" s="224" t="s">
        <v>177</v>
      </c>
      <c r="AW192" s="224" t="s">
        <v>7</v>
      </c>
      <c r="AX192" s="224" t="s">
        <v>81</v>
      </c>
      <c r="AY192" s="225" t="s">
        <v>171</v>
      </c>
    </row>
    <row r="193" spans="2:65" s="45" customFormat="1" ht="16.5" customHeight="1" x14ac:dyDescent="0.3">
      <c r="B193" s="38"/>
      <c r="C193" s="231" t="s">
        <v>342</v>
      </c>
      <c r="D193" s="231" t="s">
        <v>221</v>
      </c>
      <c r="E193" s="232" t="s">
        <v>721</v>
      </c>
      <c r="F193" s="233" t="s">
        <v>722</v>
      </c>
      <c r="G193" s="234" t="s">
        <v>209</v>
      </c>
      <c r="H193" s="235">
        <v>0.54</v>
      </c>
      <c r="I193" s="8"/>
      <c r="J193" s="236"/>
      <c r="K193" s="237">
        <f>ROUND(P193*H193,2)</f>
        <v>0</v>
      </c>
      <c r="L193" s="233" t="s">
        <v>487</v>
      </c>
      <c r="M193" s="238"/>
      <c r="N193" s="239" t="s">
        <v>5</v>
      </c>
      <c r="O193" s="208" t="s">
        <v>42</v>
      </c>
      <c r="P193" s="144">
        <f>I193+J193</f>
        <v>0</v>
      </c>
      <c r="Q193" s="144">
        <f>ROUND(I193*H193,2)</f>
        <v>0</v>
      </c>
      <c r="R193" s="144">
        <f>ROUND(J193*H193,2)</f>
        <v>0</v>
      </c>
      <c r="S193" s="39"/>
      <c r="T193" s="209">
        <f>S193*H193</f>
        <v>0</v>
      </c>
      <c r="U193" s="209">
        <v>0</v>
      </c>
      <c r="V193" s="209">
        <f>U193*H193</f>
        <v>0</v>
      </c>
      <c r="W193" s="209">
        <v>0</v>
      </c>
      <c r="X193" s="210">
        <f>W193*H193</f>
        <v>0</v>
      </c>
      <c r="AR193" s="17" t="s">
        <v>220</v>
      </c>
      <c r="AT193" s="17" t="s">
        <v>221</v>
      </c>
      <c r="AU193" s="17" t="s">
        <v>83</v>
      </c>
      <c r="AY193" s="17" t="s">
        <v>171</v>
      </c>
      <c r="BE193" s="211">
        <f>IF(O193="základní",K193,0)</f>
        <v>0</v>
      </c>
      <c r="BF193" s="211">
        <f>IF(O193="snížená",K193,0)</f>
        <v>0</v>
      </c>
      <c r="BG193" s="211">
        <f>IF(O193="zákl. přenesená",K193,0)</f>
        <v>0</v>
      </c>
      <c r="BH193" s="211">
        <f>IF(O193="sníž. přenesená",K193,0)</f>
        <v>0</v>
      </c>
      <c r="BI193" s="211">
        <f>IF(O193="nulová",K193,0)</f>
        <v>0</v>
      </c>
      <c r="BJ193" s="17" t="s">
        <v>81</v>
      </c>
      <c r="BK193" s="211">
        <f>ROUND(P193*H193,2)</f>
        <v>0</v>
      </c>
      <c r="BL193" s="17" t="s">
        <v>177</v>
      </c>
      <c r="BM193" s="17" t="s">
        <v>597</v>
      </c>
    </row>
    <row r="194" spans="2:65" s="45" customFormat="1" ht="27" x14ac:dyDescent="0.3">
      <c r="B194" s="38"/>
      <c r="D194" s="212" t="s">
        <v>179</v>
      </c>
      <c r="F194" s="213" t="s">
        <v>651</v>
      </c>
      <c r="M194" s="38"/>
      <c r="N194" s="214"/>
      <c r="O194" s="39"/>
      <c r="P194" s="39"/>
      <c r="Q194" s="39"/>
      <c r="R194" s="39"/>
      <c r="S194" s="39"/>
      <c r="T194" s="39"/>
      <c r="U194" s="39"/>
      <c r="V194" s="39"/>
      <c r="W194" s="39"/>
      <c r="X194" s="87"/>
      <c r="AT194" s="17" t="s">
        <v>179</v>
      </c>
      <c r="AU194" s="17" t="s">
        <v>83</v>
      </c>
    </row>
    <row r="195" spans="2:65" s="45" customFormat="1" ht="16.5" customHeight="1" x14ac:dyDescent="0.3">
      <c r="B195" s="38"/>
      <c r="C195" s="201" t="s">
        <v>346</v>
      </c>
      <c r="D195" s="201" t="s">
        <v>173</v>
      </c>
      <c r="E195" s="202" t="s">
        <v>723</v>
      </c>
      <c r="F195" s="203" t="s">
        <v>724</v>
      </c>
      <c r="G195" s="204" t="s">
        <v>176</v>
      </c>
      <c r="H195" s="205">
        <v>36.049999999999997</v>
      </c>
      <c r="I195" s="7"/>
      <c r="J195" s="7"/>
      <c r="K195" s="206">
        <f>ROUND(P195*H195,2)</f>
        <v>0</v>
      </c>
      <c r="L195" s="203" t="s">
        <v>487</v>
      </c>
      <c r="M195" s="38"/>
      <c r="N195" s="207" t="s">
        <v>5</v>
      </c>
      <c r="O195" s="208" t="s">
        <v>42</v>
      </c>
      <c r="P195" s="144">
        <f>I195+J195</f>
        <v>0</v>
      </c>
      <c r="Q195" s="144">
        <f>ROUND(I195*H195,2)</f>
        <v>0</v>
      </c>
      <c r="R195" s="144">
        <f>ROUND(J195*H195,2)</f>
        <v>0</v>
      </c>
      <c r="S195" s="39"/>
      <c r="T195" s="209">
        <f>S195*H195</f>
        <v>0</v>
      </c>
      <c r="U195" s="209">
        <v>0</v>
      </c>
      <c r="V195" s="209">
        <f>U195*H195</f>
        <v>0</v>
      </c>
      <c r="W195" s="209">
        <v>0</v>
      </c>
      <c r="X195" s="210">
        <f>W195*H195</f>
        <v>0</v>
      </c>
      <c r="AR195" s="17" t="s">
        <v>177</v>
      </c>
      <c r="AT195" s="17" t="s">
        <v>173</v>
      </c>
      <c r="AU195" s="17" t="s">
        <v>83</v>
      </c>
      <c r="AY195" s="17" t="s">
        <v>171</v>
      </c>
      <c r="BE195" s="211">
        <f>IF(O195="základní",K195,0)</f>
        <v>0</v>
      </c>
      <c r="BF195" s="211">
        <f>IF(O195="snížená",K195,0)</f>
        <v>0</v>
      </c>
      <c r="BG195" s="211">
        <f>IF(O195="zákl. přenesená",K195,0)</f>
        <v>0</v>
      </c>
      <c r="BH195" s="211">
        <f>IF(O195="sníž. přenesená",K195,0)</f>
        <v>0</v>
      </c>
      <c r="BI195" s="211">
        <f>IF(O195="nulová",K195,0)</f>
        <v>0</v>
      </c>
      <c r="BJ195" s="17" t="s">
        <v>81</v>
      </c>
      <c r="BK195" s="211">
        <f>ROUND(P195*H195,2)</f>
        <v>0</v>
      </c>
      <c r="BL195" s="17" t="s">
        <v>177</v>
      </c>
      <c r="BM195" s="17" t="s">
        <v>600</v>
      </c>
    </row>
    <row r="196" spans="2:65" s="216" customFormat="1" ht="13.5" x14ac:dyDescent="0.3">
      <c r="B196" s="215"/>
      <c r="D196" s="212" t="s">
        <v>181</v>
      </c>
      <c r="E196" s="217" t="s">
        <v>5</v>
      </c>
      <c r="F196" s="218" t="s">
        <v>702</v>
      </c>
      <c r="H196" s="219">
        <v>36.049999999999997</v>
      </c>
      <c r="M196" s="215"/>
      <c r="N196" s="220"/>
      <c r="O196" s="221"/>
      <c r="P196" s="221"/>
      <c r="Q196" s="221"/>
      <c r="R196" s="221"/>
      <c r="S196" s="221"/>
      <c r="T196" s="221"/>
      <c r="U196" s="221"/>
      <c r="V196" s="221"/>
      <c r="W196" s="221"/>
      <c r="X196" s="222"/>
      <c r="AT196" s="217" t="s">
        <v>181</v>
      </c>
      <c r="AU196" s="217" t="s">
        <v>83</v>
      </c>
      <c r="AV196" s="216" t="s">
        <v>83</v>
      </c>
      <c r="AW196" s="216" t="s">
        <v>7</v>
      </c>
      <c r="AX196" s="216" t="s">
        <v>73</v>
      </c>
      <c r="AY196" s="217" t="s">
        <v>171</v>
      </c>
    </row>
    <row r="197" spans="2:65" s="255" customFormat="1" ht="13.5" x14ac:dyDescent="0.3">
      <c r="B197" s="254"/>
      <c r="C197" s="259"/>
      <c r="D197" s="262" t="s">
        <v>181</v>
      </c>
      <c r="E197" s="264" t="s">
        <v>5</v>
      </c>
      <c r="F197" s="268" t="s">
        <v>648</v>
      </c>
      <c r="G197" s="259"/>
      <c r="H197" s="264" t="s">
        <v>5</v>
      </c>
      <c r="I197" s="259"/>
      <c r="J197" s="259"/>
      <c r="K197" s="259"/>
      <c r="L197" s="259"/>
      <c r="M197" s="254"/>
      <c r="N197" s="258"/>
      <c r="O197" s="259"/>
      <c r="P197" s="259"/>
      <c r="Q197" s="259"/>
      <c r="R197" s="259"/>
      <c r="S197" s="259"/>
      <c r="T197" s="259"/>
      <c r="U197" s="259"/>
      <c r="V197" s="259"/>
      <c r="W197" s="259"/>
      <c r="X197" s="260"/>
      <c r="AT197" s="256" t="s">
        <v>181</v>
      </c>
      <c r="AU197" s="256" t="s">
        <v>83</v>
      </c>
      <c r="AV197" s="255" t="s">
        <v>81</v>
      </c>
      <c r="AW197" s="255" t="s">
        <v>7</v>
      </c>
      <c r="AX197" s="255" t="s">
        <v>73</v>
      </c>
      <c r="AY197" s="256" t="s">
        <v>171</v>
      </c>
    </row>
    <row r="198" spans="2:65" s="224" customFormat="1" ht="13.5" x14ac:dyDescent="0.3">
      <c r="B198" s="223"/>
      <c r="D198" s="212" t="s">
        <v>181</v>
      </c>
      <c r="E198" s="225" t="s">
        <v>5</v>
      </c>
      <c r="F198" s="226" t="s">
        <v>205</v>
      </c>
      <c r="H198" s="227">
        <v>36.049999999999997</v>
      </c>
      <c r="M198" s="223"/>
      <c r="N198" s="228"/>
      <c r="O198" s="229"/>
      <c r="P198" s="229"/>
      <c r="Q198" s="229"/>
      <c r="R198" s="229"/>
      <c r="S198" s="229"/>
      <c r="T198" s="229"/>
      <c r="U198" s="229"/>
      <c r="V198" s="229"/>
      <c r="W198" s="229"/>
      <c r="X198" s="230"/>
      <c r="AT198" s="225" t="s">
        <v>181</v>
      </c>
      <c r="AU198" s="225" t="s">
        <v>83</v>
      </c>
      <c r="AV198" s="224" t="s">
        <v>177</v>
      </c>
      <c r="AW198" s="224" t="s">
        <v>7</v>
      </c>
      <c r="AX198" s="224" t="s">
        <v>81</v>
      </c>
      <c r="AY198" s="225" t="s">
        <v>171</v>
      </c>
    </row>
    <row r="199" spans="2:65" s="45" customFormat="1" ht="16.5" customHeight="1" x14ac:dyDescent="0.3">
      <c r="B199" s="38"/>
      <c r="C199" s="201" t="s">
        <v>350</v>
      </c>
      <c r="D199" s="201" t="s">
        <v>173</v>
      </c>
      <c r="E199" s="202" t="s">
        <v>725</v>
      </c>
      <c r="F199" s="203" t="s">
        <v>726</v>
      </c>
      <c r="G199" s="204" t="s">
        <v>176</v>
      </c>
      <c r="H199" s="205">
        <v>66.95</v>
      </c>
      <c r="I199" s="7"/>
      <c r="J199" s="7"/>
      <c r="K199" s="206">
        <f>ROUND(P199*H199,2)</f>
        <v>0</v>
      </c>
      <c r="L199" s="203" t="s">
        <v>487</v>
      </c>
      <c r="M199" s="38"/>
      <c r="N199" s="207" t="s">
        <v>5</v>
      </c>
      <c r="O199" s="208" t="s">
        <v>42</v>
      </c>
      <c r="P199" s="144">
        <f>I199+J199</f>
        <v>0</v>
      </c>
      <c r="Q199" s="144">
        <f>ROUND(I199*H199,2)</f>
        <v>0</v>
      </c>
      <c r="R199" s="144">
        <f>ROUND(J199*H199,2)</f>
        <v>0</v>
      </c>
      <c r="S199" s="39"/>
      <c r="T199" s="209">
        <f>S199*H199</f>
        <v>0</v>
      </c>
      <c r="U199" s="209">
        <v>0</v>
      </c>
      <c r="V199" s="209">
        <f>U199*H199</f>
        <v>0</v>
      </c>
      <c r="W199" s="209">
        <v>0</v>
      </c>
      <c r="X199" s="210">
        <f>W199*H199</f>
        <v>0</v>
      </c>
      <c r="AR199" s="17" t="s">
        <v>177</v>
      </c>
      <c r="AT199" s="17" t="s">
        <v>173</v>
      </c>
      <c r="AU199" s="17" t="s">
        <v>83</v>
      </c>
      <c r="AY199" s="17" t="s">
        <v>171</v>
      </c>
      <c r="BE199" s="211">
        <f>IF(O199="základní",K199,0)</f>
        <v>0</v>
      </c>
      <c r="BF199" s="211">
        <f>IF(O199="snížená",K199,0)</f>
        <v>0</v>
      </c>
      <c r="BG199" s="211">
        <f>IF(O199="zákl. přenesená",K199,0)</f>
        <v>0</v>
      </c>
      <c r="BH199" s="211">
        <f>IF(O199="sníž. přenesená",K199,0)</f>
        <v>0</v>
      </c>
      <c r="BI199" s="211">
        <f>IF(O199="nulová",K199,0)</f>
        <v>0</v>
      </c>
      <c r="BJ199" s="17" t="s">
        <v>81</v>
      </c>
      <c r="BK199" s="211">
        <f>ROUND(P199*H199,2)</f>
        <v>0</v>
      </c>
      <c r="BL199" s="17" t="s">
        <v>177</v>
      </c>
      <c r="BM199" s="17" t="s">
        <v>606</v>
      </c>
    </row>
    <row r="200" spans="2:65" s="45" customFormat="1" ht="27" x14ac:dyDescent="0.3">
      <c r="B200" s="38"/>
      <c r="C200" s="39"/>
      <c r="D200" s="262" t="s">
        <v>179</v>
      </c>
      <c r="E200" s="39"/>
      <c r="F200" s="269" t="s">
        <v>651</v>
      </c>
      <c r="G200" s="39"/>
      <c r="H200" s="39"/>
      <c r="I200" s="39"/>
      <c r="J200" s="39"/>
      <c r="K200" s="39"/>
      <c r="L200" s="39"/>
      <c r="M200" s="38"/>
      <c r="N200" s="214"/>
      <c r="O200" s="39"/>
      <c r="P200" s="39"/>
      <c r="Q200" s="39"/>
      <c r="R200" s="39"/>
      <c r="S200" s="39"/>
      <c r="T200" s="39"/>
      <c r="U200" s="39"/>
      <c r="V200" s="39"/>
      <c r="W200" s="39"/>
      <c r="X200" s="87"/>
      <c r="AT200" s="17" t="s">
        <v>179</v>
      </c>
      <c r="AU200" s="17" t="s">
        <v>83</v>
      </c>
    </row>
    <row r="201" spans="2:65" s="188" customFormat="1" ht="29.85" customHeight="1" x14ac:dyDescent="0.3">
      <c r="B201" s="187"/>
      <c r="C201" s="193"/>
      <c r="D201" s="261" t="s">
        <v>72</v>
      </c>
      <c r="E201" s="263" t="s">
        <v>83</v>
      </c>
      <c r="F201" s="263" t="s">
        <v>213</v>
      </c>
      <c r="G201" s="193"/>
      <c r="H201" s="193"/>
      <c r="I201" s="193"/>
      <c r="J201" s="193"/>
      <c r="K201" s="274">
        <f>BK201</f>
        <v>0</v>
      </c>
      <c r="L201" s="193"/>
      <c r="M201" s="187"/>
      <c r="N201" s="192"/>
      <c r="O201" s="193"/>
      <c r="P201" s="193"/>
      <c r="Q201" s="194">
        <f>SUM(Q202:Q207)</f>
        <v>0</v>
      </c>
      <c r="R201" s="194">
        <f>SUM(R202:R207)</f>
        <v>0</v>
      </c>
      <c r="S201" s="193"/>
      <c r="T201" s="195">
        <f>SUM(T202:T207)</f>
        <v>0</v>
      </c>
      <c r="U201" s="193"/>
      <c r="V201" s="195">
        <f>SUM(V202:V207)</f>
        <v>0</v>
      </c>
      <c r="W201" s="193"/>
      <c r="X201" s="196">
        <f>SUM(X202:X207)</f>
        <v>0</v>
      </c>
      <c r="AR201" s="189" t="s">
        <v>81</v>
      </c>
      <c r="AT201" s="197" t="s">
        <v>72</v>
      </c>
      <c r="AU201" s="197" t="s">
        <v>81</v>
      </c>
      <c r="AY201" s="189" t="s">
        <v>171</v>
      </c>
      <c r="BK201" s="198">
        <f>SUM(BK202:BK207)</f>
        <v>0</v>
      </c>
    </row>
    <row r="202" spans="2:65" s="45" customFormat="1" ht="16.5" customHeight="1" x14ac:dyDescent="0.3">
      <c r="B202" s="38"/>
      <c r="C202" s="201" t="s">
        <v>355</v>
      </c>
      <c r="D202" s="201" t="s">
        <v>173</v>
      </c>
      <c r="E202" s="202" t="s">
        <v>727</v>
      </c>
      <c r="F202" s="203" t="s">
        <v>728</v>
      </c>
      <c r="G202" s="204" t="s">
        <v>176</v>
      </c>
      <c r="H202" s="205">
        <v>2</v>
      </c>
      <c r="I202" s="7"/>
      <c r="J202" s="7"/>
      <c r="K202" s="206">
        <f>ROUND(P202*H202,2)</f>
        <v>0</v>
      </c>
      <c r="L202" s="203" t="s">
        <v>5</v>
      </c>
      <c r="M202" s="38"/>
      <c r="N202" s="207" t="s">
        <v>5</v>
      </c>
      <c r="O202" s="208" t="s">
        <v>42</v>
      </c>
      <c r="P202" s="144">
        <f>I202+J202</f>
        <v>0</v>
      </c>
      <c r="Q202" s="144">
        <f>ROUND(I202*H202,2)</f>
        <v>0</v>
      </c>
      <c r="R202" s="144">
        <f>ROUND(J202*H202,2)</f>
        <v>0</v>
      </c>
      <c r="S202" s="39"/>
      <c r="T202" s="209">
        <f>S202*H202</f>
        <v>0</v>
      </c>
      <c r="U202" s="209">
        <v>0</v>
      </c>
      <c r="V202" s="209">
        <f>U202*H202</f>
        <v>0</v>
      </c>
      <c r="W202" s="209">
        <v>0</v>
      </c>
      <c r="X202" s="210">
        <f>W202*H202</f>
        <v>0</v>
      </c>
      <c r="AR202" s="17" t="s">
        <v>177</v>
      </c>
      <c r="AT202" s="17" t="s">
        <v>173</v>
      </c>
      <c r="AU202" s="17" t="s">
        <v>83</v>
      </c>
      <c r="AY202" s="17" t="s">
        <v>171</v>
      </c>
      <c r="BE202" s="211">
        <f>IF(O202="základní",K202,0)</f>
        <v>0</v>
      </c>
      <c r="BF202" s="211">
        <f>IF(O202="snížená",K202,0)</f>
        <v>0</v>
      </c>
      <c r="BG202" s="211">
        <f>IF(O202="zákl. přenesená",K202,0)</f>
        <v>0</v>
      </c>
      <c r="BH202" s="211">
        <f>IF(O202="sníž. přenesená",K202,0)</f>
        <v>0</v>
      </c>
      <c r="BI202" s="211">
        <f>IF(O202="nulová",K202,0)</f>
        <v>0</v>
      </c>
      <c r="BJ202" s="17" t="s">
        <v>81</v>
      </c>
      <c r="BK202" s="211">
        <f>ROUND(P202*H202,2)</f>
        <v>0</v>
      </c>
      <c r="BL202" s="17" t="s">
        <v>177</v>
      </c>
      <c r="BM202" s="17" t="s">
        <v>611</v>
      </c>
    </row>
    <row r="203" spans="2:65" s="216" customFormat="1" ht="13.5" x14ac:dyDescent="0.3">
      <c r="B203" s="215"/>
      <c r="C203" s="221"/>
      <c r="D203" s="262" t="s">
        <v>181</v>
      </c>
      <c r="E203" s="267" t="s">
        <v>5</v>
      </c>
      <c r="F203" s="271" t="s">
        <v>83</v>
      </c>
      <c r="G203" s="221"/>
      <c r="H203" s="273">
        <v>2</v>
      </c>
      <c r="I203" s="221"/>
      <c r="J203" s="221"/>
      <c r="K203" s="221"/>
      <c r="L203" s="221"/>
      <c r="M203" s="215"/>
      <c r="N203" s="220"/>
      <c r="O203" s="221"/>
      <c r="P203" s="221"/>
      <c r="Q203" s="221"/>
      <c r="R203" s="221"/>
      <c r="S203" s="221"/>
      <c r="T203" s="221"/>
      <c r="U203" s="221"/>
      <c r="V203" s="221"/>
      <c r="W203" s="221"/>
      <c r="X203" s="222"/>
      <c r="AT203" s="217" t="s">
        <v>181</v>
      </c>
      <c r="AU203" s="217" t="s">
        <v>83</v>
      </c>
      <c r="AV203" s="216" t="s">
        <v>83</v>
      </c>
      <c r="AW203" s="216" t="s">
        <v>7</v>
      </c>
      <c r="AX203" s="216" t="s">
        <v>73</v>
      </c>
      <c r="AY203" s="217" t="s">
        <v>171</v>
      </c>
    </row>
    <row r="204" spans="2:65" s="255" customFormat="1" ht="13.5" x14ac:dyDescent="0.3">
      <c r="B204" s="254"/>
      <c r="D204" s="212" t="s">
        <v>181</v>
      </c>
      <c r="E204" s="256" t="s">
        <v>5</v>
      </c>
      <c r="F204" s="257" t="s">
        <v>648</v>
      </c>
      <c r="H204" s="256" t="s">
        <v>5</v>
      </c>
      <c r="M204" s="254"/>
      <c r="N204" s="258"/>
      <c r="O204" s="259"/>
      <c r="P204" s="259"/>
      <c r="Q204" s="259"/>
      <c r="R204" s="259"/>
      <c r="S204" s="259"/>
      <c r="T204" s="259"/>
      <c r="U204" s="259"/>
      <c r="V204" s="259"/>
      <c r="W204" s="259"/>
      <c r="X204" s="260"/>
      <c r="AT204" s="256" t="s">
        <v>181</v>
      </c>
      <c r="AU204" s="256" t="s">
        <v>83</v>
      </c>
      <c r="AV204" s="255" t="s">
        <v>81</v>
      </c>
      <c r="AW204" s="255" t="s">
        <v>7</v>
      </c>
      <c r="AX204" s="255" t="s">
        <v>73</v>
      </c>
      <c r="AY204" s="256" t="s">
        <v>171</v>
      </c>
    </row>
    <row r="205" spans="2:65" s="224" customFormat="1" ht="13.5" x14ac:dyDescent="0.3">
      <c r="B205" s="223"/>
      <c r="C205" s="229"/>
      <c r="D205" s="262" t="s">
        <v>181</v>
      </c>
      <c r="E205" s="265" t="s">
        <v>5</v>
      </c>
      <c r="F205" s="270" t="s">
        <v>205</v>
      </c>
      <c r="G205" s="229"/>
      <c r="H205" s="272">
        <v>2</v>
      </c>
      <c r="I205" s="229"/>
      <c r="J205" s="229"/>
      <c r="K205" s="229"/>
      <c r="L205" s="229"/>
      <c r="M205" s="223"/>
      <c r="N205" s="228"/>
      <c r="O205" s="229"/>
      <c r="P205" s="229"/>
      <c r="Q205" s="229"/>
      <c r="R205" s="229"/>
      <c r="S205" s="229"/>
      <c r="T205" s="229"/>
      <c r="U205" s="229"/>
      <c r="V205" s="229"/>
      <c r="W205" s="229"/>
      <c r="X205" s="230"/>
      <c r="AT205" s="225" t="s">
        <v>181</v>
      </c>
      <c r="AU205" s="225" t="s">
        <v>83</v>
      </c>
      <c r="AV205" s="224" t="s">
        <v>177</v>
      </c>
      <c r="AW205" s="224" t="s">
        <v>7</v>
      </c>
      <c r="AX205" s="224" t="s">
        <v>81</v>
      </c>
      <c r="AY205" s="225" t="s">
        <v>171</v>
      </c>
    </row>
    <row r="206" spans="2:65" s="45" customFormat="1" ht="16.5" customHeight="1" x14ac:dyDescent="0.3">
      <c r="B206" s="38"/>
      <c r="C206" s="231" t="s">
        <v>359</v>
      </c>
      <c r="D206" s="231" t="s">
        <v>221</v>
      </c>
      <c r="E206" s="232" t="s">
        <v>729</v>
      </c>
      <c r="F206" s="233" t="s">
        <v>730</v>
      </c>
      <c r="G206" s="234" t="s">
        <v>176</v>
      </c>
      <c r="H206" s="235">
        <v>3</v>
      </c>
      <c r="I206" s="8"/>
      <c r="J206" s="236"/>
      <c r="K206" s="237">
        <f>ROUND(P206*H206,2)</f>
        <v>0</v>
      </c>
      <c r="L206" s="233" t="s">
        <v>5</v>
      </c>
      <c r="M206" s="238"/>
      <c r="N206" s="239" t="s">
        <v>5</v>
      </c>
      <c r="O206" s="208" t="s">
        <v>42</v>
      </c>
      <c r="P206" s="144">
        <f>I206+J206</f>
        <v>0</v>
      </c>
      <c r="Q206" s="144">
        <f>ROUND(I206*H206,2)</f>
        <v>0</v>
      </c>
      <c r="R206" s="144">
        <f>ROUND(J206*H206,2)</f>
        <v>0</v>
      </c>
      <c r="S206" s="39"/>
      <c r="T206" s="209">
        <f>S206*H206</f>
        <v>0</v>
      </c>
      <c r="U206" s="209">
        <v>0</v>
      </c>
      <c r="V206" s="209">
        <f>U206*H206</f>
        <v>0</v>
      </c>
      <c r="W206" s="209">
        <v>0</v>
      </c>
      <c r="X206" s="210">
        <f>W206*H206</f>
        <v>0</v>
      </c>
      <c r="AR206" s="17" t="s">
        <v>220</v>
      </c>
      <c r="AT206" s="17" t="s">
        <v>221</v>
      </c>
      <c r="AU206" s="17" t="s">
        <v>83</v>
      </c>
      <c r="AY206" s="17" t="s">
        <v>171</v>
      </c>
      <c r="BE206" s="211">
        <f>IF(O206="základní",K206,0)</f>
        <v>0</v>
      </c>
      <c r="BF206" s="211">
        <f>IF(O206="snížená",K206,0)</f>
        <v>0</v>
      </c>
      <c r="BG206" s="211">
        <f>IF(O206="zákl. přenesená",K206,0)</f>
        <v>0</v>
      </c>
      <c r="BH206" s="211">
        <f>IF(O206="sníž. přenesená",K206,0)</f>
        <v>0</v>
      </c>
      <c r="BI206" s="211">
        <f>IF(O206="nulová",K206,0)</f>
        <v>0</v>
      </c>
      <c r="BJ206" s="17" t="s">
        <v>81</v>
      </c>
      <c r="BK206" s="211">
        <f>ROUND(P206*H206,2)</f>
        <v>0</v>
      </c>
      <c r="BL206" s="17" t="s">
        <v>177</v>
      </c>
      <c r="BM206" s="17" t="s">
        <v>616</v>
      </c>
    </row>
    <row r="207" spans="2:65" s="45" customFormat="1" ht="27" x14ac:dyDescent="0.3">
      <c r="B207" s="38"/>
      <c r="D207" s="212" t="s">
        <v>179</v>
      </c>
      <c r="F207" s="213" t="s">
        <v>651</v>
      </c>
      <c r="M207" s="38"/>
      <c r="N207" s="214"/>
      <c r="O207" s="39"/>
      <c r="P207" s="39"/>
      <c r="Q207" s="39"/>
      <c r="R207" s="39"/>
      <c r="S207" s="39"/>
      <c r="T207" s="39"/>
      <c r="U207" s="39"/>
      <c r="V207" s="39"/>
      <c r="W207" s="39"/>
      <c r="X207" s="87"/>
      <c r="AT207" s="17" t="s">
        <v>179</v>
      </c>
      <c r="AU207" s="17" t="s">
        <v>83</v>
      </c>
    </row>
    <row r="208" spans="2:65" s="188" customFormat="1" ht="29.85" customHeight="1" x14ac:dyDescent="0.3">
      <c r="B208" s="187"/>
      <c r="C208" s="193"/>
      <c r="D208" s="261" t="s">
        <v>72</v>
      </c>
      <c r="E208" s="263" t="s">
        <v>199</v>
      </c>
      <c r="F208" s="263" t="s">
        <v>232</v>
      </c>
      <c r="G208" s="193"/>
      <c r="H208" s="193"/>
      <c r="I208" s="193"/>
      <c r="J208" s="193"/>
      <c r="K208" s="274">
        <f>BK208</f>
        <v>0</v>
      </c>
      <c r="L208" s="193"/>
      <c r="M208" s="187"/>
      <c r="N208" s="192"/>
      <c r="O208" s="193"/>
      <c r="P208" s="193"/>
      <c r="Q208" s="194">
        <f>SUM(Q209:Q244)</f>
        <v>0</v>
      </c>
      <c r="R208" s="194">
        <f>SUM(R209:R244)</f>
        <v>0</v>
      </c>
      <c r="S208" s="193"/>
      <c r="T208" s="195">
        <f>SUM(T209:T244)</f>
        <v>0</v>
      </c>
      <c r="U208" s="193"/>
      <c r="V208" s="195">
        <f>SUM(V209:V244)</f>
        <v>0</v>
      </c>
      <c r="W208" s="193"/>
      <c r="X208" s="196">
        <f>SUM(X209:X244)</f>
        <v>0</v>
      </c>
      <c r="AR208" s="189" t="s">
        <v>81</v>
      </c>
      <c r="AT208" s="197" t="s">
        <v>72</v>
      </c>
      <c r="AU208" s="197" t="s">
        <v>81</v>
      </c>
      <c r="AY208" s="189" t="s">
        <v>171</v>
      </c>
      <c r="BK208" s="198">
        <f>SUM(BK209:BK244)</f>
        <v>0</v>
      </c>
    </row>
    <row r="209" spans="2:65" s="45" customFormat="1" ht="16.5" customHeight="1" x14ac:dyDescent="0.3">
      <c r="B209" s="38"/>
      <c r="C209" s="201" t="s">
        <v>363</v>
      </c>
      <c r="D209" s="201" t="s">
        <v>173</v>
      </c>
      <c r="E209" s="202" t="s">
        <v>731</v>
      </c>
      <c r="F209" s="203" t="s">
        <v>732</v>
      </c>
      <c r="G209" s="204" t="s">
        <v>176</v>
      </c>
      <c r="H209" s="205">
        <v>56</v>
      </c>
      <c r="I209" s="7"/>
      <c r="J209" s="7"/>
      <c r="K209" s="206">
        <f>ROUND(P209*H209,2)</f>
        <v>0</v>
      </c>
      <c r="L209" s="203" t="s">
        <v>487</v>
      </c>
      <c r="M209" s="38"/>
      <c r="N209" s="207" t="s">
        <v>5</v>
      </c>
      <c r="O209" s="208" t="s">
        <v>42</v>
      </c>
      <c r="P209" s="144">
        <f>I209+J209</f>
        <v>0</v>
      </c>
      <c r="Q209" s="144">
        <f>ROUND(I209*H209,2)</f>
        <v>0</v>
      </c>
      <c r="R209" s="144">
        <f>ROUND(J209*H209,2)</f>
        <v>0</v>
      </c>
      <c r="S209" s="39"/>
      <c r="T209" s="209">
        <f>S209*H209</f>
        <v>0</v>
      </c>
      <c r="U209" s="209">
        <v>0</v>
      </c>
      <c r="V209" s="209">
        <f>U209*H209</f>
        <v>0</v>
      </c>
      <c r="W209" s="209">
        <v>0</v>
      </c>
      <c r="X209" s="210">
        <f>W209*H209</f>
        <v>0</v>
      </c>
      <c r="AR209" s="17" t="s">
        <v>177</v>
      </c>
      <c r="AT209" s="17" t="s">
        <v>173</v>
      </c>
      <c r="AU209" s="17" t="s">
        <v>83</v>
      </c>
      <c r="AY209" s="17" t="s">
        <v>171</v>
      </c>
      <c r="BE209" s="211">
        <f>IF(O209="základní",K209,0)</f>
        <v>0</v>
      </c>
      <c r="BF209" s="211">
        <f>IF(O209="snížená",K209,0)</f>
        <v>0</v>
      </c>
      <c r="BG209" s="211">
        <f>IF(O209="zákl. přenesená",K209,0)</f>
        <v>0</v>
      </c>
      <c r="BH209" s="211">
        <f>IF(O209="sníž. přenesená",K209,0)</f>
        <v>0</v>
      </c>
      <c r="BI209" s="211">
        <f>IF(O209="nulová",K209,0)</f>
        <v>0</v>
      </c>
      <c r="BJ209" s="17" t="s">
        <v>81</v>
      </c>
      <c r="BK209" s="211">
        <f>ROUND(P209*H209,2)</f>
        <v>0</v>
      </c>
      <c r="BL209" s="17" t="s">
        <v>177</v>
      </c>
      <c r="BM209" s="17" t="s">
        <v>620</v>
      </c>
    </row>
    <row r="210" spans="2:65" s="216" customFormat="1" ht="13.5" x14ac:dyDescent="0.3">
      <c r="B210" s="215"/>
      <c r="C210" s="221"/>
      <c r="D210" s="262" t="s">
        <v>181</v>
      </c>
      <c r="E210" s="267" t="s">
        <v>5</v>
      </c>
      <c r="F210" s="271" t="s">
        <v>449</v>
      </c>
      <c r="G210" s="221"/>
      <c r="H210" s="273">
        <v>56</v>
      </c>
      <c r="I210" s="221"/>
      <c r="J210" s="221"/>
      <c r="K210" s="221"/>
      <c r="L210" s="221"/>
      <c r="M210" s="215"/>
      <c r="N210" s="220"/>
      <c r="O210" s="221"/>
      <c r="P210" s="221"/>
      <c r="Q210" s="221"/>
      <c r="R210" s="221"/>
      <c r="S210" s="221"/>
      <c r="T210" s="221"/>
      <c r="U210" s="221"/>
      <c r="V210" s="221"/>
      <c r="W210" s="221"/>
      <c r="X210" s="222"/>
      <c r="AT210" s="217" t="s">
        <v>181</v>
      </c>
      <c r="AU210" s="217" t="s">
        <v>83</v>
      </c>
      <c r="AV210" s="216" t="s">
        <v>83</v>
      </c>
      <c r="AW210" s="216" t="s">
        <v>7</v>
      </c>
      <c r="AX210" s="216" t="s">
        <v>73</v>
      </c>
      <c r="AY210" s="217" t="s">
        <v>171</v>
      </c>
    </row>
    <row r="211" spans="2:65" s="255" customFormat="1" ht="13.5" x14ac:dyDescent="0.3">
      <c r="B211" s="254"/>
      <c r="C211" s="259"/>
      <c r="D211" s="262" t="s">
        <v>181</v>
      </c>
      <c r="E211" s="264" t="s">
        <v>5</v>
      </c>
      <c r="F211" s="268" t="s">
        <v>648</v>
      </c>
      <c r="G211" s="259"/>
      <c r="H211" s="264" t="s">
        <v>5</v>
      </c>
      <c r="I211" s="259"/>
      <c r="J211" s="259"/>
      <c r="K211" s="259"/>
      <c r="L211" s="259"/>
      <c r="M211" s="254"/>
      <c r="N211" s="258"/>
      <c r="O211" s="259"/>
      <c r="P211" s="259"/>
      <c r="Q211" s="259"/>
      <c r="R211" s="259"/>
      <c r="S211" s="259"/>
      <c r="T211" s="259"/>
      <c r="U211" s="259"/>
      <c r="V211" s="259"/>
      <c r="W211" s="259"/>
      <c r="X211" s="260"/>
      <c r="AT211" s="256" t="s">
        <v>181</v>
      </c>
      <c r="AU211" s="256" t="s">
        <v>83</v>
      </c>
      <c r="AV211" s="255" t="s">
        <v>81</v>
      </c>
      <c r="AW211" s="255" t="s">
        <v>7</v>
      </c>
      <c r="AX211" s="255" t="s">
        <v>73</v>
      </c>
      <c r="AY211" s="256" t="s">
        <v>171</v>
      </c>
    </row>
    <row r="212" spans="2:65" s="224" customFormat="1" ht="13.5" x14ac:dyDescent="0.3">
      <c r="B212" s="223"/>
      <c r="C212" s="229"/>
      <c r="D212" s="262" t="s">
        <v>181</v>
      </c>
      <c r="E212" s="265" t="s">
        <v>5</v>
      </c>
      <c r="F212" s="270" t="s">
        <v>205</v>
      </c>
      <c r="G212" s="229"/>
      <c r="H212" s="272">
        <v>56</v>
      </c>
      <c r="I212" s="229"/>
      <c r="J212" s="229"/>
      <c r="K212" s="229"/>
      <c r="L212" s="229"/>
      <c r="M212" s="223"/>
      <c r="N212" s="228"/>
      <c r="O212" s="229"/>
      <c r="P212" s="229"/>
      <c r="Q212" s="229"/>
      <c r="R212" s="229"/>
      <c r="S212" s="229"/>
      <c r="T212" s="229"/>
      <c r="U212" s="229"/>
      <c r="V212" s="229"/>
      <c r="W212" s="229"/>
      <c r="X212" s="230"/>
      <c r="AT212" s="225" t="s">
        <v>181</v>
      </c>
      <c r="AU212" s="225" t="s">
        <v>83</v>
      </c>
      <c r="AV212" s="224" t="s">
        <v>177</v>
      </c>
      <c r="AW212" s="224" t="s">
        <v>7</v>
      </c>
      <c r="AX212" s="224" t="s">
        <v>81</v>
      </c>
      <c r="AY212" s="225" t="s">
        <v>171</v>
      </c>
    </row>
    <row r="213" spans="2:65" s="45" customFormat="1" ht="16.5" customHeight="1" x14ac:dyDescent="0.3">
      <c r="B213" s="38"/>
      <c r="C213" s="201" t="s">
        <v>367</v>
      </c>
      <c r="D213" s="201" t="s">
        <v>173</v>
      </c>
      <c r="E213" s="202" t="s">
        <v>733</v>
      </c>
      <c r="F213" s="203" t="s">
        <v>734</v>
      </c>
      <c r="G213" s="204" t="s">
        <v>176</v>
      </c>
      <c r="H213" s="205">
        <v>345</v>
      </c>
      <c r="I213" s="7"/>
      <c r="J213" s="7"/>
      <c r="K213" s="206">
        <f>ROUND(P213*H213,2)</f>
        <v>0</v>
      </c>
      <c r="L213" s="203" t="s">
        <v>487</v>
      </c>
      <c r="M213" s="38"/>
      <c r="N213" s="207" t="s">
        <v>5</v>
      </c>
      <c r="O213" s="208" t="s">
        <v>42</v>
      </c>
      <c r="P213" s="144">
        <f>I213+J213</f>
        <v>0</v>
      </c>
      <c r="Q213" s="144">
        <f>ROUND(I213*H213,2)</f>
        <v>0</v>
      </c>
      <c r="R213" s="144">
        <f>ROUND(J213*H213,2)</f>
        <v>0</v>
      </c>
      <c r="S213" s="39"/>
      <c r="T213" s="209">
        <f>S213*H213</f>
        <v>0</v>
      </c>
      <c r="U213" s="209">
        <v>0</v>
      </c>
      <c r="V213" s="209">
        <f>U213*H213</f>
        <v>0</v>
      </c>
      <c r="W213" s="209">
        <v>0</v>
      </c>
      <c r="X213" s="210">
        <f>W213*H213</f>
        <v>0</v>
      </c>
      <c r="AR213" s="17" t="s">
        <v>177</v>
      </c>
      <c r="AT213" s="17" t="s">
        <v>173</v>
      </c>
      <c r="AU213" s="17" t="s">
        <v>83</v>
      </c>
      <c r="AY213" s="17" t="s">
        <v>171</v>
      </c>
      <c r="BE213" s="211">
        <f>IF(O213="základní",K213,0)</f>
        <v>0</v>
      </c>
      <c r="BF213" s="211">
        <f>IF(O213="snížená",K213,0)</f>
        <v>0</v>
      </c>
      <c r="BG213" s="211">
        <f>IF(O213="zákl. přenesená",K213,0)</f>
        <v>0</v>
      </c>
      <c r="BH213" s="211">
        <f>IF(O213="sníž. přenesená",K213,0)</f>
        <v>0</v>
      </c>
      <c r="BI213" s="211">
        <f>IF(O213="nulová",K213,0)</f>
        <v>0</v>
      </c>
      <c r="BJ213" s="17" t="s">
        <v>81</v>
      </c>
      <c r="BK213" s="211">
        <f>ROUND(P213*H213,2)</f>
        <v>0</v>
      </c>
      <c r="BL213" s="17" t="s">
        <v>177</v>
      </c>
      <c r="BM213" s="17" t="s">
        <v>623</v>
      </c>
    </row>
    <row r="214" spans="2:65" s="45" customFormat="1" ht="27" x14ac:dyDescent="0.3">
      <c r="B214" s="38"/>
      <c r="C214" s="39"/>
      <c r="D214" s="262" t="s">
        <v>179</v>
      </c>
      <c r="E214" s="39"/>
      <c r="F214" s="269" t="s">
        <v>651</v>
      </c>
      <c r="G214" s="39"/>
      <c r="H214" s="39"/>
      <c r="I214" s="39"/>
      <c r="J214" s="39"/>
      <c r="K214" s="39"/>
      <c r="L214" s="39"/>
      <c r="M214" s="38"/>
      <c r="N214" s="214"/>
      <c r="O214" s="39"/>
      <c r="P214" s="39"/>
      <c r="Q214" s="39"/>
      <c r="R214" s="39"/>
      <c r="S214" s="39"/>
      <c r="T214" s="39"/>
      <c r="U214" s="39"/>
      <c r="V214" s="39"/>
      <c r="W214" s="39"/>
      <c r="X214" s="87"/>
      <c r="AT214" s="17" t="s">
        <v>179</v>
      </c>
      <c r="AU214" s="17" t="s">
        <v>83</v>
      </c>
    </row>
    <row r="215" spans="2:65" s="45" customFormat="1" ht="25.5" customHeight="1" x14ac:dyDescent="0.3">
      <c r="B215" s="38"/>
      <c r="C215" s="201" t="s">
        <v>371</v>
      </c>
      <c r="D215" s="201" t="s">
        <v>173</v>
      </c>
      <c r="E215" s="202" t="s">
        <v>735</v>
      </c>
      <c r="F215" s="203" t="s">
        <v>736</v>
      </c>
      <c r="G215" s="204" t="s">
        <v>176</v>
      </c>
      <c r="H215" s="205">
        <v>248</v>
      </c>
      <c r="I215" s="7"/>
      <c r="J215" s="7"/>
      <c r="K215" s="206">
        <f>ROUND(P215*H215,2)</f>
        <v>0</v>
      </c>
      <c r="L215" s="203" t="s">
        <v>487</v>
      </c>
      <c r="M215" s="38"/>
      <c r="N215" s="207" t="s">
        <v>5</v>
      </c>
      <c r="O215" s="208" t="s">
        <v>42</v>
      </c>
      <c r="P215" s="144">
        <f>I215+J215</f>
        <v>0</v>
      </c>
      <c r="Q215" s="144">
        <f>ROUND(I215*H215,2)</f>
        <v>0</v>
      </c>
      <c r="R215" s="144">
        <f>ROUND(J215*H215,2)</f>
        <v>0</v>
      </c>
      <c r="S215" s="39"/>
      <c r="T215" s="209">
        <f>S215*H215</f>
        <v>0</v>
      </c>
      <c r="U215" s="209">
        <v>0</v>
      </c>
      <c r="V215" s="209">
        <f>U215*H215</f>
        <v>0</v>
      </c>
      <c r="W215" s="209">
        <v>0</v>
      </c>
      <c r="X215" s="210">
        <f>W215*H215</f>
        <v>0</v>
      </c>
      <c r="AR215" s="17" t="s">
        <v>177</v>
      </c>
      <c r="AT215" s="17" t="s">
        <v>173</v>
      </c>
      <c r="AU215" s="17" t="s">
        <v>83</v>
      </c>
      <c r="AY215" s="17" t="s">
        <v>171</v>
      </c>
      <c r="BE215" s="211">
        <f>IF(O215="základní",K215,0)</f>
        <v>0</v>
      </c>
      <c r="BF215" s="211">
        <f>IF(O215="snížená",K215,0)</f>
        <v>0</v>
      </c>
      <c r="BG215" s="211">
        <f>IF(O215="zákl. přenesená",K215,0)</f>
        <v>0</v>
      </c>
      <c r="BH215" s="211">
        <f>IF(O215="sníž. přenesená",K215,0)</f>
        <v>0</v>
      </c>
      <c r="BI215" s="211">
        <f>IF(O215="nulová",K215,0)</f>
        <v>0</v>
      </c>
      <c r="BJ215" s="17" t="s">
        <v>81</v>
      </c>
      <c r="BK215" s="211">
        <f>ROUND(P215*H215,2)</f>
        <v>0</v>
      </c>
      <c r="BL215" s="17" t="s">
        <v>177</v>
      </c>
      <c r="BM215" s="17" t="s">
        <v>626</v>
      </c>
    </row>
    <row r="216" spans="2:65" s="216" customFormat="1" ht="13.5" x14ac:dyDescent="0.3">
      <c r="B216" s="215"/>
      <c r="C216" s="221"/>
      <c r="D216" s="262" t="s">
        <v>181</v>
      </c>
      <c r="E216" s="267" t="s">
        <v>5</v>
      </c>
      <c r="F216" s="271" t="s">
        <v>737</v>
      </c>
      <c r="G216" s="221"/>
      <c r="H216" s="273">
        <v>248</v>
      </c>
      <c r="I216" s="221"/>
      <c r="J216" s="221"/>
      <c r="K216" s="221"/>
      <c r="L216" s="221"/>
      <c r="M216" s="215"/>
      <c r="N216" s="220"/>
      <c r="O216" s="221"/>
      <c r="P216" s="221"/>
      <c r="Q216" s="221"/>
      <c r="R216" s="221"/>
      <c r="S216" s="221"/>
      <c r="T216" s="221"/>
      <c r="U216" s="221"/>
      <c r="V216" s="221"/>
      <c r="W216" s="221"/>
      <c r="X216" s="222"/>
      <c r="AT216" s="217" t="s">
        <v>181</v>
      </c>
      <c r="AU216" s="217" t="s">
        <v>83</v>
      </c>
      <c r="AV216" s="216" t="s">
        <v>83</v>
      </c>
      <c r="AW216" s="216" t="s">
        <v>7</v>
      </c>
      <c r="AX216" s="216" t="s">
        <v>73</v>
      </c>
      <c r="AY216" s="217" t="s">
        <v>171</v>
      </c>
    </row>
    <row r="217" spans="2:65" s="255" customFormat="1" ht="13.5" x14ac:dyDescent="0.3">
      <c r="B217" s="254"/>
      <c r="D217" s="212" t="s">
        <v>181</v>
      </c>
      <c r="E217" s="256" t="s">
        <v>5</v>
      </c>
      <c r="F217" s="257" t="s">
        <v>648</v>
      </c>
      <c r="H217" s="256" t="s">
        <v>5</v>
      </c>
      <c r="M217" s="254"/>
      <c r="N217" s="258"/>
      <c r="O217" s="259"/>
      <c r="P217" s="259"/>
      <c r="Q217" s="259"/>
      <c r="R217" s="259"/>
      <c r="S217" s="259"/>
      <c r="T217" s="259"/>
      <c r="U217" s="259"/>
      <c r="V217" s="259"/>
      <c r="W217" s="259"/>
      <c r="X217" s="260"/>
      <c r="AT217" s="256" t="s">
        <v>181</v>
      </c>
      <c r="AU217" s="256" t="s">
        <v>83</v>
      </c>
      <c r="AV217" s="255" t="s">
        <v>81</v>
      </c>
      <c r="AW217" s="255" t="s">
        <v>7</v>
      </c>
      <c r="AX217" s="255" t="s">
        <v>73</v>
      </c>
      <c r="AY217" s="256" t="s">
        <v>171</v>
      </c>
    </row>
    <row r="218" spans="2:65" s="224" customFormat="1" ht="13.5" x14ac:dyDescent="0.3">
      <c r="B218" s="223"/>
      <c r="C218" s="229"/>
      <c r="D218" s="262" t="s">
        <v>181</v>
      </c>
      <c r="E218" s="265" t="s">
        <v>5</v>
      </c>
      <c r="F218" s="270" t="s">
        <v>205</v>
      </c>
      <c r="G218" s="229"/>
      <c r="H218" s="272">
        <v>248</v>
      </c>
      <c r="I218" s="229"/>
      <c r="J218" s="229"/>
      <c r="K218" s="229"/>
      <c r="L218" s="229"/>
      <c r="M218" s="223"/>
      <c r="N218" s="228"/>
      <c r="O218" s="229"/>
      <c r="P218" s="229"/>
      <c r="Q218" s="229"/>
      <c r="R218" s="229"/>
      <c r="S218" s="229"/>
      <c r="T218" s="229"/>
      <c r="U218" s="229"/>
      <c r="V218" s="229"/>
      <c r="W218" s="229"/>
      <c r="X218" s="230"/>
      <c r="AT218" s="225" t="s">
        <v>181</v>
      </c>
      <c r="AU218" s="225" t="s">
        <v>83</v>
      </c>
      <c r="AV218" s="224" t="s">
        <v>177</v>
      </c>
      <c r="AW218" s="224" t="s">
        <v>7</v>
      </c>
      <c r="AX218" s="224" t="s">
        <v>81</v>
      </c>
      <c r="AY218" s="225" t="s">
        <v>171</v>
      </c>
    </row>
    <row r="219" spans="2:65" s="45" customFormat="1" ht="16.5" customHeight="1" x14ac:dyDescent="0.3">
      <c r="B219" s="38"/>
      <c r="C219" s="201" t="s">
        <v>375</v>
      </c>
      <c r="D219" s="201" t="s">
        <v>173</v>
      </c>
      <c r="E219" s="202" t="s">
        <v>738</v>
      </c>
      <c r="F219" s="203" t="s">
        <v>739</v>
      </c>
      <c r="G219" s="204" t="s">
        <v>176</v>
      </c>
      <c r="H219" s="205">
        <v>248</v>
      </c>
      <c r="I219" s="7"/>
      <c r="J219" s="7"/>
      <c r="K219" s="206">
        <f>ROUND(P219*H219,2)</f>
        <v>0</v>
      </c>
      <c r="L219" s="203" t="s">
        <v>487</v>
      </c>
      <c r="M219" s="38"/>
      <c r="N219" s="207" t="s">
        <v>5</v>
      </c>
      <c r="O219" s="208" t="s">
        <v>42</v>
      </c>
      <c r="P219" s="144">
        <f>I219+J219</f>
        <v>0</v>
      </c>
      <c r="Q219" s="144">
        <f>ROUND(I219*H219,2)</f>
        <v>0</v>
      </c>
      <c r="R219" s="144">
        <f>ROUND(J219*H219,2)</f>
        <v>0</v>
      </c>
      <c r="S219" s="39"/>
      <c r="T219" s="209">
        <f>S219*H219</f>
        <v>0</v>
      </c>
      <c r="U219" s="209">
        <v>0</v>
      </c>
      <c r="V219" s="209">
        <f>U219*H219</f>
        <v>0</v>
      </c>
      <c r="W219" s="209">
        <v>0</v>
      </c>
      <c r="X219" s="210">
        <f>W219*H219</f>
        <v>0</v>
      </c>
      <c r="AR219" s="17" t="s">
        <v>177</v>
      </c>
      <c r="AT219" s="17" t="s">
        <v>173</v>
      </c>
      <c r="AU219" s="17" t="s">
        <v>83</v>
      </c>
      <c r="AY219" s="17" t="s">
        <v>171</v>
      </c>
      <c r="BE219" s="211">
        <f>IF(O219="základní",K219,0)</f>
        <v>0</v>
      </c>
      <c r="BF219" s="211">
        <f>IF(O219="snížená",K219,0)</f>
        <v>0</v>
      </c>
      <c r="BG219" s="211">
        <f>IF(O219="zákl. přenesená",K219,0)</f>
        <v>0</v>
      </c>
      <c r="BH219" s="211">
        <f>IF(O219="sníž. přenesená",K219,0)</f>
        <v>0</v>
      </c>
      <c r="BI219" s="211">
        <f>IF(O219="nulová",K219,0)</f>
        <v>0</v>
      </c>
      <c r="BJ219" s="17" t="s">
        <v>81</v>
      </c>
      <c r="BK219" s="211">
        <f>ROUND(P219*H219,2)</f>
        <v>0</v>
      </c>
      <c r="BL219" s="17" t="s">
        <v>177</v>
      </c>
      <c r="BM219" s="17" t="s">
        <v>630</v>
      </c>
    </row>
    <row r="220" spans="2:65" s="45" customFormat="1" ht="27" x14ac:dyDescent="0.3">
      <c r="B220" s="38"/>
      <c r="C220" s="39"/>
      <c r="D220" s="262" t="s">
        <v>179</v>
      </c>
      <c r="E220" s="39"/>
      <c r="F220" s="269" t="s">
        <v>651</v>
      </c>
      <c r="G220" s="39"/>
      <c r="H220" s="39"/>
      <c r="I220" s="39"/>
      <c r="J220" s="39"/>
      <c r="K220" s="39"/>
      <c r="L220" s="39"/>
      <c r="M220" s="38"/>
      <c r="N220" s="214"/>
      <c r="O220" s="39"/>
      <c r="P220" s="39"/>
      <c r="Q220" s="39"/>
      <c r="R220" s="39"/>
      <c r="S220" s="39"/>
      <c r="T220" s="39"/>
      <c r="U220" s="39"/>
      <c r="V220" s="39"/>
      <c r="W220" s="39"/>
      <c r="X220" s="87"/>
      <c r="AT220" s="17" t="s">
        <v>179</v>
      </c>
      <c r="AU220" s="17" t="s">
        <v>83</v>
      </c>
    </row>
    <row r="221" spans="2:65" s="45" customFormat="1" ht="16.5" customHeight="1" x14ac:dyDescent="0.3">
      <c r="B221" s="38"/>
      <c r="C221" s="201" t="s">
        <v>379</v>
      </c>
      <c r="D221" s="201" t="s">
        <v>173</v>
      </c>
      <c r="E221" s="202" t="s">
        <v>740</v>
      </c>
      <c r="F221" s="203" t="s">
        <v>741</v>
      </c>
      <c r="G221" s="204" t="s">
        <v>176</v>
      </c>
      <c r="H221" s="205">
        <v>248</v>
      </c>
      <c r="I221" s="7"/>
      <c r="J221" s="7"/>
      <c r="K221" s="206">
        <f>ROUND(P221*H221,2)</f>
        <v>0</v>
      </c>
      <c r="L221" s="203" t="s">
        <v>487</v>
      </c>
      <c r="M221" s="38"/>
      <c r="N221" s="207" t="s">
        <v>5</v>
      </c>
      <c r="O221" s="208" t="s">
        <v>42</v>
      </c>
      <c r="P221" s="144">
        <f>I221+J221</f>
        <v>0</v>
      </c>
      <c r="Q221" s="144">
        <f>ROUND(I221*H221,2)</f>
        <v>0</v>
      </c>
      <c r="R221" s="144">
        <f>ROUND(J221*H221,2)</f>
        <v>0</v>
      </c>
      <c r="S221" s="39"/>
      <c r="T221" s="209">
        <f>S221*H221</f>
        <v>0</v>
      </c>
      <c r="U221" s="209">
        <v>0</v>
      </c>
      <c r="V221" s="209">
        <f>U221*H221</f>
        <v>0</v>
      </c>
      <c r="W221" s="209">
        <v>0</v>
      </c>
      <c r="X221" s="210">
        <f>W221*H221</f>
        <v>0</v>
      </c>
      <c r="AR221" s="17" t="s">
        <v>177</v>
      </c>
      <c r="AT221" s="17" t="s">
        <v>173</v>
      </c>
      <c r="AU221" s="17" t="s">
        <v>83</v>
      </c>
      <c r="AY221" s="17" t="s">
        <v>171</v>
      </c>
      <c r="BE221" s="211">
        <f>IF(O221="základní",K221,0)</f>
        <v>0</v>
      </c>
      <c r="BF221" s="211">
        <f>IF(O221="snížená",K221,0)</f>
        <v>0</v>
      </c>
      <c r="BG221" s="211">
        <f>IF(O221="zákl. přenesená",K221,0)</f>
        <v>0</v>
      </c>
      <c r="BH221" s="211">
        <f>IF(O221="sníž. přenesená",K221,0)</f>
        <v>0</v>
      </c>
      <c r="BI221" s="211">
        <f>IF(O221="nulová",K221,0)</f>
        <v>0</v>
      </c>
      <c r="BJ221" s="17" t="s">
        <v>81</v>
      </c>
      <c r="BK221" s="211">
        <f>ROUND(P221*H221,2)</f>
        <v>0</v>
      </c>
      <c r="BL221" s="17" t="s">
        <v>177</v>
      </c>
      <c r="BM221" s="17" t="s">
        <v>633</v>
      </c>
    </row>
    <row r="222" spans="2:65" s="216" customFormat="1" ht="13.5" x14ac:dyDescent="0.3">
      <c r="B222" s="215"/>
      <c r="D222" s="212" t="s">
        <v>181</v>
      </c>
      <c r="E222" s="217" t="s">
        <v>5</v>
      </c>
      <c r="F222" s="218" t="s">
        <v>737</v>
      </c>
      <c r="H222" s="219">
        <v>248</v>
      </c>
      <c r="M222" s="215"/>
      <c r="N222" s="220"/>
      <c r="O222" s="221"/>
      <c r="P222" s="221"/>
      <c r="Q222" s="221"/>
      <c r="R222" s="221"/>
      <c r="S222" s="221"/>
      <c r="T222" s="221"/>
      <c r="U222" s="221"/>
      <c r="V222" s="221"/>
      <c r="W222" s="221"/>
      <c r="X222" s="222"/>
      <c r="AT222" s="217" t="s">
        <v>181</v>
      </c>
      <c r="AU222" s="217" t="s">
        <v>83</v>
      </c>
      <c r="AV222" s="216" t="s">
        <v>83</v>
      </c>
      <c r="AW222" s="216" t="s">
        <v>7</v>
      </c>
      <c r="AX222" s="216" t="s">
        <v>73</v>
      </c>
      <c r="AY222" s="217" t="s">
        <v>171</v>
      </c>
    </row>
    <row r="223" spans="2:65" s="255" customFormat="1" ht="13.5" x14ac:dyDescent="0.3">
      <c r="B223" s="254"/>
      <c r="D223" s="212" t="s">
        <v>181</v>
      </c>
      <c r="E223" s="256" t="s">
        <v>5</v>
      </c>
      <c r="F223" s="257" t="s">
        <v>648</v>
      </c>
      <c r="H223" s="256" t="s">
        <v>5</v>
      </c>
      <c r="M223" s="254"/>
      <c r="N223" s="258"/>
      <c r="O223" s="259"/>
      <c r="P223" s="259"/>
      <c r="Q223" s="259"/>
      <c r="R223" s="259"/>
      <c r="S223" s="259"/>
      <c r="T223" s="259"/>
      <c r="U223" s="259"/>
      <c r="V223" s="259"/>
      <c r="W223" s="259"/>
      <c r="X223" s="260"/>
      <c r="AT223" s="256" t="s">
        <v>181</v>
      </c>
      <c r="AU223" s="256" t="s">
        <v>83</v>
      </c>
      <c r="AV223" s="255" t="s">
        <v>81</v>
      </c>
      <c r="AW223" s="255" t="s">
        <v>7</v>
      </c>
      <c r="AX223" s="255" t="s">
        <v>73</v>
      </c>
      <c r="AY223" s="256" t="s">
        <v>171</v>
      </c>
    </row>
    <row r="224" spans="2:65" s="224" customFormat="1" ht="13.5" x14ac:dyDescent="0.3">
      <c r="B224" s="223"/>
      <c r="C224" s="229"/>
      <c r="D224" s="262" t="s">
        <v>181</v>
      </c>
      <c r="E224" s="265" t="s">
        <v>5</v>
      </c>
      <c r="F224" s="270" t="s">
        <v>205</v>
      </c>
      <c r="G224" s="229"/>
      <c r="H224" s="272">
        <v>248</v>
      </c>
      <c r="I224" s="229"/>
      <c r="J224" s="229"/>
      <c r="K224" s="229"/>
      <c r="L224" s="229"/>
      <c r="M224" s="223"/>
      <c r="N224" s="228"/>
      <c r="O224" s="229"/>
      <c r="P224" s="229"/>
      <c r="Q224" s="229"/>
      <c r="R224" s="229"/>
      <c r="S224" s="229"/>
      <c r="T224" s="229"/>
      <c r="U224" s="229"/>
      <c r="V224" s="229"/>
      <c r="W224" s="229"/>
      <c r="X224" s="230"/>
      <c r="AT224" s="225" t="s">
        <v>181</v>
      </c>
      <c r="AU224" s="225" t="s">
        <v>83</v>
      </c>
      <c r="AV224" s="224" t="s">
        <v>177</v>
      </c>
      <c r="AW224" s="224" t="s">
        <v>7</v>
      </c>
      <c r="AX224" s="224" t="s">
        <v>81</v>
      </c>
      <c r="AY224" s="225" t="s">
        <v>171</v>
      </c>
    </row>
    <row r="225" spans="2:65" s="45" customFormat="1" ht="16.5" customHeight="1" x14ac:dyDescent="0.3">
      <c r="B225" s="38"/>
      <c r="C225" s="201" t="s">
        <v>383</v>
      </c>
      <c r="D225" s="201" t="s">
        <v>173</v>
      </c>
      <c r="E225" s="202" t="s">
        <v>742</v>
      </c>
      <c r="F225" s="203" t="s">
        <v>743</v>
      </c>
      <c r="G225" s="204" t="s">
        <v>176</v>
      </c>
      <c r="H225" s="205">
        <v>248</v>
      </c>
      <c r="I225" s="7"/>
      <c r="J225" s="7"/>
      <c r="K225" s="206">
        <f>ROUND(P225*H225,2)</f>
        <v>0</v>
      </c>
      <c r="L225" s="203" t="s">
        <v>487</v>
      </c>
      <c r="M225" s="38"/>
      <c r="N225" s="207" t="s">
        <v>5</v>
      </c>
      <c r="O225" s="208" t="s">
        <v>42</v>
      </c>
      <c r="P225" s="144">
        <f>I225+J225</f>
        <v>0</v>
      </c>
      <c r="Q225" s="144">
        <f>ROUND(I225*H225,2)</f>
        <v>0</v>
      </c>
      <c r="R225" s="144">
        <f>ROUND(J225*H225,2)</f>
        <v>0</v>
      </c>
      <c r="S225" s="39"/>
      <c r="T225" s="209">
        <f>S225*H225</f>
        <v>0</v>
      </c>
      <c r="U225" s="209">
        <v>0</v>
      </c>
      <c r="V225" s="209">
        <f>U225*H225</f>
        <v>0</v>
      </c>
      <c r="W225" s="209">
        <v>0</v>
      </c>
      <c r="X225" s="210">
        <f>W225*H225</f>
        <v>0</v>
      </c>
      <c r="AR225" s="17" t="s">
        <v>177</v>
      </c>
      <c r="AT225" s="17" t="s">
        <v>173</v>
      </c>
      <c r="AU225" s="17" t="s">
        <v>83</v>
      </c>
      <c r="AY225" s="17" t="s">
        <v>171</v>
      </c>
      <c r="BE225" s="211">
        <f>IF(O225="základní",K225,0)</f>
        <v>0</v>
      </c>
      <c r="BF225" s="211">
        <f>IF(O225="snížená",K225,0)</f>
        <v>0</v>
      </c>
      <c r="BG225" s="211">
        <f>IF(O225="zákl. přenesená",K225,0)</f>
        <v>0</v>
      </c>
      <c r="BH225" s="211">
        <f>IF(O225="sníž. přenesená",K225,0)</f>
        <v>0</v>
      </c>
      <c r="BI225" s="211">
        <f>IF(O225="nulová",K225,0)</f>
        <v>0</v>
      </c>
      <c r="BJ225" s="17" t="s">
        <v>81</v>
      </c>
      <c r="BK225" s="211">
        <f>ROUND(P225*H225,2)</f>
        <v>0</v>
      </c>
      <c r="BL225" s="17" t="s">
        <v>177</v>
      </c>
      <c r="BM225" s="17" t="s">
        <v>638</v>
      </c>
    </row>
    <row r="226" spans="2:65" s="45" customFormat="1" ht="27" x14ac:dyDescent="0.3">
      <c r="B226" s="38"/>
      <c r="D226" s="212" t="s">
        <v>179</v>
      </c>
      <c r="F226" s="213" t="s">
        <v>651</v>
      </c>
      <c r="M226" s="38"/>
      <c r="N226" s="214"/>
      <c r="O226" s="39"/>
      <c r="P226" s="39"/>
      <c r="Q226" s="39"/>
      <c r="R226" s="39"/>
      <c r="S226" s="39"/>
      <c r="T226" s="39"/>
      <c r="U226" s="39"/>
      <c r="V226" s="39"/>
      <c r="W226" s="39"/>
      <c r="X226" s="87"/>
      <c r="AT226" s="17" t="s">
        <v>179</v>
      </c>
      <c r="AU226" s="17" t="s">
        <v>83</v>
      </c>
    </row>
    <row r="227" spans="2:65" s="45" customFormat="1" ht="25.5" customHeight="1" x14ac:dyDescent="0.3">
      <c r="B227" s="38"/>
      <c r="C227" s="201" t="s">
        <v>387</v>
      </c>
      <c r="D227" s="201" t="s">
        <v>173</v>
      </c>
      <c r="E227" s="202" t="s">
        <v>744</v>
      </c>
      <c r="F227" s="203" t="s">
        <v>745</v>
      </c>
      <c r="G227" s="204" t="s">
        <v>176</v>
      </c>
      <c r="H227" s="205">
        <v>248</v>
      </c>
      <c r="I227" s="7"/>
      <c r="J227" s="7"/>
      <c r="K227" s="206">
        <f>ROUND(P227*H227,2)</f>
        <v>0</v>
      </c>
      <c r="L227" s="203" t="s">
        <v>487</v>
      </c>
      <c r="M227" s="38"/>
      <c r="N227" s="207" t="s">
        <v>5</v>
      </c>
      <c r="O227" s="208" t="s">
        <v>42</v>
      </c>
      <c r="P227" s="144">
        <f>I227+J227</f>
        <v>0</v>
      </c>
      <c r="Q227" s="144">
        <f>ROUND(I227*H227,2)</f>
        <v>0</v>
      </c>
      <c r="R227" s="144">
        <f>ROUND(J227*H227,2)</f>
        <v>0</v>
      </c>
      <c r="S227" s="39"/>
      <c r="T227" s="209">
        <f>S227*H227</f>
        <v>0</v>
      </c>
      <c r="U227" s="209">
        <v>0</v>
      </c>
      <c r="V227" s="209">
        <f>U227*H227</f>
        <v>0</v>
      </c>
      <c r="W227" s="209">
        <v>0</v>
      </c>
      <c r="X227" s="210">
        <f>W227*H227</f>
        <v>0</v>
      </c>
      <c r="AR227" s="17" t="s">
        <v>177</v>
      </c>
      <c r="AT227" s="17" t="s">
        <v>173</v>
      </c>
      <c r="AU227" s="17" t="s">
        <v>83</v>
      </c>
      <c r="AY227" s="17" t="s">
        <v>171</v>
      </c>
      <c r="BE227" s="211">
        <f>IF(O227="základní",K227,0)</f>
        <v>0</v>
      </c>
      <c r="BF227" s="211">
        <f>IF(O227="snížená",K227,0)</f>
        <v>0</v>
      </c>
      <c r="BG227" s="211">
        <f>IF(O227="zákl. přenesená",K227,0)</f>
        <v>0</v>
      </c>
      <c r="BH227" s="211">
        <f>IF(O227="sníž. přenesená",K227,0)</f>
        <v>0</v>
      </c>
      <c r="BI227" s="211">
        <f>IF(O227="nulová",K227,0)</f>
        <v>0</v>
      </c>
      <c r="BJ227" s="17" t="s">
        <v>81</v>
      </c>
      <c r="BK227" s="211">
        <f>ROUND(P227*H227,2)</f>
        <v>0</v>
      </c>
      <c r="BL227" s="17" t="s">
        <v>177</v>
      </c>
      <c r="BM227" s="17" t="s">
        <v>746</v>
      </c>
    </row>
    <row r="228" spans="2:65" s="216" customFormat="1" ht="13.5" x14ac:dyDescent="0.3">
      <c r="B228" s="215"/>
      <c r="C228" s="221"/>
      <c r="D228" s="262" t="s">
        <v>181</v>
      </c>
      <c r="E228" s="267" t="s">
        <v>5</v>
      </c>
      <c r="F228" s="271" t="s">
        <v>737</v>
      </c>
      <c r="G228" s="221"/>
      <c r="H228" s="273">
        <v>248</v>
      </c>
      <c r="I228" s="221"/>
      <c r="J228" s="221"/>
      <c r="K228" s="221"/>
      <c r="L228" s="221"/>
      <c r="M228" s="215"/>
      <c r="N228" s="220"/>
      <c r="O228" s="221"/>
      <c r="P228" s="221"/>
      <c r="Q228" s="221"/>
      <c r="R228" s="221"/>
      <c r="S228" s="221"/>
      <c r="T228" s="221"/>
      <c r="U228" s="221"/>
      <c r="V228" s="221"/>
      <c r="W228" s="221"/>
      <c r="X228" s="222"/>
      <c r="AT228" s="217" t="s">
        <v>181</v>
      </c>
      <c r="AU228" s="217" t="s">
        <v>83</v>
      </c>
      <c r="AV228" s="216" t="s">
        <v>83</v>
      </c>
      <c r="AW228" s="216" t="s">
        <v>7</v>
      </c>
      <c r="AX228" s="216" t="s">
        <v>73</v>
      </c>
      <c r="AY228" s="217" t="s">
        <v>171</v>
      </c>
    </row>
    <row r="229" spans="2:65" s="255" customFormat="1" ht="13.5" x14ac:dyDescent="0.3">
      <c r="B229" s="254"/>
      <c r="D229" s="212" t="s">
        <v>181</v>
      </c>
      <c r="E229" s="256" t="s">
        <v>5</v>
      </c>
      <c r="F229" s="257" t="s">
        <v>648</v>
      </c>
      <c r="H229" s="256" t="s">
        <v>5</v>
      </c>
      <c r="M229" s="254"/>
      <c r="N229" s="258"/>
      <c r="O229" s="259"/>
      <c r="P229" s="259"/>
      <c r="Q229" s="259"/>
      <c r="R229" s="259"/>
      <c r="S229" s="259"/>
      <c r="T229" s="259"/>
      <c r="U229" s="259"/>
      <c r="V229" s="259"/>
      <c r="W229" s="259"/>
      <c r="X229" s="260"/>
      <c r="AT229" s="256" t="s">
        <v>181</v>
      </c>
      <c r="AU229" s="256" t="s">
        <v>83</v>
      </c>
      <c r="AV229" s="255" t="s">
        <v>81</v>
      </c>
      <c r="AW229" s="255" t="s">
        <v>7</v>
      </c>
      <c r="AX229" s="255" t="s">
        <v>73</v>
      </c>
      <c r="AY229" s="256" t="s">
        <v>171</v>
      </c>
    </row>
    <row r="230" spans="2:65" s="224" customFormat="1" ht="13.5" x14ac:dyDescent="0.3">
      <c r="B230" s="223"/>
      <c r="C230" s="229"/>
      <c r="D230" s="262" t="s">
        <v>181</v>
      </c>
      <c r="E230" s="265" t="s">
        <v>5</v>
      </c>
      <c r="F230" s="270" t="s">
        <v>205</v>
      </c>
      <c r="G230" s="229"/>
      <c r="H230" s="272">
        <v>248</v>
      </c>
      <c r="I230" s="229"/>
      <c r="J230" s="229"/>
      <c r="K230" s="229"/>
      <c r="L230" s="229"/>
      <c r="M230" s="223"/>
      <c r="N230" s="228"/>
      <c r="O230" s="229"/>
      <c r="P230" s="229"/>
      <c r="Q230" s="229"/>
      <c r="R230" s="229"/>
      <c r="S230" s="229"/>
      <c r="T230" s="229"/>
      <c r="U230" s="229"/>
      <c r="V230" s="229"/>
      <c r="W230" s="229"/>
      <c r="X230" s="230"/>
      <c r="AT230" s="225" t="s">
        <v>181</v>
      </c>
      <c r="AU230" s="225" t="s">
        <v>83</v>
      </c>
      <c r="AV230" s="224" t="s">
        <v>177</v>
      </c>
      <c r="AW230" s="224" t="s">
        <v>7</v>
      </c>
      <c r="AX230" s="224" t="s">
        <v>81</v>
      </c>
      <c r="AY230" s="225" t="s">
        <v>171</v>
      </c>
    </row>
    <row r="231" spans="2:65" s="45" customFormat="1" ht="16.5" customHeight="1" x14ac:dyDescent="0.3">
      <c r="B231" s="38"/>
      <c r="C231" s="201" t="s">
        <v>392</v>
      </c>
      <c r="D231" s="201" t="s">
        <v>173</v>
      </c>
      <c r="E231" s="202" t="s">
        <v>747</v>
      </c>
      <c r="F231" s="203" t="s">
        <v>748</v>
      </c>
      <c r="G231" s="204" t="s">
        <v>176</v>
      </c>
      <c r="H231" s="205">
        <v>73</v>
      </c>
      <c r="I231" s="7"/>
      <c r="J231" s="7"/>
      <c r="K231" s="206">
        <f>ROUND(P231*H231,2)</f>
        <v>0</v>
      </c>
      <c r="L231" s="203" t="s">
        <v>487</v>
      </c>
      <c r="M231" s="38"/>
      <c r="N231" s="207" t="s">
        <v>5</v>
      </c>
      <c r="O231" s="208" t="s">
        <v>42</v>
      </c>
      <c r="P231" s="144">
        <f>I231+J231</f>
        <v>0</v>
      </c>
      <c r="Q231" s="144">
        <f>ROUND(I231*H231,2)</f>
        <v>0</v>
      </c>
      <c r="R231" s="144">
        <f>ROUND(J231*H231,2)</f>
        <v>0</v>
      </c>
      <c r="S231" s="39"/>
      <c r="T231" s="209">
        <f>S231*H231</f>
        <v>0</v>
      </c>
      <c r="U231" s="209">
        <v>0</v>
      </c>
      <c r="V231" s="209">
        <f>U231*H231</f>
        <v>0</v>
      </c>
      <c r="W231" s="209">
        <v>0</v>
      </c>
      <c r="X231" s="210">
        <f>W231*H231</f>
        <v>0</v>
      </c>
      <c r="AR231" s="17" t="s">
        <v>177</v>
      </c>
      <c r="AT231" s="17" t="s">
        <v>173</v>
      </c>
      <c r="AU231" s="17" t="s">
        <v>83</v>
      </c>
      <c r="AY231" s="17" t="s">
        <v>171</v>
      </c>
      <c r="BE231" s="211">
        <f>IF(O231="základní",K231,0)</f>
        <v>0</v>
      </c>
      <c r="BF231" s="211">
        <f>IF(O231="snížená",K231,0)</f>
        <v>0</v>
      </c>
      <c r="BG231" s="211">
        <f>IF(O231="zákl. přenesená",K231,0)</f>
        <v>0</v>
      </c>
      <c r="BH231" s="211">
        <f>IF(O231="sníž. přenesená",K231,0)</f>
        <v>0</v>
      </c>
      <c r="BI231" s="211">
        <f>IF(O231="nulová",K231,0)</f>
        <v>0</v>
      </c>
      <c r="BJ231" s="17" t="s">
        <v>81</v>
      </c>
      <c r="BK231" s="211">
        <f>ROUND(P231*H231,2)</f>
        <v>0</v>
      </c>
      <c r="BL231" s="17" t="s">
        <v>177</v>
      </c>
      <c r="BM231" s="17" t="s">
        <v>749</v>
      </c>
    </row>
    <row r="232" spans="2:65" s="45" customFormat="1" ht="27" x14ac:dyDescent="0.3">
      <c r="B232" s="38"/>
      <c r="D232" s="212" t="s">
        <v>179</v>
      </c>
      <c r="F232" s="213" t="s">
        <v>651</v>
      </c>
      <c r="M232" s="38"/>
      <c r="N232" s="214"/>
      <c r="O232" s="39"/>
      <c r="P232" s="39"/>
      <c r="Q232" s="39"/>
      <c r="R232" s="39"/>
      <c r="S232" s="39"/>
      <c r="T232" s="39"/>
      <c r="U232" s="39"/>
      <c r="V232" s="39"/>
      <c r="W232" s="39"/>
      <c r="X232" s="87"/>
      <c r="AT232" s="17" t="s">
        <v>179</v>
      </c>
      <c r="AU232" s="17" t="s">
        <v>83</v>
      </c>
    </row>
    <row r="233" spans="2:65" s="45" customFormat="1" ht="16.5" customHeight="1" x14ac:dyDescent="0.3">
      <c r="B233" s="38"/>
      <c r="C233" s="201" t="s">
        <v>399</v>
      </c>
      <c r="D233" s="201" t="s">
        <v>173</v>
      </c>
      <c r="E233" s="202" t="s">
        <v>750</v>
      </c>
      <c r="F233" s="203" t="s">
        <v>751</v>
      </c>
      <c r="G233" s="204" t="s">
        <v>176</v>
      </c>
      <c r="H233" s="205">
        <v>26</v>
      </c>
      <c r="I233" s="7"/>
      <c r="J233" s="7"/>
      <c r="K233" s="206">
        <f>ROUND(P233*H233,2)</f>
        <v>0</v>
      </c>
      <c r="L233" s="203" t="s">
        <v>487</v>
      </c>
      <c r="M233" s="38"/>
      <c r="N233" s="207" t="s">
        <v>5</v>
      </c>
      <c r="O233" s="208" t="s">
        <v>42</v>
      </c>
      <c r="P233" s="144">
        <f>I233+J233</f>
        <v>0</v>
      </c>
      <c r="Q233" s="144">
        <f>ROUND(I233*H233,2)</f>
        <v>0</v>
      </c>
      <c r="R233" s="144">
        <f>ROUND(J233*H233,2)</f>
        <v>0</v>
      </c>
      <c r="S233" s="39"/>
      <c r="T233" s="209">
        <f>S233*H233</f>
        <v>0</v>
      </c>
      <c r="U233" s="209">
        <v>0</v>
      </c>
      <c r="V233" s="209">
        <f>U233*H233</f>
        <v>0</v>
      </c>
      <c r="W233" s="209">
        <v>0</v>
      </c>
      <c r="X233" s="210">
        <f>W233*H233</f>
        <v>0</v>
      </c>
      <c r="AR233" s="17" t="s">
        <v>177</v>
      </c>
      <c r="AT233" s="17" t="s">
        <v>173</v>
      </c>
      <c r="AU233" s="17" t="s">
        <v>83</v>
      </c>
      <c r="AY233" s="17" t="s">
        <v>171</v>
      </c>
      <c r="BE233" s="211">
        <f>IF(O233="základní",K233,0)</f>
        <v>0</v>
      </c>
      <c r="BF233" s="211">
        <f>IF(O233="snížená",K233,0)</f>
        <v>0</v>
      </c>
      <c r="BG233" s="211">
        <f>IF(O233="zákl. přenesená",K233,0)</f>
        <v>0</v>
      </c>
      <c r="BH233" s="211">
        <f>IF(O233="sníž. přenesená",K233,0)</f>
        <v>0</v>
      </c>
      <c r="BI233" s="211">
        <f>IF(O233="nulová",K233,0)</f>
        <v>0</v>
      </c>
      <c r="BJ233" s="17" t="s">
        <v>81</v>
      </c>
      <c r="BK233" s="211">
        <f>ROUND(P233*H233,2)</f>
        <v>0</v>
      </c>
      <c r="BL233" s="17" t="s">
        <v>177</v>
      </c>
      <c r="BM233" s="17" t="s">
        <v>752</v>
      </c>
    </row>
    <row r="234" spans="2:65" s="216" customFormat="1" ht="13.5" x14ac:dyDescent="0.3">
      <c r="B234" s="215"/>
      <c r="C234" s="221"/>
      <c r="D234" s="262" t="s">
        <v>181</v>
      </c>
      <c r="E234" s="267" t="s">
        <v>5</v>
      </c>
      <c r="F234" s="271" t="s">
        <v>303</v>
      </c>
      <c r="G234" s="221"/>
      <c r="H234" s="273">
        <v>26</v>
      </c>
      <c r="I234" s="221"/>
      <c r="J234" s="221"/>
      <c r="K234" s="221"/>
      <c r="L234" s="221"/>
      <c r="M234" s="215"/>
      <c r="N234" s="220"/>
      <c r="O234" s="221"/>
      <c r="P234" s="221"/>
      <c r="Q234" s="221"/>
      <c r="R234" s="221"/>
      <c r="S234" s="221"/>
      <c r="T234" s="221"/>
      <c r="U234" s="221"/>
      <c r="V234" s="221"/>
      <c r="W234" s="221"/>
      <c r="X234" s="222"/>
      <c r="AT234" s="217" t="s">
        <v>181</v>
      </c>
      <c r="AU234" s="217" t="s">
        <v>83</v>
      </c>
      <c r="AV234" s="216" t="s">
        <v>83</v>
      </c>
      <c r="AW234" s="216" t="s">
        <v>7</v>
      </c>
      <c r="AX234" s="216" t="s">
        <v>73</v>
      </c>
      <c r="AY234" s="217" t="s">
        <v>171</v>
      </c>
    </row>
    <row r="235" spans="2:65" s="255" customFormat="1" ht="13.5" x14ac:dyDescent="0.3">
      <c r="B235" s="254"/>
      <c r="D235" s="212" t="s">
        <v>181</v>
      </c>
      <c r="E235" s="256" t="s">
        <v>5</v>
      </c>
      <c r="F235" s="257" t="s">
        <v>648</v>
      </c>
      <c r="H235" s="256" t="s">
        <v>5</v>
      </c>
      <c r="M235" s="254"/>
      <c r="N235" s="258"/>
      <c r="O235" s="259"/>
      <c r="P235" s="259"/>
      <c r="Q235" s="259"/>
      <c r="R235" s="259"/>
      <c r="S235" s="259"/>
      <c r="T235" s="259"/>
      <c r="U235" s="259"/>
      <c r="V235" s="259"/>
      <c r="W235" s="259"/>
      <c r="X235" s="260"/>
      <c r="AT235" s="256" t="s">
        <v>181</v>
      </c>
      <c r="AU235" s="256" t="s">
        <v>83</v>
      </c>
      <c r="AV235" s="255" t="s">
        <v>81</v>
      </c>
      <c r="AW235" s="255" t="s">
        <v>7</v>
      </c>
      <c r="AX235" s="255" t="s">
        <v>73</v>
      </c>
      <c r="AY235" s="256" t="s">
        <v>171</v>
      </c>
    </row>
    <row r="236" spans="2:65" s="224" customFormat="1" ht="13.5" x14ac:dyDescent="0.3">
      <c r="B236" s="223"/>
      <c r="C236" s="229"/>
      <c r="D236" s="262" t="s">
        <v>181</v>
      </c>
      <c r="E236" s="265" t="s">
        <v>5</v>
      </c>
      <c r="F236" s="270" t="s">
        <v>205</v>
      </c>
      <c r="G236" s="229"/>
      <c r="H236" s="272">
        <v>26</v>
      </c>
      <c r="I236" s="229"/>
      <c r="J236" s="229"/>
      <c r="K236" s="229"/>
      <c r="L236" s="229"/>
      <c r="M236" s="223"/>
      <c r="N236" s="228"/>
      <c r="O236" s="229"/>
      <c r="P236" s="229"/>
      <c r="Q236" s="229"/>
      <c r="R236" s="229"/>
      <c r="S236" s="229"/>
      <c r="T236" s="229"/>
      <c r="U236" s="229"/>
      <c r="V236" s="229"/>
      <c r="W236" s="229"/>
      <c r="X236" s="230"/>
      <c r="AT236" s="225" t="s">
        <v>181</v>
      </c>
      <c r="AU236" s="225" t="s">
        <v>83</v>
      </c>
      <c r="AV236" s="224" t="s">
        <v>177</v>
      </c>
      <c r="AW236" s="224" t="s">
        <v>7</v>
      </c>
      <c r="AX236" s="224" t="s">
        <v>81</v>
      </c>
      <c r="AY236" s="225" t="s">
        <v>171</v>
      </c>
    </row>
    <row r="237" spans="2:65" s="45" customFormat="1" ht="16.5" customHeight="1" x14ac:dyDescent="0.3">
      <c r="B237" s="38"/>
      <c r="C237" s="231" t="s">
        <v>404</v>
      </c>
      <c r="D237" s="231" t="s">
        <v>221</v>
      </c>
      <c r="E237" s="232" t="s">
        <v>753</v>
      </c>
      <c r="F237" s="233" t="s">
        <v>754</v>
      </c>
      <c r="G237" s="234" t="s">
        <v>224</v>
      </c>
      <c r="H237" s="235">
        <v>26.26</v>
      </c>
      <c r="I237" s="8"/>
      <c r="J237" s="236"/>
      <c r="K237" s="237">
        <f>ROUND(P237*H237,2)</f>
        <v>0</v>
      </c>
      <c r="L237" s="233" t="s">
        <v>487</v>
      </c>
      <c r="M237" s="238"/>
      <c r="N237" s="239" t="s">
        <v>5</v>
      </c>
      <c r="O237" s="208" t="s">
        <v>42</v>
      </c>
      <c r="P237" s="144">
        <f>I237+J237</f>
        <v>0</v>
      </c>
      <c r="Q237" s="144">
        <f>ROUND(I237*H237,2)</f>
        <v>0</v>
      </c>
      <c r="R237" s="144">
        <f>ROUND(J237*H237,2)</f>
        <v>0</v>
      </c>
      <c r="S237" s="39"/>
      <c r="T237" s="209">
        <f>S237*H237</f>
        <v>0</v>
      </c>
      <c r="U237" s="209">
        <v>0</v>
      </c>
      <c r="V237" s="209">
        <f>U237*H237</f>
        <v>0</v>
      </c>
      <c r="W237" s="209">
        <v>0</v>
      </c>
      <c r="X237" s="210">
        <f>W237*H237</f>
        <v>0</v>
      </c>
      <c r="AR237" s="17" t="s">
        <v>220</v>
      </c>
      <c r="AT237" s="17" t="s">
        <v>221</v>
      </c>
      <c r="AU237" s="17" t="s">
        <v>83</v>
      </c>
      <c r="AY237" s="17" t="s">
        <v>171</v>
      </c>
      <c r="BE237" s="211">
        <f>IF(O237="základní",K237,0)</f>
        <v>0</v>
      </c>
      <c r="BF237" s="211">
        <f>IF(O237="snížená",K237,0)</f>
        <v>0</v>
      </c>
      <c r="BG237" s="211">
        <f>IF(O237="zákl. přenesená",K237,0)</f>
        <v>0</v>
      </c>
      <c r="BH237" s="211">
        <f>IF(O237="sníž. přenesená",K237,0)</f>
        <v>0</v>
      </c>
      <c r="BI237" s="211">
        <f>IF(O237="nulová",K237,0)</f>
        <v>0</v>
      </c>
      <c r="BJ237" s="17" t="s">
        <v>81</v>
      </c>
      <c r="BK237" s="211">
        <f>ROUND(P237*H237,2)</f>
        <v>0</v>
      </c>
      <c r="BL237" s="17" t="s">
        <v>177</v>
      </c>
      <c r="BM237" s="17" t="s">
        <v>755</v>
      </c>
    </row>
    <row r="238" spans="2:65" s="45" customFormat="1" ht="40.5" x14ac:dyDescent="0.3">
      <c r="B238" s="38"/>
      <c r="D238" s="212" t="s">
        <v>179</v>
      </c>
      <c r="F238" s="213" t="s">
        <v>756</v>
      </c>
      <c r="M238" s="38"/>
      <c r="N238" s="214"/>
      <c r="O238" s="39"/>
      <c r="P238" s="39"/>
      <c r="Q238" s="39"/>
      <c r="R238" s="39"/>
      <c r="S238" s="39"/>
      <c r="T238" s="39"/>
      <c r="U238" s="39"/>
      <c r="V238" s="39"/>
      <c r="W238" s="39"/>
      <c r="X238" s="87"/>
      <c r="AT238" s="17" t="s">
        <v>179</v>
      </c>
      <c r="AU238" s="17" t="s">
        <v>83</v>
      </c>
    </row>
    <row r="239" spans="2:65" s="45" customFormat="1" ht="25.5" customHeight="1" x14ac:dyDescent="0.3">
      <c r="B239" s="38"/>
      <c r="C239" s="201" t="s">
        <v>410</v>
      </c>
      <c r="D239" s="201" t="s">
        <v>173</v>
      </c>
      <c r="E239" s="202" t="s">
        <v>757</v>
      </c>
      <c r="F239" s="203" t="s">
        <v>758</v>
      </c>
      <c r="G239" s="204" t="s">
        <v>176</v>
      </c>
      <c r="H239" s="205">
        <v>56</v>
      </c>
      <c r="I239" s="7"/>
      <c r="J239" s="7"/>
      <c r="K239" s="206">
        <f>ROUND(P239*H239,2)</f>
        <v>0</v>
      </c>
      <c r="L239" s="203" t="s">
        <v>487</v>
      </c>
      <c r="M239" s="38"/>
      <c r="N239" s="207" t="s">
        <v>5</v>
      </c>
      <c r="O239" s="208" t="s">
        <v>42</v>
      </c>
      <c r="P239" s="144">
        <f>I239+J239</f>
        <v>0</v>
      </c>
      <c r="Q239" s="144">
        <f>ROUND(I239*H239,2)</f>
        <v>0</v>
      </c>
      <c r="R239" s="144">
        <f>ROUND(J239*H239,2)</f>
        <v>0</v>
      </c>
      <c r="S239" s="39"/>
      <c r="T239" s="209">
        <f>S239*H239</f>
        <v>0</v>
      </c>
      <c r="U239" s="209">
        <v>0</v>
      </c>
      <c r="V239" s="209">
        <f>U239*H239</f>
        <v>0</v>
      </c>
      <c r="W239" s="209">
        <v>0</v>
      </c>
      <c r="X239" s="210">
        <f>W239*H239</f>
        <v>0</v>
      </c>
      <c r="AR239" s="17" t="s">
        <v>177</v>
      </c>
      <c r="AT239" s="17" t="s">
        <v>173</v>
      </c>
      <c r="AU239" s="17" t="s">
        <v>83</v>
      </c>
      <c r="AY239" s="17" t="s">
        <v>171</v>
      </c>
      <c r="BE239" s="211">
        <f>IF(O239="základní",K239,0)</f>
        <v>0</v>
      </c>
      <c r="BF239" s="211">
        <f>IF(O239="snížená",K239,0)</f>
        <v>0</v>
      </c>
      <c r="BG239" s="211">
        <f>IF(O239="zákl. přenesená",K239,0)</f>
        <v>0</v>
      </c>
      <c r="BH239" s="211">
        <f>IF(O239="sníž. přenesená",K239,0)</f>
        <v>0</v>
      </c>
      <c r="BI239" s="211">
        <f>IF(O239="nulová",K239,0)</f>
        <v>0</v>
      </c>
      <c r="BJ239" s="17" t="s">
        <v>81</v>
      </c>
      <c r="BK239" s="211">
        <f>ROUND(P239*H239,2)</f>
        <v>0</v>
      </c>
      <c r="BL239" s="17" t="s">
        <v>177</v>
      </c>
      <c r="BM239" s="17" t="s">
        <v>759</v>
      </c>
    </row>
    <row r="240" spans="2:65" s="216" customFormat="1" ht="13.5" x14ac:dyDescent="0.3">
      <c r="B240" s="215"/>
      <c r="D240" s="212" t="s">
        <v>181</v>
      </c>
      <c r="E240" s="217" t="s">
        <v>5</v>
      </c>
      <c r="F240" s="218" t="s">
        <v>449</v>
      </c>
      <c r="H240" s="219">
        <v>56</v>
      </c>
      <c r="M240" s="215"/>
      <c r="N240" s="220"/>
      <c r="O240" s="221"/>
      <c r="P240" s="221"/>
      <c r="Q240" s="221"/>
      <c r="R240" s="221"/>
      <c r="S240" s="221"/>
      <c r="T240" s="221"/>
      <c r="U240" s="221"/>
      <c r="V240" s="221"/>
      <c r="W240" s="221"/>
      <c r="X240" s="222"/>
      <c r="AT240" s="217" t="s">
        <v>181</v>
      </c>
      <c r="AU240" s="217" t="s">
        <v>83</v>
      </c>
      <c r="AV240" s="216" t="s">
        <v>83</v>
      </c>
      <c r="AW240" s="216" t="s">
        <v>7</v>
      </c>
      <c r="AX240" s="216" t="s">
        <v>73</v>
      </c>
      <c r="AY240" s="217" t="s">
        <v>171</v>
      </c>
    </row>
    <row r="241" spans="2:65" s="255" customFormat="1" ht="13.5" x14ac:dyDescent="0.3">
      <c r="B241" s="254"/>
      <c r="D241" s="212" t="s">
        <v>181</v>
      </c>
      <c r="E241" s="256" t="s">
        <v>5</v>
      </c>
      <c r="F241" s="257" t="s">
        <v>648</v>
      </c>
      <c r="H241" s="256" t="s">
        <v>5</v>
      </c>
      <c r="M241" s="254"/>
      <c r="N241" s="258"/>
      <c r="O241" s="259"/>
      <c r="P241" s="259"/>
      <c r="Q241" s="259"/>
      <c r="R241" s="259"/>
      <c r="S241" s="259"/>
      <c r="T241" s="259"/>
      <c r="U241" s="259"/>
      <c r="V241" s="259"/>
      <c r="W241" s="259"/>
      <c r="X241" s="260"/>
      <c r="AT241" s="256" t="s">
        <v>181</v>
      </c>
      <c r="AU241" s="256" t="s">
        <v>83</v>
      </c>
      <c r="AV241" s="255" t="s">
        <v>81</v>
      </c>
      <c r="AW241" s="255" t="s">
        <v>7</v>
      </c>
      <c r="AX241" s="255" t="s">
        <v>73</v>
      </c>
      <c r="AY241" s="256" t="s">
        <v>171</v>
      </c>
    </row>
    <row r="242" spans="2:65" s="224" customFormat="1" ht="13.5" x14ac:dyDescent="0.3">
      <c r="B242" s="223"/>
      <c r="C242" s="229"/>
      <c r="D242" s="262" t="s">
        <v>181</v>
      </c>
      <c r="E242" s="265" t="s">
        <v>5</v>
      </c>
      <c r="F242" s="270" t="s">
        <v>205</v>
      </c>
      <c r="G242" s="229"/>
      <c r="H242" s="272">
        <v>56</v>
      </c>
      <c r="I242" s="229"/>
      <c r="J242" s="229"/>
      <c r="K242" s="229"/>
      <c r="L242" s="229"/>
      <c r="M242" s="223"/>
      <c r="N242" s="228"/>
      <c r="O242" s="229"/>
      <c r="P242" s="229"/>
      <c r="Q242" s="229"/>
      <c r="R242" s="229"/>
      <c r="S242" s="229"/>
      <c r="T242" s="229"/>
      <c r="U242" s="229"/>
      <c r="V242" s="229"/>
      <c r="W242" s="229"/>
      <c r="X242" s="230"/>
      <c r="AT242" s="225" t="s">
        <v>181</v>
      </c>
      <c r="AU242" s="225" t="s">
        <v>83</v>
      </c>
      <c r="AV242" s="224" t="s">
        <v>177</v>
      </c>
      <c r="AW242" s="224" t="s">
        <v>7</v>
      </c>
      <c r="AX242" s="224" t="s">
        <v>81</v>
      </c>
      <c r="AY242" s="225" t="s">
        <v>171</v>
      </c>
    </row>
    <row r="243" spans="2:65" s="45" customFormat="1" ht="16.5" customHeight="1" x14ac:dyDescent="0.3">
      <c r="B243" s="38"/>
      <c r="C243" s="231" t="s">
        <v>416</v>
      </c>
      <c r="D243" s="231" t="s">
        <v>221</v>
      </c>
      <c r="E243" s="232" t="s">
        <v>760</v>
      </c>
      <c r="F243" s="233" t="s">
        <v>761</v>
      </c>
      <c r="G243" s="234" t="s">
        <v>176</v>
      </c>
      <c r="H243" s="235">
        <v>57.68</v>
      </c>
      <c r="I243" s="8"/>
      <c r="J243" s="236"/>
      <c r="K243" s="237">
        <f>ROUND(P243*H243,2)</f>
        <v>0</v>
      </c>
      <c r="L243" s="233" t="s">
        <v>5</v>
      </c>
      <c r="M243" s="238"/>
      <c r="N243" s="239" t="s">
        <v>5</v>
      </c>
      <c r="O243" s="208" t="s">
        <v>42</v>
      </c>
      <c r="P243" s="144">
        <f>I243+J243</f>
        <v>0</v>
      </c>
      <c r="Q243" s="144">
        <f>ROUND(I243*H243,2)</f>
        <v>0</v>
      </c>
      <c r="R243" s="144">
        <f>ROUND(J243*H243,2)</f>
        <v>0</v>
      </c>
      <c r="S243" s="39"/>
      <c r="T243" s="209">
        <f>S243*H243</f>
        <v>0</v>
      </c>
      <c r="U243" s="209">
        <v>0</v>
      </c>
      <c r="V243" s="209">
        <f>U243*H243</f>
        <v>0</v>
      </c>
      <c r="W243" s="209">
        <v>0</v>
      </c>
      <c r="X243" s="210">
        <f>W243*H243</f>
        <v>0</v>
      </c>
      <c r="AR243" s="17" t="s">
        <v>220</v>
      </c>
      <c r="AT243" s="17" t="s">
        <v>221</v>
      </c>
      <c r="AU243" s="17" t="s">
        <v>83</v>
      </c>
      <c r="AY243" s="17" t="s">
        <v>171</v>
      </c>
      <c r="BE243" s="211">
        <f>IF(O243="základní",K243,0)</f>
        <v>0</v>
      </c>
      <c r="BF243" s="211">
        <f>IF(O243="snížená",K243,0)</f>
        <v>0</v>
      </c>
      <c r="BG243" s="211">
        <f>IF(O243="zákl. přenesená",K243,0)</f>
        <v>0</v>
      </c>
      <c r="BH243" s="211">
        <f>IF(O243="sníž. přenesená",K243,0)</f>
        <v>0</v>
      </c>
      <c r="BI243" s="211">
        <f>IF(O243="nulová",K243,0)</f>
        <v>0</v>
      </c>
      <c r="BJ243" s="17" t="s">
        <v>81</v>
      </c>
      <c r="BK243" s="211">
        <f>ROUND(P243*H243,2)</f>
        <v>0</v>
      </c>
      <c r="BL243" s="17" t="s">
        <v>177</v>
      </c>
      <c r="BM243" s="17" t="s">
        <v>762</v>
      </c>
    </row>
    <row r="244" spans="2:65" s="45" customFormat="1" ht="40.5" x14ac:dyDescent="0.3">
      <c r="B244" s="38"/>
      <c r="C244" s="39"/>
      <c r="D244" s="262" t="s">
        <v>179</v>
      </c>
      <c r="E244" s="39"/>
      <c r="F244" s="269" t="s">
        <v>763</v>
      </c>
      <c r="G244" s="39"/>
      <c r="H244" s="39"/>
      <c r="I244" s="39"/>
      <c r="J244" s="39"/>
      <c r="K244" s="39"/>
      <c r="L244" s="39"/>
      <c r="M244" s="38"/>
      <c r="N244" s="214"/>
      <c r="O244" s="39"/>
      <c r="P244" s="39"/>
      <c r="Q244" s="39"/>
      <c r="R244" s="39"/>
      <c r="S244" s="39"/>
      <c r="T244" s="39"/>
      <c r="U244" s="39"/>
      <c r="V244" s="39"/>
      <c r="W244" s="39"/>
      <c r="X244" s="87"/>
      <c r="AT244" s="17" t="s">
        <v>179</v>
      </c>
      <c r="AU244" s="17" t="s">
        <v>83</v>
      </c>
    </row>
    <row r="245" spans="2:65" s="188" customFormat="1" ht="29.85" customHeight="1" x14ac:dyDescent="0.3">
      <c r="B245" s="187"/>
      <c r="C245" s="193"/>
      <c r="D245" s="261" t="s">
        <v>72</v>
      </c>
      <c r="E245" s="263" t="s">
        <v>206</v>
      </c>
      <c r="F245" s="263" t="s">
        <v>525</v>
      </c>
      <c r="G245" s="193"/>
      <c r="H245" s="193"/>
      <c r="I245" s="193"/>
      <c r="J245" s="193"/>
      <c r="K245" s="274">
        <f>BK245</f>
        <v>0</v>
      </c>
      <c r="L245" s="193"/>
      <c r="M245" s="187"/>
      <c r="N245" s="192"/>
      <c r="O245" s="193"/>
      <c r="P245" s="193"/>
      <c r="Q245" s="194">
        <f>SUM(Q246:Q260)</f>
        <v>0</v>
      </c>
      <c r="R245" s="194">
        <f>SUM(R246:R260)</f>
        <v>0</v>
      </c>
      <c r="S245" s="193"/>
      <c r="T245" s="195">
        <f>SUM(T246:T260)</f>
        <v>0</v>
      </c>
      <c r="U245" s="193"/>
      <c r="V245" s="195">
        <f>SUM(V246:V260)</f>
        <v>0</v>
      </c>
      <c r="W245" s="193"/>
      <c r="X245" s="196">
        <f>SUM(X246:X260)</f>
        <v>0</v>
      </c>
      <c r="AR245" s="189" t="s">
        <v>81</v>
      </c>
      <c r="AT245" s="197" t="s">
        <v>72</v>
      </c>
      <c r="AU245" s="197" t="s">
        <v>81</v>
      </c>
      <c r="AY245" s="189" t="s">
        <v>171</v>
      </c>
      <c r="BK245" s="198">
        <f>SUM(BK246:BK260)</f>
        <v>0</v>
      </c>
    </row>
    <row r="246" spans="2:65" s="45" customFormat="1" ht="25.5" customHeight="1" x14ac:dyDescent="0.3">
      <c r="B246" s="38"/>
      <c r="C246" s="201" t="s">
        <v>422</v>
      </c>
      <c r="D246" s="201" t="s">
        <v>173</v>
      </c>
      <c r="E246" s="202" t="s">
        <v>764</v>
      </c>
      <c r="F246" s="203" t="s">
        <v>765</v>
      </c>
      <c r="G246" s="204" t="s">
        <v>195</v>
      </c>
      <c r="H246" s="205">
        <v>4.8</v>
      </c>
      <c r="I246" s="7"/>
      <c r="J246" s="7"/>
      <c r="K246" s="206">
        <f>ROUND(P246*H246,2)</f>
        <v>0</v>
      </c>
      <c r="L246" s="203" t="s">
        <v>487</v>
      </c>
      <c r="M246" s="38"/>
      <c r="N246" s="207" t="s">
        <v>5</v>
      </c>
      <c r="O246" s="208" t="s">
        <v>42</v>
      </c>
      <c r="P246" s="144">
        <f>I246+J246</f>
        <v>0</v>
      </c>
      <c r="Q246" s="144">
        <f>ROUND(I246*H246,2)</f>
        <v>0</v>
      </c>
      <c r="R246" s="144">
        <f>ROUND(J246*H246,2)</f>
        <v>0</v>
      </c>
      <c r="S246" s="39"/>
      <c r="T246" s="209">
        <f>S246*H246</f>
        <v>0</v>
      </c>
      <c r="U246" s="209">
        <v>0</v>
      </c>
      <c r="V246" s="209">
        <f>U246*H246</f>
        <v>0</v>
      </c>
      <c r="W246" s="209">
        <v>0</v>
      </c>
      <c r="X246" s="210">
        <f>W246*H246</f>
        <v>0</v>
      </c>
      <c r="AR246" s="17" t="s">
        <v>177</v>
      </c>
      <c r="AT246" s="17" t="s">
        <v>173</v>
      </c>
      <c r="AU246" s="17" t="s">
        <v>83</v>
      </c>
      <c r="AY246" s="17" t="s">
        <v>171</v>
      </c>
      <c r="BE246" s="211">
        <f>IF(O246="základní",K246,0)</f>
        <v>0</v>
      </c>
      <c r="BF246" s="211">
        <f>IF(O246="snížená",K246,0)</f>
        <v>0</v>
      </c>
      <c r="BG246" s="211">
        <f>IF(O246="zákl. přenesená",K246,0)</f>
        <v>0</v>
      </c>
      <c r="BH246" s="211">
        <f>IF(O246="sníž. přenesená",K246,0)</f>
        <v>0</v>
      </c>
      <c r="BI246" s="211">
        <f>IF(O246="nulová",K246,0)</f>
        <v>0</v>
      </c>
      <c r="BJ246" s="17" t="s">
        <v>81</v>
      </c>
      <c r="BK246" s="211">
        <f>ROUND(P246*H246,2)</f>
        <v>0</v>
      </c>
      <c r="BL246" s="17" t="s">
        <v>177</v>
      </c>
      <c r="BM246" s="17" t="s">
        <v>766</v>
      </c>
    </row>
    <row r="247" spans="2:65" s="45" customFormat="1" ht="25.5" customHeight="1" x14ac:dyDescent="0.3">
      <c r="B247" s="38"/>
      <c r="C247" s="201" t="s">
        <v>426</v>
      </c>
      <c r="D247" s="201" t="s">
        <v>173</v>
      </c>
      <c r="E247" s="202" t="s">
        <v>767</v>
      </c>
      <c r="F247" s="203" t="s">
        <v>768</v>
      </c>
      <c r="G247" s="204" t="s">
        <v>195</v>
      </c>
      <c r="H247" s="205">
        <v>3.6</v>
      </c>
      <c r="I247" s="7"/>
      <c r="J247" s="7"/>
      <c r="K247" s="206">
        <f>ROUND(P247*H247,2)</f>
        <v>0</v>
      </c>
      <c r="L247" s="203" t="s">
        <v>5</v>
      </c>
      <c r="M247" s="38"/>
      <c r="N247" s="207" t="s">
        <v>5</v>
      </c>
      <c r="O247" s="208" t="s">
        <v>42</v>
      </c>
      <c r="P247" s="144">
        <f>I247+J247</f>
        <v>0</v>
      </c>
      <c r="Q247" s="144">
        <f>ROUND(I247*H247,2)</f>
        <v>0</v>
      </c>
      <c r="R247" s="144">
        <f>ROUND(J247*H247,2)</f>
        <v>0</v>
      </c>
      <c r="S247" s="39"/>
      <c r="T247" s="209">
        <f>S247*H247</f>
        <v>0</v>
      </c>
      <c r="U247" s="209">
        <v>0</v>
      </c>
      <c r="V247" s="209">
        <f>U247*H247</f>
        <v>0</v>
      </c>
      <c r="W247" s="209">
        <v>0</v>
      </c>
      <c r="X247" s="210">
        <f>W247*H247</f>
        <v>0</v>
      </c>
      <c r="AR247" s="17" t="s">
        <v>177</v>
      </c>
      <c r="AT247" s="17" t="s">
        <v>173</v>
      </c>
      <c r="AU247" s="17" t="s">
        <v>83</v>
      </c>
      <c r="AY247" s="17" t="s">
        <v>171</v>
      </c>
      <c r="BE247" s="211">
        <f>IF(O247="základní",K247,0)</f>
        <v>0</v>
      </c>
      <c r="BF247" s="211">
        <f>IF(O247="snížená",K247,0)</f>
        <v>0</v>
      </c>
      <c r="BG247" s="211">
        <f>IF(O247="zákl. přenesená",K247,0)</f>
        <v>0</v>
      </c>
      <c r="BH247" s="211">
        <f>IF(O247="sníž. přenesená",K247,0)</f>
        <v>0</v>
      </c>
      <c r="BI247" s="211">
        <f>IF(O247="nulová",K247,0)</f>
        <v>0</v>
      </c>
      <c r="BJ247" s="17" t="s">
        <v>81</v>
      </c>
      <c r="BK247" s="211">
        <f>ROUND(P247*H247,2)</f>
        <v>0</v>
      </c>
      <c r="BL247" s="17" t="s">
        <v>177</v>
      </c>
      <c r="BM247" s="17" t="s">
        <v>769</v>
      </c>
    </row>
    <row r="248" spans="2:65" s="45" customFormat="1" ht="27" x14ac:dyDescent="0.3">
      <c r="B248" s="38"/>
      <c r="C248" s="39"/>
      <c r="D248" s="262" t="s">
        <v>179</v>
      </c>
      <c r="E248" s="39"/>
      <c r="F248" s="269" t="s">
        <v>651</v>
      </c>
      <c r="G248" s="39"/>
      <c r="H248" s="39"/>
      <c r="I248" s="39"/>
      <c r="J248" s="39"/>
      <c r="K248" s="39"/>
      <c r="L248" s="39"/>
      <c r="M248" s="38"/>
      <c r="N248" s="214"/>
      <c r="O248" s="39"/>
      <c r="P248" s="39"/>
      <c r="Q248" s="39"/>
      <c r="R248" s="39"/>
      <c r="S248" s="39"/>
      <c r="T248" s="39"/>
      <c r="U248" s="39"/>
      <c r="V248" s="39"/>
      <c r="W248" s="39"/>
      <c r="X248" s="87"/>
      <c r="AT248" s="17" t="s">
        <v>179</v>
      </c>
      <c r="AU248" s="17" t="s">
        <v>83</v>
      </c>
    </row>
    <row r="249" spans="2:65" s="45" customFormat="1" ht="16.5" customHeight="1" x14ac:dyDescent="0.3">
      <c r="B249" s="38"/>
      <c r="C249" s="201" t="s">
        <v>431</v>
      </c>
      <c r="D249" s="201" t="s">
        <v>173</v>
      </c>
      <c r="E249" s="202" t="s">
        <v>770</v>
      </c>
      <c r="F249" s="203" t="s">
        <v>771</v>
      </c>
      <c r="G249" s="204" t="s">
        <v>195</v>
      </c>
      <c r="H249" s="205">
        <v>3.6</v>
      </c>
      <c r="I249" s="7"/>
      <c r="J249" s="7"/>
      <c r="K249" s="206">
        <f>ROUND(P249*H249,2)</f>
        <v>0</v>
      </c>
      <c r="L249" s="203" t="s">
        <v>487</v>
      </c>
      <c r="M249" s="38"/>
      <c r="N249" s="207" t="s">
        <v>5</v>
      </c>
      <c r="O249" s="208" t="s">
        <v>42</v>
      </c>
      <c r="P249" s="144">
        <f>I249+J249</f>
        <v>0</v>
      </c>
      <c r="Q249" s="144">
        <f>ROUND(I249*H249,2)</f>
        <v>0</v>
      </c>
      <c r="R249" s="144">
        <f>ROUND(J249*H249,2)</f>
        <v>0</v>
      </c>
      <c r="S249" s="39"/>
      <c r="T249" s="209">
        <f>S249*H249</f>
        <v>0</v>
      </c>
      <c r="U249" s="209">
        <v>0</v>
      </c>
      <c r="V249" s="209">
        <f>U249*H249</f>
        <v>0</v>
      </c>
      <c r="W249" s="209">
        <v>0</v>
      </c>
      <c r="X249" s="210">
        <f>W249*H249</f>
        <v>0</v>
      </c>
      <c r="AR249" s="17" t="s">
        <v>177</v>
      </c>
      <c r="AT249" s="17" t="s">
        <v>173</v>
      </c>
      <c r="AU249" s="17" t="s">
        <v>83</v>
      </c>
      <c r="AY249" s="17" t="s">
        <v>171</v>
      </c>
      <c r="BE249" s="211">
        <f>IF(O249="základní",K249,0)</f>
        <v>0</v>
      </c>
      <c r="BF249" s="211">
        <f>IF(O249="snížená",K249,0)</f>
        <v>0</v>
      </c>
      <c r="BG249" s="211">
        <f>IF(O249="zákl. přenesená",K249,0)</f>
        <v>0</v>
      </c>
      <c r="BH249" s="211">
        <f>IF(O249="sníž. přenesená",K249,0)</f>
        <v>0</v>
      </c>
      <c r="BI249" s="211">
        <f>IF(O249="nulová",K249,0)</f>
        <v>0</v>
      </c>
      <c r="BJ249" s="17" t="s">
        <v>81</v>
      </c>
      <c r="BK249" s="211">
        <f>ROUND(P249*H249,2)</f>
        <v>0</v>
      </c>
      <c r="BL249" s="17" t="s">
        <v>177</v>
      </c>
      <c r="BM249" s="17" t="s">
        <v>772</v>
      </c>
    </row>
    <row r="250" spans="2:65" s="45" customFormat="1" ht="27" x14ac:dyDescent="0.3">
      <c r="B250" s="38"/>
      <c r="D250" s="212" t="s">
        <v>179</v>
      </c>
      <c r="F250" s="213" t="s">
        <v>651</v>
      </c>
      <c r="M250" s="38"/>
      <c r="N250" s="214"/>
      <c r="O250" s="39"/>
      <c r="P250" s="39"/>
      <c r="Q250" s="39"/>
      <c r="R250" s="39"/>
      <c r="S250" s="39"/>
      <c r="T250" s="39"/>
      <c r="U250" s="39"/>
      <c r="V250" s="39"/>
      <c r="W250" s="39"/>
      <c r="X250" s="87"/>
      <c r="AT250" s="17" t="s">
        <v>179</v>
      </c>
      <c r="AU250" s="17" t="s">
        <v>83</v>
      </c>
    </row>
    <row r="251" spans="2:65" s="45" customFormat="1" ht="25.5" customHeight="1" x14ac:dyDescent="0.3">
      <c r="B251" s="38"/>
      <c r="C251" s="201" t="s">
        <v>438</v>
      </c>
      <c r="D251" s="201" t="s">
        <v>173</v>
      </c>
      <c r="E251" s="202" t="s">
        <v>773</v>
      </c>
      <c r="F251" s="203" t="s">
        <v>774</v>
      </c>
      <c r="G251" s="204" t="s">
        <v>195</v>
      </c>
      <c r="H251" s="205">
        <v>4.8</v>
      </c>
      <c r="I251" s="7"/>
      <c r="J251" s="7"/>
      <c r="K251" s="206">
        <f>ROUND(P251*H251,2)</f>
        <v>0</v>
      </c>
      <c r="L251" s="203" t="s">
        <v>487</v>
      </c>
      <c r="M251" s="38"/>
      <c r="N251" s="207" t="s">
        <v>5</v>
      </c>
      <c r="O251" s="208" t="s">
        <v>42</v>
      </c>
      <c r="P251" s="144">
        <f>I251+J251</f>
        <v>0</v>
      </c>
      <c r="Q251" s="144">
        <f>ROUND(I251*H251,2)</f>
        <v>0</v>
      </c>
      <c r="R251" s="144">
        <f>ROUND(J251*H251,2)</f>
        <v>0</v>
      </c>
      <c r="S251" s="39"/>
      <c r="T251" s="209">
        <f>S251*H251</f>
        <v>0</v>
      </c>
      <c r="U251" s="209">
        <v>0</v>
      </c>
      <c r="V251" s="209">
        <f>U251*H251</f>
        <v>0</v>
      </c>
      <c r="W251" s="209">
        <v>0</v>
      </c>
      <c r="X251" s="210">
        <f>W251*H251</f>
        <v>0</v>
      </c>
      <c r="AR251" s="17" t="s">
        <v>177</v>
      </c>
      <c r="AT251" s="17" t="s">
        <v>173</v>
      </c>
      <c r="AU251" s="17" t="s">
        <v>83</v>
      </c>
      <c r="AY251" s="17" t="s">
        <v>171</v>
      </c>
      <c r="BE251" s="211">
        <f>IF(O251="základní",K251,0)</f>
        <v>0</v>
      </c>
      <c r="BF251" s="211">
        <f>IF(O251="snížená",K251,0)</f>
        <v>0</v>
      </c>
      <c r="BG251" s="211">
        <f>IF(O251="zákl. přenesená",K251,0)</f>
        <v>0</v>
      </c>
      <c r="BH251" s="211">
        <f>IF(O251="sníž. přenesená",K251,0)</f>
        <v>0</v>
      </c>
      <c r="BI251" s="211">
        <f>IF(O251="nulová",K251,0)</f>
        <v>0</v>
      </c>
      <c r="BJ251" s="17" t="s">
        <v>81</v>
      </c>
      <c r="BK251" s="211">
        <f>ROUND(P251*H251,2)</f>
        <v>0</v>
      </c>
      <c r="BL251" s="17" t="s">
        <v>177</v>
      </c>
      <c r="BM251" s="17" t="s">
        <v>775</v>
      </c>
    </row>
    <row r="252" spans="2:65" s="45" customFormat="1" ht="27" x14ac:dyDescent="0.3">
      <c r="B252" s="38"/>
      <c r="D252" s="212" t="s">
        <v>179</v>
      </c>
      <c r="F252" s="213" t="s">
        <v>651</v>
      </c>
      <c r="M252" s="38"/>
      <c r="N252" s="214"/>
      <c r="O252" s="39"/>
      <c r="P252" s="39"/>
      <c r="Q252" s="39"/>
      <c r="R252" s="39"/>
      <c r="S252" s="39"/>
      <c r="T252" s="39"/>
      <c r="U252" s="39"/>
      <c r="V252" s="39"/>
      <c r="W252" s="39"/>
      <c r="X252" s="87"/>
      <c r="AT252" s="17" t="s">
        <v>179</v>
      </c>
      <c r="AU252" s="17" t="s">
        <v>83</v>
      </c>
    </row>
    <row r="253" spans="2:65" s="45" customFormat="1" ht="25.5" customHeight="1" x14ac:dyDescent="0.3">
      <c r="B253" s="38"/>
      <c r="C253" s="201" t="s">
        <v>442</v>
      </c>
      <c r="D253" s="201" t="s">
        <v>173</v>
      </c>
      <c r="E253" s="202" t="s">
        <v>776</v>
      </c>
      <c r="F253" s="203" t="s">
        <v>777</v>
      </c>
      <c r="G253" s="204" t="s">
        <v>195</v>
      </c>
      <c r="H253" s="205">
        <v>3.6</v>
      </c>
      <c r="I253" s="7"/>
      <c r="J253" s="7"/>
      <c r="K253" s="206">
        <f>ROUND(P253*H253,2)</f>
        <v>0</v>
      </c>
      <c r="L253" s="203" t="s">
        <v>487</v>
      </c>
      <c r="M253" s="38"/>
      <c r="N253" s="207" t="s">
        <v>5</v>
      </c>
      <c r="O253" s="208" t="s">
        <v>42</v>
      </c>
      <c r="P253" s="144">
        <f>I253+J253</f>
        <v>0</v>
      </c>
      <c r="Q253" s="144">
        <f>ROUND(I253*H253,2)</f>
        <v>0</v>
      </c>
      <c r="R253" s="144">
        <f>ROUND(J253*H253,2)</f>
        <v>0</v>
      </c>
      <c r="S253" s="39"/>
      <c r="T253" s="209">
        <f>S253*H253</f>
        <v>0</v>
      </c>
      <c r="U253" s="209">
        <v>0</v>
      </c>
      <c r="V253" s="209">
        <f>U253*H253</f>
        <v>0</v>
      </c>
      <c r="W253" s="209">
        <v>0</v>
      </c>
      <c r="X253" s="210">
        <f>W253*H253</f>
        <v>0</v>
      </c>
      <c r="AR253" s="17" t="s">
        <v>177</v>
      </c>
      <c r="AT253" s="17" t="s">
        <v>173</v>
      </c>
      <c r="AU253" s="17" t="s">
        <v>83</v>
      </c>
      <c r="AY253" s="17" t="s">
        <v>171</v>
      </c>
      <c r="BE253" s="211">
        <f>IF(O253="základní",K253,0)</f>
        <v>0</v>
      </c>
      <c r="BF253" s="211">
        <f>IF(O253="snížená",K253,0)</f>
        <v>0</v>
      </c>
      <c r="BG253" s="211">
        <f>IF(O253="zákl. přenesená",K253,0)</f>
        <v>0</v>
      </c>
      <c r="BH253" s="211">
        <f>IF(O253="sníž. přenesená",K253,0)</f>
        <v>0</v>
      </c>
      <c r="BI253" s="211">
        <f>IF(O253="nulová",K253,0)</f>
        <v>0</v>
      </c>
      <c r="BJ253" s="17" t="s">
        <v>81</v>
      </c>
      <c r="BK253" s="211">
        <f>ROUND(P253*H253,2)</f>
        <v>0</v>
      </c>
      <c r="BL253" s="17" t="s">
        <v>177</v>
      </c>
      <c r="BM253" s="17" t="s">
        <v>778</v>
      </c>
    </row>
    <row r="254" spans="2:65" s="45" customFormat="1" ht="27" x14ac:dyDescent="0.3">
      <c r="B254" s="38"/>
      <c r="C254" s="39"/>
      <c r="D254" s="262" t="s">
        <v>179</v>
      </c>
      <c r="E254" s="39"/>
      <c r="F254" s="269" t="s">
        <v>651</v>
      </c>
      <c r="G254" s="39"/>
      <c r="H254" s="39"/>
      <c r="I254" s="39"/>
      <c r="J254" s="39"/>
      <c r="K254" s="39"/>
      <c r="L254" s="39"/>
      <c r="M254" s="38"/>
      <c r="N254" s="214"/>
      <c r="O254" s="39"/>
      <c r="P254" s="39"/>
      <c r="Q254" s="39"/>
      <c r="R254" s="39"/>
      <c r="S254" s="39"/>
      <c r="T254" s="39"/>
      <c r="U254" s="39"/>
      <c r="V254" s="39"/>
      <c r="W254" s="39"/>
      <c r="X254" s="87"/>
      <c r="AT254" s="17" t="s">
        <v>179</v>
      </c>
      <c r="AU254" s="17" t="s">
        <v>83</v>
      </c>
    </row>
    <row r="255" spans="2:65" s="45" customFormat="1" ht="16.5" customHeight="1" x14ac:dyDescent="0.3">
      <c r="B255" s="38"/>
      <c r="C255" s="201" t="s">
        <v>449</v>
      </c>
      <c r="D255" s="201" t="s">
        <v>173</v>
      </c>
      <c r="E255" s="202" t="s">
        <v>779</v>
      </c>
      <c r="F255" s="203" t="s">
        <v>780</v>
      </c>
      <c r="G255" s="204" t="s">
        <v>209</v>
      </c>
      <c r="H255" s="205">
        <v>0.13300000000000001</v>
      </c>
      <c r="I255" s="7"/>
      <c r="J255" s="7"/>
      <c r="K255" s="206">
        <f>ROUND(P255*H255,2)</f>
        <v>0</v>
      </c>
      <c r="L255" s="203" t="s">
        <v>487</v>
      </c>
      <c r="M255" s="38"/>
      <c r="N255" s="207" t="s">
        <v>5</v>
      </c>
      <c r="O255" s="208" t="s">
        <v>42</v>
      </c>
      <c r="P255" s="144">
        <f>I255+J255</f>
        <v>0</v>
      </c>
      <c r="Q255" s="144">
        <f>ROUND(I255*H255,2)</f>
        <v>0</v>
      </c>
      <c r="R255" s="144">
        <f>ROUND(J255*H255,2)</f>
        <v>0</v>
      </c>
      <c r="S255" s="39"/>
      <c r="T255" s="209">
        <f>S255*H255</f>
        <v>0</v>
      </c>
      <c r="U255" s="209">
        <v>0</v>
      </c>
      <c r="V255" s="209">
        <f>U255*H255</f>
        <v>0</v>
      </c>
      <c r="W255" s="209">
        <v>0</v>
      </c>
      <c r="X255" s="210">
        <f>W255*H255</f>
        <v>0</v>
      </c>
      <c r="AR255" s="17" t="s">
        <v>177</v>
      </c>
      <c r="AT255" s="17" t="s">
        <v>173</v>
      </c>
      <c r="AU255" s="17" t="s">
        <v>83</v>
      </c>
      <c r="AY255" s="17" t="s">
        <v>171</v>
      </c>
      <c r="BE255" s="211">
        <f>IF(O255="základní",K255,0)</f>
        <v>0</v>
      </c>
      <c r="BF255" s="211">
        <f>IF(O255="snížená",K255,0)</f>
        <v>0</v>
      </c>
      <c r="BG255" s="211">
        <f>IF(O255="zákl. přenesená",K255,0)</f>
        <v>0</v>
      </c>
      <c r="BH255" s="211">
        <f>IF(O255="sníž. přenesená",K255,0)</f>
        <v>0</v>
      </c>
      <c r="BI255" s="211">
        <f>IF(O255="nulová",K255,0)</f>
        <v>0</v>
      </c>
      <c r="BJ255" s="17" t="s">
        <v>81</v>
      </c>
      <c r="BK255" s="211">
        <f>ROUND(P255*H255,2)</f>
        <v>0</v>
      </c>
      <c r="BL255" s="17" t="s">
        <v>177</v>
      </c>
      <c r="BM255" s="17" t="s">
        <v>781</v>
      </c>
    </row>
    <row r="256" spans="2:65" s="216" customFormat="1" ht="13.5" x14ac:dyDescent="0.3">
      <c r="B256" s="215"/>
      <c r="C256" s="221"/>
      <c r="D256" s="262" t="s">
        <v>181</v>
      </c>
      <c r="E256" s="267" t="s">
        <v>5</v>
      </c>
      <c r="F256" s="271" t="s">
        <v>782</v>
      </c>
      <c r="G256" s="221"/>
      <c r="H256" s="273">
        <v>0.13300000000000001</v>
      </c>
      <c r="I256" s="221"/>
      <c r="J256" s="221"/>
      <c r="K256" s="221"/>
      <c r="L256" s="221"/>
      <c r="M256" s="215"/>
      <c r="N256" s="220"/>
      <c r="O256" s="221"/>
      <c r="P256" s="221"/>
      <c r="Q256" s="221"/>
      <c r="R256" s="221"/>
      <c r="S256" s="221"/>
      <c r="T256" s="221"/>
      <c r="U256" s="221"/>
      <c r="V256" s="221"/>
      <c r="W256" s="221"/>
      <c r="X256" s="222"/>
      <c r="AT256" s="217" t="s">
        <v>181</v>
      </c>
      <c r="AU256" s="217" t="s">
        <v>83</v>
      </c>
      <c r="AV256" s="216" t="s">
        <v>83</v>
      </c>
      <c r="AW256" s="216" t="s">
        <v>7</v>
      </c>
      <c r="AX256" s="216" t="s">
        <v>73</v>
      </c>
      <c r="AY256" s="217" t="s">
        <v>171</v>
      </c>
    </row>
    <row r="257" spans="2:65" s="255" customFormat="1" ht="13.5" x14ac:dyDescent="0.3">
      <c r="B257" s="254"/>
      <c r="D257" s="212" t="s">
        <v>181</v>
      </c>
      <c r="E257" s="256" t="s">
        <v>5</v>
      </c>
      <c r="F257" s="257" t="s">
        <v>648</v>
      </c>
      <c r="H257" s="256" t="s">
        <v>5</v>
      </c>
      <c r="M257" s="254"/>
      <c r="N257" s="258"/>
      <c r="O257" s="259"/>
      <c r="P257" s="259"/>
      <c r="Q257" s="259"/>
      <c r="R257" s="259"/>
      <c r="S257" s="259"/>
      <c r="T257" s="259"/>
      <c r="U257" s="259"/>
      <c r="V257" s="259"/>
      <c r="W257" s="259"/>
      <c r="X257" s="260"/>
      <c r="AT257" s="256" t="s">
        <v>181</v>
      </c>
      <c r="AU257" s="256" t="s">
        <v>83</v>
      </c>
      <c r="AV257" s="255" t="s">
        <v>81</v>
      </c>
      <c r="AW257" s="255" t="s">
        <v>7</v>
      </c>
      <c r="AX257" s="255" t="s">
        <v>73</v>
      </c>
      <c r="AY257" s="256" t="s">
        <v>171</v>
      </c>
    </row>
    <row r="258" spans="2:65" s="224" customFormat="1" ht="13.5" x14ac:dyDescent="0.3">
      <c r="B258" s="223"/>
      <c r="C258" s="229"/>
      <c r="D258" s="262" t="s">
        <v>181</v>
      </c>
      <c r="E258" s="265" t="s">
        <v>5</v>
      </c>
      <c r="F258" s="270" t="s">
        <v>205</v>
      </c>
      <c r="G258" s="229"/>
      <c r="H258" s="272">
        <v>0.13300000000000001</v>
      </c>
      <c r="I258" s="229"/>
      <c r="J258" s="229"/>
      <c r="K258" s="229"/>
      <c r="L258" s="229"/>
      <c r="M258" s="223"/>
      <c r="N258" s="228"/>
      <c r="O258" s="229"/>
      <c r="P258" s="229"/>
      <c r="Q258" s="229"/>
      <c r="R258" s="229"/>
      <c r="S258" s="229"/>
      <c r="T258" s="229"/>
      <c r="U258" s="229"/>
      <c r="V258" s="229"/>
      <c r="W258" s="229"/>
      <c r="X258" s="230"/>
      <c r="AT258" s="225" t="s">
        <v>181</v>
      </c>
      <c r="AU258" s="225" t="s">
        <v>83</v>
      </c>
      <c r="AV258" s="224" t="s">
        <v>177</v>
      </c>
      <c r="AW258" s="224" t="s">
        <v>7</v>
      </c>
      <c r="AX258" s="224" t="s">
        <v>81</v>
      </c>
      <c r="AY258" s="225" t="s">
        <v>171</v>
      </c>
    </row>
    <row r="259" spans="2:65" s="45" customFormat="1" ht="16.5" customHeight="1" x14ac:dyDescent="0.3">
      <c r="B259" s="38"/>
      <c r="C259" s="201" t="s">
        <v>462</v>
      </c>
      <c r="D259" s="201" t="s">
        <v>173</v>
      </c>
      <c r="E259" s="202" t="s">
        <v>783</v>
      </c>
      <c r="F259" s="203" t="s">
        <v>784</v>
      </c>
      <c r="G259" s="204" t="s">
        <v>176</v>
      </c>
      <c r="H259" s="205">
        <v>24</v>
      </c>
      <c r="I259" s="7"/>
      <c r="J259" s="7"/>
      <c r="K259" s="206">
        <f>ROUND(P259*H259,2)</f>
        <v>0</v>
      </c>
      <c r="L259" s="203" t="s">
        <v>487</v>
      </c>
      <c r="M259" s="38"/>
      <c r="N259" s="207" t="s">
        <v>5</v>
      </c>
      <c r="O259" s="208" t="s">
        <v>42</v>
      </c>
      <c r="P259" s="144">
        <f>I259+J259</f>
        <v>0</v>
      </c>
      <c r="Q259" s="144">
        <f>ROUND(I259*H259,2)</f>
        <v>0</v>
      </c>
      <c r="R259" s="144">
        <f>ROUND(J259*H259,2)</f>
        <v>0</v>
      </c>
      <c r="S259" s="39"/>
      <c r="T259" s="209">
        <f>S259*H259</f>
        <v>0</v>
      </c>
      <c r="U259" s="209">
        <v>0</v>
      </c>
      <c r="V259" s="209">
        <f>U259*H259</f>
        <v>0</v>
      </c>
      <c r="W259" s="209">
        <v>0</v>
      </c>
      <c r="X259" s="210">
        <f>W259*H259</f>
        <v>0</v>
      </c>
      <c r="AR259" s="17" t="s">
        <v>177</v>
      </c>
      <c r="AT259" s="17" t="s">
        <v>173</v>
      </c>
      <c r="AU259" s="17" t="s">
        <v>83</v>
      </c>
      <c r="AY259" s="17" t="s">
        <v>171</v>
      </c>
      <c r="BE259" s="211">
        <f>IF(O259="základní",K259,0)</f>
        <v>0</v>
      </c>
      <c r="BF259" s="211">
        <f>IF(O259="snížená",K259,0)</f>
        <v>0</v>
      </c>
      <c r="BG259" s="211">
        <f>IF(O259="zákl. přenesená",K259,0)</f>
        <v>0</v>
      </c>
      <c r="BH259" s="211">
        <f>IF(O259="sníž. přenesená",K259,0)</f>
        <v>0</v>
      </c>
      <c r="BI259" s="211">
        <f>IF(O259="nulová",K259,0)</f>
        <v>0</v>
      </c>
      <c r="BJ259" s="17" t="s">
        <v>81</v>
      </c>
      <c r="BK259" s="211">
        <f>ROUND(P259*H259,2)</f>
        <v>0</v>
      </c>
      <c r="BL259" s="17" t="s">
        <v>177</v>
      </c>
      <c r="BM259" s="17" t="s">
        <v>785</v>
      </c>
    </row>
    <row r="260" spans="2:65" s="45" customFormat="1" ht="27" x14ac:dyDescent="0.3">
      <c r="B260" s="38"/>
      <c r="D260" s="212" t="s">
        <v>179</v>
      </c>
      <c r="F260" s="213" t="s">
        <v>651</v>
      </c>
      <c r="M260" s="38"/>
      <c r="N260" s="214"/>
      <c r="O260" s="39"/>
      <c r="P260" s="39"/>
      <c r="Q260" s="39"/>
      <c r="R260" s="39"/>
      <c r="S260" s="39"/>
      <c r="T260" s="39"/>
      <c r="U260" s="39"/>
      <c r="V260" s="39"/>
      <c r="W260" s="39"/>
      <c r="X260" s="87"/>
      <c r="AT260" s="17" t="s">
        <v>179</v>
      </c>
      <c r="AU260" s="17" t="s">
        <v>83</v>
      </c>
    </row>
    <row r="261" spans="2:65" s="188" customFormat="1" ht="29.85" customHeight="1" x14ac:dyDescent="0.3">
      <c r="B261" s="187"/>
      <c r="D261" s="189" t="s">
        <v>72</v>
      </c>
      <c r="E261" s="199" t="s">
        <v>220</v>
      </c>
      <c r="F261" s="199" t="s">
        <v>786</v>
      </c>
      <c r="K261" s="200">
        <f>BK261</f>
        <v>0</v>
      </c>
      <c r="M261" s="187"/>
      <c r="N261" s="192"/>
      <c r="O261" s="193"/>
      <c r="P261" s="193"/>
      <c r="Q261" s="194">
        <f>SUM(Q262:Q273)</f>
        <v>0</v>
      </c>
      <c r="R261" s="194">
        <f>SUM(R262:R273)</f>
        <v>0</v>
      </c>
      <c r="S261" s="193"/>
      <c r="T261" s="195">
        <f>SUM(T262:T273)</f>
        <v>0</v>
      </c>
      <c r="U261" s="193"/>
      <c r="V261" s="195">
        <f>SUM(V262:V273)</f>
        <v>0</v>
      </c>
      <c r="W261" s="193"/>
      <c r="X261" s="196">
        <f>SUM(X262:X273)</f>
        <v>0</v>
      </c>
      <c r="AR261" s="189" t="s">
        <v>81</v>
      </c>
      <c r="AT261" s="197" t="s">
        <v>72</v>
      </c>
      <c r="AU261" s="197" t="s">
        <v>81</v>
      </c>
      <c r="AY261" s="189" t="s">
        <v>171</v>
      </c>
      <c r="BK261" s="198">
        <f>SUM(BK262:BK273)</f>
        <v>0</v>
      </c>
    </row>
    <row r="262" spans="2:65" s="45" customFormat="1" ht="16.5" customHeight="1" x14ac:dyDescent="0.3">
      <c r="B262" s="38"/>
      <c r="C262" s="201" t="s">
        <v>574</v>
      </c>
      <c r="D262" s="201" t="s">
        <v>173</v>
      </c>
      <c r="E262" s="202" t="s">
        <v>787</v>
      </c>
      <c r="F262" s="203" t="s">
        <v>788</v>
      </c>
      <c r="G262" s="204" t="s">
        <v>224</v>
      </c>
      <c r="H262" s="205">
        <v>1</v>
      </c>
      <c r="I262" s="7"/>
      <c r="J262" s="7"/>
      <c r="K262" s="206">
        <f>ROUND(P262*H262,2)</f>
        <v>0</v>
      </c>
      <c r="L262" s="203" t="s">
        <v>487</v>
      </c>
      <c r="M262" s="38"/>
      <c r="N262" s="207" t="s">
        <v>5</v>
      </c>
      <c r="O262" s="208" t="s">
        <v>42</v>
      </c>
      <c r="P262" s="144">
        <f>I262+J262</f>
        <v>0</v>
      </c>
      <c r="Q262" s="144">
        <f>ROUND(I262*H262,2)</f>
        <v>0</v>
      </c>
      <c r="R262" s="144">
        <f>ROUND(J262*H262,2)</f>
        <v>0</v>
      </c>
      <c r="S262" s="39"/>
      <c r="T262" s="209">
        <f>S262*H262</f>
        <v>0</v>
      </c>
      <c r="U262" s="209">
        <v>0</v>
      </c>
      <c r="V262" s="209">
        <f>U262*H262</f>
        <v>0</v>
      </c>
      <c r="W262" s="209">
        <v>0</v>
      </c>
      <c r="X262" s="210">
        <f>W262*H262</f>
        <v>0</v>
      </c>
      <c r="AR262" s="17" t="s">
        <v>177</v>
      </c>
      <c r="AT262" s="17" t="s">
        <v>173</v>
      </c>
      <c r="AU262" s="17" t="s">
        <v>83</v>
      </c>
      <c r="AY262" s="17" t="s">
        <v>171</v>
      </c>
      <c r="BE262" s="211">
        <f>IF(O262="základní",K262,0)</f>
        <v>0</v>
      </c>
      <c r="BF262" s="211">
        <f>IF(O262="snížená",K262,0)</f>
        <v>0</v>
      </c>
      <c r="BG262" s="211">
        <f>IF(O262="zákl. přenesená",K262,0)</f>
        <v>0</v>
      </c>
      <c r="BH262" s="211">
        <f>IF(O262="sníž. přenesená",K262,0)</f>
        <v>0</v>
      </c>
      <c r="BI262" s="211">
        <f>IF(O262="nulová",K262,0)</f>
        <v>0</v>
      </c>
      <c r="BJ262" s="17" t="s">
        <v>81</v>
      </c>
      <c r="BK262" s="211">
        <f>ROUND(P262*H262,2)</f>
        <v>0</v>
      </c>
      <c r="BL262" s="17" t="s">
        <v>177</v>
      </c>
      <c r="BM262" s="17" t="s">
        <v>789</v>
      </c>
    </row>
    <row r="263" spans="2:65" s="216" customFormat="1" ht="13.5" x14ac:dyDescent="0.3">
      <c r="B263" s="215"/>
      <c r="D263" s="212" t="s">
        <v>181</v>
      </c>
      <c r="E263" s="217" t="s">
        <v>5</v>
      </c>
      <c r="F263" s="218" t="s">
        <v>81</v>
      </c>
      <c r="H263" s="219">
        <v>1</v>
      </c>
      <c r="M263" s="215"/>
      <c r="N263" s="220"/>
      <c r="O263" s="221"/>
      <c r="P263" s="221"/>
      <c r="Q263" s="221"/>
      <c r="R263" s="221"/>
      <c r="S263" s="221"/>
      <c r="T263" s="221"/>
      <c r="U263" s="221"/>
      <c r="V263" s="221"/>
      <c r="W263" s="221"/>
      <c r="X263" s="222"/>
      <c r="AT263" s="217" t="s">
        <v>181</v>
      </c>
      <c r="AU263" s="217" t="s">
        <v>83</v>
      </c>
      <c r="AV263" s="216" t="s">
        <v>83</v>
      </c>
      <c r="AW263" s="216" t="s">
        <v>7</v>
      </c>
      <c r="AX263" s="216" t="s">
        <v>73</v>
      </c>
      <c r="AY263" s="217" t="s">
        <v>171</v>
      </c>
    </row>
    <row r="264" spans="2:65" s="255" customFormat="1" ht="13.5" x14ac:dyDescent="0.3">
      <c r="B264" s="254"/>
      <c r="C264" s="259"/>
      <c r="D264" s="262" t="s">
        <v>181</v>
      </c>
      <c r="E264" s="264" t="s">
        <v>5</v>
      </c>
      <c r="F264" s="268" t="s">
        <v>648</v>
      </c>
      <c r="G264" s="259"/>
      <c r="H264" s="264" t="s">
        <v>5</v>
      </c>
      <c r="I264" s="259"/>
      <c r="J264" s="259"/>
      <c r="K264" s="259"/>
      <c r="L264" s="259"/>
      <c r="M264" s="254"/>
      <c r="N264" s="258"/>
      <c r="O264" s="259"/>
      <c r="P264" s="259"/>
      <c r="Q264" s="259"/>
      <c r="R264" s="259"/>
      <c r="S264" s="259"/>
      <c r="T264" s="259"/>
      <c r="U264" s="259"/>
      <c r="V264" s="259"/>
      <c r="W264" s="259"/>
      <c r="X264" s="260"/>
      <c r="AT264" s="256" t="s">
        <v>181</v>
      </c>
      <c r="AU264" s="256" t="s">
        <v>83</v>
      </c>
      <c r="AV264" s="255" t="s">
        <v>81</v>
      </c>
      <c r="AW264" s="255" t="s">
        <v>7</v>
      </c>
      <c r="AX264" s="255" t="s">
        <v>73</v>
      </c>
      <c r="AY264" s="256" t="s">
        <v>171</v>
      </c>
    </row>
    <row r="265" spans="2:65" s="224" customFormat="1" ht="13.5" x14ac:dyDescent="0.3">
      <c r="B265" s="223"/>
      <c r="D265" s="212" t="s">
        <v>181</v>
      </c>
      <c r="E265" s="225" t="s">
        <v>5</v>
      </c>
      <c r="F265" s="226" t="s">
        <v>205</v>
      </c>
      <c r="H265" s="227">
        <v>1</v>
      </c>
      <c r="M265" s="223"/>
      <c r="N265" s="228"/>
      <c r="O265" s="229"/>
      <c r="P265" s="229"/>
      <c r="Q265" s="229"/>
      <c r="R265" s="229"/>
      <c r="S265" s="229"/>
      <c r="T265" s="229"/>
      <c r="U265" s="229"/>
      <c r="V265" s="229"/>
      <c r="W265" s="229"/>
      <c r="X265" s="230"/>
      <c r="AT265" s="225" t="s">
        <v>181</v>
      </c>
      <c r="AU265" s="225" t="s">
        <v>83</v>
      </c>
      <c r="AV265" s="224" t="s">
        <v>177</v>
      </c>
      <c r="AW265" s="224" t="s">
        <v>7</v>
      </c>
      <c r="AX265" s="224" t="s">
        <v>81</v>
      </c>
      <c r="AY265" s="225" t="s">
        <v>171</v>
      </c>
    </row>
    <row r="266" spans="2:65" s="45" customFormat="1" ht="16.5" customHeight="1" x14ac:dyDescent="0.3">
      <c r="B266" s="38"/>
      <c r="C266" s="231" t="s">
        <v>790</v>
      </c>
      <c r="D266" s="231" t="s">
        <v>221</v>
      </c>
      <c r="E266" s="232" t="s">
        <v>791</v>
      </c>
      <c r="F266" s="233" t="s">
        <v>792</v>
      </c>
      <c r="G266" s="234" t="s">
        <v>224</v>
      </c>
      <c r="H266" s="235">
        <v>9</v>
      </c>
      <c r="I266" s="8"/>
      <c r="J266" s="236"/>
      <c r="K266" s="237">
        <f>ROUND(P266*H266,2)</f>
        <v>0</v>
      </c>
      <c r="L266" s="233" t="s">
        <v>5</v>
      </c>
      <c r="M266" s="238"/>
      <c r="N266" s="239" t="s">
        <v>5</v>
      </c>
      <c r="O266" s="208" t="s">
        <v>42</v>
      </c>
      <c r="P266" s="144">
        <f>I266+J266</f>
        <v>0</v>
      </c>
      <c r="Q266" s="144">
        <f>ROUND(I266*H266,2)</f>
        <v>0</v>
      </c>
      <c r="R266" s="144">
        <f>ROUND(J266*H266,2)</f>
        <v>0</v>
      </c>
      <c r="S266" s="39"/>
      <c r="T266" s="209">
        <f>S266*H266</f>
        <v>0</v>
      </c>
      <c r="U266" s="209">
        <v>0</v>
      </c>
      <c r="V266" s="209">
        <f>U266*H266</f>
        <v>0</v>
      </c>
      <c r="W266" s="209">
        <v>0</v>
      </c>
      <c r="X266" s="210">
        <f>W266*H266</f>
        <v>0</v>
      </c>
      <c r="AR266" s="17" t="s">
        <v>220</v>
      </c>
      <c r="AT266" s="17" t="s">
        <v>221</v>
      </c>
      <c r="AU266" s="17" t="s">
        <v>83</v>
      </c>
      <c r="AY266" s="17" t="s">
        <v>171</v>
      </c>
      <c r="BE266" s="211">
        <f>IF(O266="základní",K266,0)</f>
        <v>0</v>
      </c>
      <c r="BF266" s="211">
        <f>IF(O266="snížená",K266,0)</f>
        <v>0</v>
      </c>
      <c r="BG266" s="211">
        <f>IF(O266="zákl. přenesená",K266,0)</f>
        <v>0</v>
      </c>
      <c r="BH266" s="211">
        <f>IF(O266="sníž. přenesená",K266,0)</f>
        <v>0</v>
      </c>
      <c r="BI266" s="211">
        <f>IF(O266="nulová",K266,0)</f>
        <v>0</v>
      </c>
      <c r="BJ266" s="17" t="s">
        <v>81</v>
      </c>
      <c r="BK266" s="211">
        <f>ROUND(P266*H266,2)</f>
        <v>0</v>
      </c>
      <c r="BL266" s="17" t="s">
        <v>177</v>
      </c>
      <c r="BM266" s="17" t="s">
        <v>793</v>
      </c>
    </row>
    <row r="267" spans="2:65" s="45" customFormat="1" ht="27" x14ac:dyDescent="0.3">
      <c r="B267" s="38"/>
      <c r="C267" s="39"/>
      <c r="D267" s="262" t="s">
        <v>179</v>
      </c>
      <c r="E267" s="39"/>
      <c r="F267" s="269" t="s">
        <v>651</v>
      </c>
      <c r="G267" s="39"/>
      <c r="H267" s="39"/>
      <c r="I267" s="39"/>
      <c r="J267" s="39"/>
      <c r="K267" s="39"/>
      <c r="L267" s="39"/>
      <c r="M267" s="38"/>
      <c r="N267" s="214"/>
      <c r="O267" s="39"/>
      <c r="P267" s="39"/>
      <c r="Q267" s="39"/>
      <c r="R267" s="39"/>
      <c r="S267" s="39"/>
      <c r="T267" s="39"/>
      <c r="U267" s="39"/>
      <c r="V267" s="39"/>
      <c r="W267" s="39"/>
      <c r="X267" s="87"/>
      <c r="AT267" s="17" t="s">
        <v>179</v>
      </c>
      <c r="AU267" s="17" t="s">
        <v>83</v>
      </c>
    </row>
    <row r="268" spans="2:65" s="45" customFormat="1" ht="16.5" customHeight="1" x14ac:dyDescent="0.3">
      <c r="B268" s="38"/>
      <c r="C268" s="201" t="s">
        <v>579</v>
      </c>
      <c r="D268" s="201" t="s">
        <v>173</v>
      </c>
      <c r="E268" s="202" t="s">
        <v>794</v>
      </c>
      <c r="F268" s="203" t="s">
        <v>795</v>
      </c>
      <c r="G268" s="204" t="s">
        <v>224</v>
      </c>
      <c r="H268" s="205">
        <v>6</v>
      </c>
      <c r="I268" s="7"/>
      <c r="J268" s="7"/>
      <c r="K268" s="206">
        <f>ROUND(P268*H268,2)</f>
        <v>0</v>
      </c>
      <c r="L268" s="203" t="s">
        <v>487</v>
      </c>
      <c r="M268" s="38"/>
      <c r="N268" s="207" t="s">
        <v>5</v>
      </c>
      <c r="O268" s="208" t="s">
        <v>42</v>
      </c>
      <c r="P268" s="144">
        <f>I268+J268</f>
        <v>0</v>
      </c>
      <c r="Q268" s="144">
        <f>ROUND(I268*H268,2)</f>
        <v>0</v>
      </c>
      <c r="R268" s="144">
        <f>ROUND(J268*H268,2)</f>
        <v>0</v>
      </c>
      <c r="S268" s="39"/>
      <c r="T268" s="209">
        <f>S268*H268</f>
        <v>0</v>
      </c>
      <c r="U268" s="209">
        <v>0</v>
      </c>
      <c r="V268" s="209">
        <f>U268*H268</f>
        <v>0</v>
      </c>
      <c r="W268" s="209">
        <v>0</v>
      </c>
      <c r="X268" s="210">
        <f>W268*H268</f>
        <v>0</v>
      </c>
      <c r="AR268" s="17" t="s">
        <v>177</v>
      </c>
      <c r="AT268" s="17" t="s">
        <v>173</v>
      </c>
      <c r="AU268" s="17" t="s">
        <v>83</v>
      </c>
      <c r="AY268" s="17" t="s">
        <v>171</v>
      </c>
      <c r="BE268" s="211">
        <f>IF(O268="základní",K268,0)</f>
        <v>0</v>
      </c>
      <c r="BF268" s="211">
        <f>IF(O268="snížená",K268,0)</f>
        <v>0</v>
      </c>
      <c r="BG268" s="211">
        <f>IF(O268="zákl. přenesená",K268,0)</f>
        <v>0</v>
      </c>
      <c r="BH268" s="211">
        <f>IF(O268="sníž. přenesená",K268,0)</f>
        <v>0</v>
      </c>
      <c r="BI268" s="211">
        <f>IF(O268="nulová",K268,0)</f>
        <v>0</v>
      </c>
      <c r="BJ268" s="17" t="s">
        <v>81</v>
      </c>
      <c r="BK268" s="211">
        <f>ROUND(P268*H268,2)</f>
        <v>0</v>
      </c>
      <c r="BL268" s="17" t="s">
        <v>177</v>
      </c>
      <c r="BM268" s="17" t="s">
        <v>796</v>
      </c>
    </row>
    <row r="269" spans="2:65" s="45" customFormat="1" ht="27" x14ac:dyDescent="0.3">
      <c r="B269" s="38"/>
      <c r="C269" s="39"/>
      <c r="D269" s="262" t="s">
        <v>179</v>
      </c>
      <c r="E269" s="39"/>
      <c r="F269" s="269" t="s">
        <v>651</v>
      </c>
      <c r="G269" s="39"/>
      <c r="H269" s="39"/>
      <c r="I269" s="39"/>
      <c r="J269" s="39"/>
      <c r="K269" s="39"/>
      <c r="L269" s="39"/>
      <c r="M269" s="38"/>
      <c r="N269" s="214"/>
      <c r="O269" s="39"/>
      <c r="P269" s="39"/>
      <c r="Q269" s="39"/>
      <c r="R269" s="39"/>
      <c r="S269" s="39"/>
      <c r="T269" s="39"/>
      <c r="U269" s="39"/>
      <c r="V269" s="39"/>
      <c r="W269" s="39"/>
      <c r="X269" s="87"/>
      <c r="AT269" s="17" t="s">
        <v>179</v>
      </c>
      <c r="AU269" s="17" t="s">
        <v>83</v>
      </c>
    </row>
    <row r="270" spans="2:65" s="45" customFormat="1" ht="16.5" customHeight="1" x14ac:dyDescent="0.3">
      <c r="B270" s="38"/>
      <c r="C270" s="201" t="s">
        <v>797</v>
      </c>
      <c r="D270" s="201" t="s">
        <v>173</v>
      </c>
      <c r="E270" s="202" t="s">
        <v>798</v>
      </c>
      <c r="F270" s="203" t="s">
        <v>799</v>
      </c>
      <c r="G270" s="204" t="s">
        <v>224</v>
      </c>
      <c r="H270" s="205">
        <v>12</v>
      </c>
      <c r="I270" s="7"/>
      <c r="J270" s="7"/>
      <c r="K270" s="206">
        <f>ROUND(P270*H270,2)</f>
        <v>0</v>
      </c>
      <c r="L270" s="203" t="s">
        <v>487</v>
      </c>
      <c r="M270" s="38"/>
      <c r="N270" s="207" t="s">
        <v>5</v>
      </c>
      <c r="O270" s="208" t="s">
        <v>42</v>
      </c>
      <c r="P270" s="144">
        <f>I270+J270</f>
        <v>0</v>
      </c>
      <c r="Q270" s="144">
        <f>ROUND(I270*H270,2)</f>
        <v>0</v>
      </c>
      <c r="R270" s="144">
        <f>ROUND(J270*H270,2)</f>
        <v>0</v>
      </c>
      <c r="S270" s="39"/>
      <c r="T270" s="209">
        <f>S270*H270</f>
        <v>0</v>
      </c>
      <c r="U270" s="209">
        <v>0</v>
      </c>
      <c r="V270" s="209">
        <f>U270*H270</f>
        <v>0</v>
      </c>
      <c r="W270" s="209">
        <v>0</v>
      </c>
      <c r="X270" s="210">
        <f>W270*H270</f>
        <v>0</v>
      </c>
      <c r="AR270" s="17" t="s">
        <v>177</v>
      </c>
      <c r="AT270" s="17" t="s">
        <v>173</v>
      </c>
      <c r="AU270" s="17" t="s">
        <v>83</v>
      </c>
      <c r="AY270" s="17" t="s">
        <v>171</v>
      </c>
      <c r="BE270" s="211">
        <f>IF(O270="základní",K270,0)</f>
        <v>0</v>
      </c>
      <c r="BF270" s="211">
        <f>IF(O270="snížená",K270,0)</f>
        <v>0</v>
      </c>
      <c r="BG270" s="211">
        <f>IF(O270="zákl. přenesená",K270,0)</f>
        <v>0</v>
      </c>
      <c r="BH270" s="211">
        <f>IF(O270="sníž. přenesená",K270,0)</f>
        <v>0</v>
      </c>
      <c r="BI270" s="211">
        <f>IF(O270="nulová",K270,0)</f>
        <v>0</v>
      </c>
      <c r="BJ270" s="17" t="s">
        <v>81</v>
      </c>
      <c r="BK270" s="211">
        <f>ROUND(P270*H270,2)</f>
        <v>0</v>
      </c>
      <c r="BL270" s="17" t="s">
        <v>177</v>
      </c>
      <c r="BM270" s="17" t="s">
        <v>800</v>
      </c>
    </row>
    <row r="271" spans="2:65" s="216" customFormat="1" ht="13.5" x14ac:dyDescent="0.3">
      <c r="B271" s="215"/>
      <c r="D271" s="212" t="s">
        <v>181</v>
      </c>
      <c r="E271" s="217" t="s">
        <v>5</v>
      </c>
      <c r="F271" s="218" t="s">
        <v>244</v>
      </c>
      <c r="H271" s="219">
        <v>12</v>
      </c>
      <c r="M271" s="215"/>
      <c r="N271" s="220"/>
      <c r="O271" s="221"/>
      <c r="P271" s="221"/>
      <c r="Q271" s="221"/>
      <c r="R271" s="221"/>
      <c r="S271" s="221"/>
      <c r="T271" s="221"/>
      <c r="U271" s="221"/>
      <c r="V271" s="221"/>
      <c r="W271" s="221"/>
      <c r="X271" s="222"/>
      <c r="AT271" s="217" t="s">
        <v>181</v>
      </c>
      <c r="AU271" s="217" t="s">
        <v>83</v>
      </c>
      <c r="AV271" s="216" t="s">
        <v>83</v>
      </c>
      <c r="AW271" s="216" t="s">
        <v>7</v>
      </c>
      <c r="AX271" s="216" t="s">
        <v>73</v>
      </c>
      <c r="AY271" s="217" t="s">
        <v>171</v>
      </c>
    </row>
    <row r="272" spans="2:65" s="255" customFormat="1" ht="13.5" x14ac:dyDescent="0.3">
      <c r="B272" s="254"/>
      <c r="D272" s="212" t="s">
        <v>181</v>
      </c>
      <c r="E272" s="256" t="s">
        <v>5</v>
      </c>
      <c r="F272" s="257" t="s">
        <v>648</v>
      </c>
      <c r="H272" s="256" t="s">
        <v>5</v>
      </c>
      <c r="M272" s="254"/>
      <c r="N272" s="258"/>
      <c r="O272" s="259"/>
      <c r="P272" s="259"/>
      <c r="Q272" s="259"/>
      <c r="R272" s="259"/>
      <c r="S272" s="259"/>
      <c r="T272" s="259"/>
      <c r="U272" s="259"/>
      <c r="V272" s="259"/>
      <c r="W272" s="259"/>
      <c r="X272" s="260"/>
      <c r="AT272" s="256" t="s">
        <v>181</v>
      </c>
      <c r="AU272" s="256" t="s">
        <v>83</v>
      </c>
      <c r="AV272" s="255" t="s">
        <v>81</v>
      </c>
      <c r="AW272" s="255" t="s">
        <v>7</v>
      </c>
      <c r="AX272" s="255" t="s">
        <v>73</v>
      </c>
      <c r="AY272" s="256" t="s">
        <v>171</v>
      </c>
    </row>
    <row r="273" spans="2:65" s="224" customFormat="1" ht="13.5" x14ac:dyDescent="0.3">
      <c r="B273" s="223"/>
      <c r="C273" s="229"/>
      <c r="D273" s="262" t="s">
        <v>181</v>
      </c>
      <c r="E273" s="265" t="s">
        <v>5</v>
      </c>
      <c r="F273" s="270" t="s">
        <v>205</v>
      </c>
      <c r="G273" s="229"/>
      <c r="H273" s="272">
        <v>12</v>
      </c>
      <c r="I273" s="229"/>
      <c r="J273" s="229"/>
      <c r="K273" s="229"/>
      <c r="L273" s="229"/>
      <c r="M273" s="223"/>
      <c r="N273" s="228"/>
      <c r="O273" s="229"/>
      <c r="P273" s="229"/>
      <c r="Q273" s="229"/>
      <c r="R273" s="229"/>
      <c r="S273" s="229"/>
      <c r="T273" s="229"/>
      <c r="U273" s="229"/>
      <c r="V273" s="229"/>
      <c r="W273" s="229"/>
      <c r="X273" s="230"/>
      <c r="AT273" s="225" t="s">
        <v>181</v>
      </c>
      <c r="AU273" s="225" t="s">
        <v>83</v>
      </c>
      <c r="AV273" s="224" t="s">
        <v>177</v>
      </c>
      <c r="AW273" s="224" t="s">
        <v>7</v>
      </c>
      <c r="AX273" s="224" t="s">
        <v>81</v>
      </c>
      <c r="AY273" s="225" t="s">
        <v>171</v>
      </c>
    </row>
    <row r="274" spans="2:65" s="188" customFormat="1" ht="29.85" customHeight="1" x14ac:dyDescent="0.3">
      <c r="B274" s="187"/>
      <c r="C274" s="193"/>
      <c r="D274" s="261" t="s">
        <v>72</v>
      </c>
      <c r="E274" s="263" t="s">
        <v>227</v>
      </c>
      <c r="F274" s="263" t="s">
        <v>801</v>
      </c>
      <c r="G274" s="193"/>
      <c r="H274" s="193"/>
      <c r="I274" s="193"/>
      <c r="J274" s="193"/>
      <c r="K274" s="274">
        <f>BK274</f>
        <v>0</v>
      </c>
      <c r="L274" s="193"/>
      <c r="M274" s="187"/>
      <c r="N274" s="192"/>
      <c r="O274" s="193"/>
      <c r="P274" s="193"/>
      <c r="Q274" s="194">
        <f>SUM(Q275:Q311)</f>
        <v>0</v>
      </c>
      <c r="R274" s="194">
        <f>SUM(R275:R311)</f>
        <v>0</v>
      </c>
      <c r="S274" s="193"/>
      <c r="T274" s="195">
        <f>SUM(T275:T311)</f>
        <v>0</v>
      </c>
      <c r="U274" s="193"/>
      <c r="V274" s="195">
        <f>SUM(V275:V311)</f>
        <v>0</v>
      </c>
      <c r="W274" s="193"/>
      <c r="X274" s="196">
        <f>SUM(X275:X311)</f>
        <v>0</v>
      </c>
      <c r="AR274" s="189" t="s">
        <v>81</v>
      </c>
      <c r="AT274" s="197" t="s">
        <v>72</v>
      </c>
      <c r="AU274" s="197" t="s">
        <v>81</v>
      </c>
      <c r="AY274" s="189" t="s">
        <v>171</v>
      </c>
      <c r="BK274" s="198">
        <f>SUM(BK275:BK311)</f>
        <v>0</v>
      </c>
    </row>
    <row r="275" spans="2:65" s="45" customFormat="1" ht="25.5" customHeight="1" x14ac:dyDescent="0.3">
      <c r="B275" s="38"/>
      <c r="C275" s="201" t="s">
        <v>583</v>
      </c>
      <c r="D275" s="201" t="s">
        <v>173</v>
      </c>
      <c r="E275" s="202" t="s">
        <v>802</v>
      </c>
      <c r="F275" s="203" t="s">
        <v>803</v>
      </c>
      <c r="G275" s="204" t="s">
        <v>176</v>
      </c>
      <c r="H275" s="205">
        <v>1.88</v>
      </c>
      <c r="I275" s="7"/>
      <c r="J275" s="7"/>
      <c r="K275" s="206">
        <f>ROUND(P275*H275,2)</f>
        <v>0</v>
      </c>
      <c r="L275" s="203" t="s">
        <v>487</v>
      </c>
      <c r="M275" s="38"/>
      <c r="N275" s="207" t="s">
        <v>5</v>
      </c>
      <c r="O275" s="208" t="s">
        <v>42</v>
      </c>
      <c r="P275" s="144">
        <f>I275+J275</f>
        <v>0</v>
      </c>
      <c r="Q275" s="144">
        <f>ROUND(I275*H275,2)</f>
        <v>0</v>
      </c>
      <c r="R275" s="144">
        <f>ROUND(J275*H275,2)</f>
        <v>0</v>
      </c>
      <c r="S275" s="39"/>
      <c r="T275" s="209">
        <f>S275*H275</f>
        <v>0</v>
      </c>
      <c r="U275" s="209">
        <v>0</v>
      </c>
      <c r="V275" s="209">
        <f>U275*H275</f>
        <v>0</v>
      </c>
      <c r="W275" s="209">
        <v>0</v>
      </c>
      <c r="X275" s="210">
        <f>W275*H275</f>
        <v>0</v>
      </c>
      <c r="AR275" s="17" t="s">
        <v>177</v>
      </c>
      <c r="AT275" s="17" t="s">
        <v>173</v>
      </c>
      <c r="AU275" s="17" t="s">
        <v>83</v>
      </c>
      <c r="AY275" s="17" t="s">
        <v>171</v>
      </c>
      <c r="BE275" s="211">
        <f>IF(O275="základní",K275,0)</f>
        <v>0</v>
      </c>
      <c r="BF275" s="211">
        <f>IF(O275="snížená",K275,0)</f>
        <v>0</v>
      </c>
      <c r="BG275" s="211">
        <f>IF(O275="zákl. přenesená",K275,0)</f>
        <v>0</v>
      </c>
      <c r="BH275" s="211">
        <f>IF(O275="sníž. přenesená",K275,0)</f>
        <v>0</v>
      </c>
      <c r="BI275" s="211">
        <f>IF(O275="nulová",K275,0)</f>
        <v>0</v>
      </c>
      <c r="BJ275" s="17" t="s">
        <v>81</v>
      </c>
      <c r="BK275" s="211">
        <f>ROUND(P275*H275,2)</f>
        <v>0</v>
      </c>
      <c r="BL275" s="17" t="s">
        <v>177</v>
      </c>
      <c r="BM275" s="17" t="s">
        <v>804</v>
      </c>
    </row>
    <row r="276" spans="2:65" s="45" customFormat="1" ht="27" x14ac:dyDescent="0.3">
      <c r="B276" s="38"/>
      <c r="C276" s="39"/>
      <c r="D276" s="262" t="s">
        <v>179</v>
      </c>
      <c r="E276" s="39"/>
      <c r="F276" s="269" t="s">
        <v>651</v>
      </c>
      <c r="G276" s="39"/>
      <c r="H276" s="39"/>
      <c r="I276" s="39"/>
      <c r="J276" s="39"/>
      <c r="K276" s="39"/>
      <c r="L276" s="39"/>
      <c r="M276" s="38"/>
      <c r="N276" s="214"/>
      <c r="O276" s="39"/>
      <c r="P276" s="39"/>
      <c r="Q276" s="39"/>
      <c r="R276" s="39"/>
      <c r="S276" s="39"/>
      <c r="T276" s="39"/>
      <c r="U276" s="39"/>
      <c r="V276" s="39"/>
      <c r="W276" s="39"/>
      <c r="X276" s="87"/>
      <c r="AT276" s="17" t="s">
        <v>179</v>
      </c>
      <c r="AU276" s="17" t="s">
        <v>83</v>
      </c>
    </row>
    <row r="277" spans="2:65" s="45" customFormat="1" ht="25.5" customHeight="1" x14ac:dyDescent="0.3">
      <c r="B277" s="38"/>
      <c r="C277" s="201" t="s">
        <v>805</v>
      </c>
      <c r="D277" s="201" t="s">
        <v>173</v>
      </c>
      <c r="E277" s="202" t="s">
        <v>806</v>
      </c>
      <c r="F277" s="203" t="s">
        <v>807</v>
      </c>
      <c r="G277" s="204" t="s">
        <v>241</v>
      </c>
      <c r="H277" s="205">
        <v>6</v>
      </c>
      <c r="I277" s="7"/>
      <c r="J277" s="7"/>
      <c r="K277" s="206">
        <f>ROUND(P277*H277,2)</f>
        <v>0</v>
      </c>
      <c r="L277" s="203" t="s">
        <v>487</v>
      </c>
      <c r="M277" s="38"/>
      <c r="N277" s="207" t="s">
        <v>5</v>
      </c>
      <c r="O277" s="208" t="s">
        <v>42</v>
      </c>
      <c r="P277" s="144">
        <f>I277+J277</f>
        <v>0</v>
      </c>
      <c r="Q277" s="144">
        <f>ROUND(I277*H277,2)</f>
        <v>0</v>
      </c>
      <c r="R277" s="144">
        <f>ROUND(J277*H277,2)</f>
        <v>0</v>
      </c>
      <c r="S277" s="39"/>
      <c r="T277" s="209">
        <f>S277*H277</f>
        <v>0</v>
      </c>
      <c r="U277" s="209">
        <v>0</v>
      </c>
      <c r="V277" s="209">
        <f>U277*H277</f>
        <v>0</v>
      </c>
      <c r="W277" s="209">
        <v>0</v>
      </c>
      <c r="X277" s="210">
        <f>W277*H277</f>
        <v>0</v>
      </c>
      <c r="AR277" s="17" t="s">
        <v>177</v>
      </c>
      <c r="AT277" s="17" t="s">
        <v>173</v>
      </c>
      <c r="AU277" s="17" t="s">
        <v>83</v>
      </c>
      <c r="AY277" s="17" t="s">
        <v>171</v>
      </c>
      <c r="BE277" s="211">
        <f>IF(O277="základní",K277,0)</f>
        <v>0</v>
      </c>
      <c r="BF277" s="211">
        <f>IF(O277="snížená",K277,0)</f>
        <v>0</v>
      </c>
      <c r="BG277" s="211">
        <f>IF(O277="zákl. přenesená",K277,0)</f>
        <v>0</v>
      </c>
      <c r="BH277" s="211">
        <f>IF(O277="sníž. přenesená",K277,0)</f>
        <v>0</v>
      </c>
      <c r="BI277" s="211">
        <f>IF(O277="nulová",K277,0)</f>
        <v>0</v>
      </c>
      <c r="BJ277" s="17" t="s">
        <v>81</v>
      </c>
      <c r="BK277" s="211">
        <f>ROUND(P277*H277,2)</f>
        <v>0</v>
      </c>
      <c r="BL277" s="17" t="s">
        <v>177</v>
      </c>
      <c r="BM277" s="17" t="s">
        <v>808</v>
      </c>
    </row>
    <row r="278" spans="2:65" s="216" customFormat="1" ht="13.5" x14ac:dyDescent="0.3">
      <c r="B278" s="215"/>
      <c r="C278" s="221"/>
      <c r="D278" s="262" t="s">
        <v>181</v>
      </c>
      <c r="E278" s="267" t="s">
        <v>5</v>
      </c>
      <c r="F278" s="271" t="s">
        <v>206</v>
      </c>
      <c r="G278" s="221"/>
      <c r="H278" s="273">
        <v>6</v>
      </c>
      <c r="I278" s="221"/>
      <c r="J278" s="221"/>
      <c r="K278" s="221"/>
      <c r="L278" s="221"/>
      <c r="M278" s="215"/>
      <c r="N278" s="220"/>
      <c r="O278" s="221"/>
      <c r="P278" s="221"/>
      <c r="Q278" s="221"/>
      <c r="R278" s="221"/>
      <c r="S278" s="221"/>
      <c r="T278" s="221"/>
      <c r="U278" s="221"/>
      <c r="V278" s="221"/>
      <c r="W278" s="221"/>
      <c r="X278" s="222"/>
      <c r="AT278" s="217" t="s">
        <v>181</v>
      </c>
      <c r="AU278" s="217" t="s">
        <v>83</v>
      </c>
      <c r="AV278" s="216" t="s">
        <v>83</v>
      </c>
      <c r="AW278" s="216" t="s">
        <v>7</v>
      </c>
      <c r="AX278" s="216" t="s">
        <v>73</v>
      </c>
      <c r="AY278" s="217" t="s">
        <v>171</v>
      </c>
    </row>
    <row r="279" spans="2:65" s="255" customFormat="1" ht="13.5" x14ac:dyDescent="0.3">
      <c r="B279" s="254"/>
      <c r="D279" s="212" t="s">
        <v>181</v>
      </c>
      <c r="E279" s="256" t="s">
        <v>5</v>
      </c>
      <c r="F279" s="257" t="s">
        <v>648</v>
      </c>
      <c r="H279" s="256" t="s">
        <v>5</v>
      </c>
      <c r="M279" s="254"/>
      <c r="N279" s="258"/>
      <c r="O279" s="259"/>
      <c r="P279" s="259"/>
      <c r="Q279" s="259"/>
      <c r="R279" s="259"/>
      <c r="S279" s="259"/>
      <c r="T279" s="259"/>
      <c r="U279" s="259"/>
      <c r="V279" s="259"/>
      <c r="W279" s="259"/>
      <c r="X279" s="260"/>
      <c r="AT279" s="256" t="s">
        <v>181</v>
      </c>
      <c r="AU279" s="256" t="s">
        <v>83</v>
      </c>
      <c r="AV279" s="255" t="s">
        <v>81</v>
      </c>
      <c r="AW279" s="255" t="s">
        <v>7</v>
      </c>
      <c r="AX279" s="255" t="s">
        <v>73</v>
      </c>
      <c r="AY279" s="256" t="s">
        <v>171</v>
      </c>
    </row>
    <row r="280" spans="2:65" s="224" customFormat="1" ht="13.5" x14ac:dyDescent="0.3">
      <c r="B280" s="223"/>
      <c r="D280" s="212" t="s">
        <v>181</v>
      </c>
      <c r="E280" s="225" t="s">
        <v>5</v>
      </c>
      <c r="F280" s="226" t="s">
        <v>205</v>
      </c>
      <c r="H280" s="227">
        <v>6</v>
      </c>
      <c r="M280" s="223"/>
      <c r="N280" s="228"/>
      <c r="O280" s="229"/>
      <c r="P280" s="229"/>
      <c r="Q280" s="229"/>
      <c r="R280" s="229"/>
      <c r="S280" s="229"/>
      <c r="T280" s="229"/>
      <c r="U280" s="229"/>
      <c r="V280" s="229"/>
      <c r="W280" s="229"/>
      <c r="X280" s="230"/>
      <c r="AT280" s="225" t="s">
        <v>181</v>
      </c>
      <c r="AU280" s="225" t="s">
        <v>83</v>
      </c>
      <c r="AV280" s="224" t="s">
        <v>177</v>
      </c>
      <c r="AW280" s="224" t="s">
        <v>7</v>
      </c>
      <c r="AX280" s="224" t="s">
        <v>81</v>
      </c>
      <c r="AY280" s="225" t="s">
        <v>171</v>
      </c>
    </row>
    <row r="281" spans="2:65" s="45" customFormat="1" ht="16.5" customHeight="1" x14ac:dyDescent="0.3">
      <c r="B281" s="38"/>
      <c r="C281" s="231" t="s">
        <v>588</v>
      </c>
      <c r="D281" s="231" t="s">
        <v>221</v>
      </c>
      <c r="E281" s="232" t="s">
        <v>809</v>
      </c>
      <c r="F281" s="233" t="s">
        <v>810</v>
      </c>
      <c r="G281" s="234" t="s">
        <v>224</v>
      </c>
      <c r="H281" s="235">
        <v>12.12</v>
      </c>
      <c r="I281" s="8"/>
      <c r="J281" s="236"/>
      <c r="K281" s="237">
        <f>ROUND(P281*H281,2)</f>
        <v>0</v>
      </c>
      <c r="L281" s="233" t="s">
        <v>487</v>
      </c>
      <c r="M281" s="238"/>
      <c r="N281" s="239" t="s">
        <v>5</v>
      </c>
      <c r="O281" s="208" t="s">
        <v>42</v>
      </c>
      <c r="P281" s="144">
        <f>I281+J281</f>
        <v>0</v>
      </c>
      <c r="Q281" s="144">
        <f>ROUND(I281*H281,2)</f>
        <v>0</v>
      </c>
      <c r="R281" s="144">
        <f>ROUND(J281*H281,2)</f>
        <v>0</v>
      </c>
      <c r="S281" s="39"/>
      <c r="T281" s="209">
        <f>S281*H281</f>
        <v>0</v>
      </c>
      <c r="U281" s="209">
        <v>0</v>
      </c>
      <c r="V281" s="209">
        <f>U281*H281</f>
        <v>0</v>
      </c>
      <c r="W281" s="209">
        <v>0</v>
      </c>
      <c r="X281" s="210">
        <f>W281*H281</f>
        <v>0</v>
      </c>
      <c r="AR281" s="17" t="s">
        <v>220</v>
      </c>
      <c r="AT281" s="17" t="s">
        <v>221</v>
      </c>
      <c r="AU281" s="17" t="s">
        <v>83</v>
      </c>
      <c r="AY281" s="17" t="s">
        <v>171</v>
      </c>
      <c r="BE281" s="211">
        <f>IF(O281="základní",K281,0)</f>
        <v>0</v>
      </c>
      <c r="BF281" s="211">
        <f>IF(O281="snížená",K281,0)</f>
        <v>0</v>
      </c>
      <c r="BG281" s="211">
        <f>IF(O281="zákl. přenesená",K281,0)</f>
        <v>0</v>
      </c>
      <c r="BH281" s="211">
        <f>IF(O281="sníž. přenesená",K281,0)</f>
        <v>0</v>
      </c>
      <c r="BI281" s="211">
        <f>IF(O281="nulová",K281,0)</f>
        <v>0</v>
      </c>
      <c r="BJ281" s="17" t="s">
        <v>81</v>
      </c>
      <c r="BK281" s="211">
        <f>ROUND(P281*H281,2)</f>
        <v>0</v>
      </c>
      <c r="BL281" s="17" t="s">
        <v>177</v>
      </c>
      <c r="BM281" s="17" t="s">
        <v>811</v>
      </c>
    </row>
    <row r="282" spans="2:65" s="45" customFormat="1" ht="27" x14ac:dyDescent="0.3">
      <c r="B282" s="38"/>
      <c r="C282" s="39"/>
      <c r="D282" s="262" t="s">
        <v>179</v>
      </c>
      <c r="E282" s="39"/>
      <c r="F282" s="269" t="s">
        <v>651</v>
      </c>
      <c r="G282" s="39"/>
      <c r="H282" s="39"/>
      <c r="I282" s="39"/>
      <c r="J282" s="39"/>
      <c r="K282" s="39"/>
      <c r="L282" s="39"/>
      <c r="M282" s="38"/>
      <c r="N282" s="214"/>
      <c r="O282" s="39"/>
      <c r="P282" s="39"/>
      <c r="Q282" s="39"/>
      <c r="R282" s="39"/>
      <c r="S282" s="39"/>
      <c r="T282" s="39"/>
      <c r="U282" s="39"/>
      <c r="V282" s="39"/>
      <c r="W282" s="39"/>
      <c r="X282" s="87"/>
      <c r="AT282" s="17" t="s">
        <v>179</v>
      </c>
      <c r="AU282" s="17" t="s">
        <v>83</v>
      </c>
    </row>
    <row r="283" spans="2:65" s="45" customFormat="1" ht="16.5" customHeight="1" x14ac:dyDescent="0.3">
      <c r="B283" s="38"/>
      <c r="C283" s="201" t="s">
        <v>812</v>
      </c>
      <c r="D283" s="201" t="s">
        <v>173</v>
      </c>
      <c r="E283" s="202" t="s">
        <v>813</v>
      </c>
      <c r="F283" s="203" t="s">
        <v>814</v>
      </c>
      <c r="G283" s="204" t="s">
        <v>176</v>
      </c>
      <c r="H283" s="205">
        <v>1.88</v>
      </c>
      <c r="I283" s="7"/>
      <c r="J283" s="7"/>
      <c r="K283" s="206">
        <f>ROUND(P283*H283,2)</f>
        <v>0</v>
      </c>
      <c r="L283" s="203" t="s">
        <v>487</v>
      </c>
      <c r="M283" s="38"/>
      <c r="N283" s="207" t="s">
        <v>5</v>
      </c>
      <c r="O283" s="208" t="s">
        <v>42</v>
      </c>
      <c r="P283" s="144">
        <f>I283+J283</f>
        <v>0</v>
      </c>
      <c r="Q283" s="144">
        <f>ROUND(I283*H283,2)</f>
        <v>0</v>
      </c>
      <c r="R283" s="144">
        <f>ROUND(J283*H283,2)</f>
        <v>0</v>
      </c>
      <c r="S283" s="39"/>
      <c r="T283" s="209">
        <f>S283*H283</f>
        <v>0</v>
      </c>
      <c r="U283" s="209">
        <v>0</v>
      </c>
      <c r="V283" s="209">
        <f>U283*H283</f>
        <v>0</v>
      </c>
      <c r="W283" s="209">
        <v>0</v>
      </c>
      <c r="X283" s="210">
        <f>W283*H283</f>
        <v>0</v>
      </c>
      <c r="AR283" s="17" t="s">
        <v>177</v>
      </c>
      <c r="AT283" s="17" t="s">
        <v>173</v>
      </c>
      <c r="AU283" s="17" t="s">
        <v>83</v>
      </c>
      <c r="AY283" s="17" t="s">
        <v>171</v>
      </c>
      <c r="BE283" s="211">
        <f>IF(O283="základní",K283,0)</f>
        <v>0</v>
      </c>
      <c r="BF283" s="211">
        <f>IF(O283="snížená",K283,0)</f>
        <v>0</v>
      </c>
      <c r="BG283" s="211">
        <f>IF(O283="zákl. přenesená",K283,0)</f>
        <v>0</v>
      </c>
      <c r="BH283" s="211">
        <f>IF(O283="sníž. přenesená",K283,0)</f>
        <v>0</v>
      </c>
      <c r="BI283" s="211">
        <f>IF(O283="nulová",K283,0)</f>
        <v>0</v>
      </c>
      <c r="BJ283" s="17" t="s">
        <v>81</v>
      </c>
      <c r="BK283" s="211">
        <f>ROUND(P283*H283,2)</f>
        <v>0</v>
      </c>
      <c r="BL283" s="17" t="s">
        <v>177</v>
      </c>
      <c r="BM283" s="17" t="s">
        <v>815</v>
      </c>
    </row>
    <row r="284" spans="2:65" s="216" customFormat="1" ht="13.5" x14ac:dyDescent="0.3">
      <c r="B284" s="215"/>
      <c r="C284" s="221"/>
      <c r="D284" s="262" t="s">
        <v>181</v>
      </c>
      <c r="E284" s="267" t="s">
        <v>5</v>
      </c>
      <c r="F284" s="271" t="s">
        <v>816</v>
      </c>
      <c r="G284" s="221"/>
      <c r="H284" s="273">
        <v>1.88</v>
      </c>
      <c r="I284" s="221"/>
      <c r="J284" s="221"/>
      <c r="K284" s="221"/>
      <c r="L284" s="221"/>
      <c r="M284" s="215"/>
      <c r="N284" s="220"/>
      <c r="O284" s="221"/>
      <c r="P284" s="221"/>
      <c r="Q284" s="221"/>
      <c r="R284" s="221"/>
      <c r="S284" s="221"/>
      <c r="T284" s="221"/>
      <c r="U284" s="221"/>
      <c r="V284" s="221"/>
      <c r="W284" s="221"/>
      <c r="X284" s="222"/>
      <c r="AT284" s="217" t="s">
        <v>181</v>
      </c>
      <c r="AU284" s="217" t="s">
        <v>83</v>
      </c>
      <c r="AV284" s="216" t="s">
        <v>83</v>
      </c>
      <c r="AW284" s="216" t="s">
        <v>7</v>
      </c>
      <c r="AX284" s="216" t="s">
        <v>73</v>
      </c>
      <c r="AY284" s="217" t="s">
        <v>171</v>
      </c>
    </row>
    <row r="285" spans="2:65" s="255" customFormat="1" ht="13.5" x14ac:dyDescent="0.3">
      <c r="B285" s="254"/>
      <c r="C285" s="259"/>
      <c r="D285" s="262" t="s">
        <v>181</v>
      </c>
      <c r="E285" s="264" t="s">
        <v>5</v>
      </c>
      <c r="F285" s="268" t="s">
        <v>648</v>
      </c>
      <c r="G285" s="259"/>
      <c r="H285" s="264" t="s">
        <v>5</v>
      </c>
      <c r="I285" s="259"/>
      <c r="J285" s="259"/>
      <c r="K285" s="259"/>
      <c r="L285" s="259"/>
      <c r="M285" s="254"/>
      <c r="N285" s="258"/>
      <c r="O285" s="259"/>
      <c r="P285" s="259"/>
      <c r="Q285" s="259"/>
      <c r="R285" s="259"/>
      <c r="S285" s="259"/>
      <c r="T285" s="259"/>
      <c r="U285" s="259"/>
      <c r="V285" s="259"/>
      <c r="W285" s="259"/>
      <c r="X285" s="260"/>
      <c r="AT285" s="256" t="s">
        <v>181</v>
      </c>
      <c r="AU285" s="256" t="s">
        <v>83</v>
      </c>
      <c r="AV285" s="255" t="s">
        <v>81</v>
      </c>
      <c r="AW285" s="255" t="s">
        <v>7</v>
      </c>
      <c r="AX285" s="255" t="s">
        <v>73</v>
      </c>
      <c r="AY285" s="256" t="s">
        <v>171</v>
      </c>
    </row>
    <row r="286" spans="2:65" s="224" customFormat="1" ht="13.5" x14ac:dyDescent="0.3">
      <c r="B286" s="223"/>
      <c r="C286" s="229"/>
      <c r="D286" s="262" t="s">
        <v>181</v>
      </c>
      <c r="E286" s="265" t="s">
        <v>5</v>
      </c>
      <c r="F286" s="270" t="s">
        <v>205</v>
      </c>
      <c r="G286" s="229"/>
      <c r="H286" s="272">
        <v>1.88</v>
      </c>
      <c r="I286" s="229"/>
      <c r="J286" s="229"/>
      <c r="K286" s="229"/>
      <c r="L286" s="229"/>
      <c r="M286" s="223"/>
      <c r="N286" s="228"/>
      <c r="O286" s="229"/>
      <c r="P286" s="229"/>
      <c r="Q286" s="229"/>
      <c r="R286" s="229"/>
      <c r="S286" s="229"/>
      <c r="T286" s="229"/>
      <c r="U286" s="229"/>
      <c r="V286" s="229"/>
      <c r="W286" s="229"/>
      <c r="X286" s="230"/>
      <c r="AT286" s="225" t="s">
        <v>181</v>
      </c>
      <c r="AU286" s="225" t="s">
        <v>83</v>
      </c>
      <c r="AV286" s="224" t="s">
        <v>177</v>
      </c>
      <c r="AW286" s="224" t="s">
        <v>7</v>
      </c>
      <c r="AX286" s="224" t="s">
        <v>81</v>
      </c>
      <c r="AY286" s="225" t="s">
        <v>171</v>
      </c>
    </row>
    <row r="287" spans="2:65" s="45" customFormat="1" ht="25.5" customHeight="1" x14ac:dyDescent="0.3">
      <c r="B287" s="38"/>
      <c r="C287" s="201" t="s">
        <v>592</v>
      </c>
      <c r="D287" s="201" t="s">
        <v>173</v>
      </c>
      <c r="E287" s="202" t="s">
        <v>817</v>
      </c>
      <c r="F287" s="203" t="s">
        <v>818</v>
      </c>
      <c r="G287" s="204" t="s">
        <v>241</v>
      </c>
      <c r="H287" s="205">
        <v>104</v>
      </c>
      <c r="I287" s="7"/>
      <c r="J287" s="7"/>
      <c r="K287" s="206">
        <f>ROUND(P287*H287,2)</f>
        <v>0</v>
      </c>
      <c r="L287" s="203" t="s">
        <v>5</v>
      </c>
      <c r="M287" s="38"/>
      <c r="N287" s="207" t="s">
        <v>5</v>
      </c>
      <c r="O287" s="208" t="s">
        <v>42</v>
      </c>
      <c r="P287" s="144">
        <f>I287+J287</f>
        <v>0</v>
      </c>
      <c r="Q287" s="144">
        <f>ROUND(I287*H287,2)</f>
        <v>0</v>
      </c>
      <c r="R287" s="144">
        <f>ROUND(J287*H287,2)</f>
        <v>0</v>
      </c>
      <c r="S287" s="39"/>
      <c r="T287" s="209">
        <f>S287*H287</f>
        <v>0</v>
      </c>
      <c r="U287" s="209">
        <v>0</v>
      </c>
      <c r="V287" s="209">
        <f>U287*H287</f>
        <v>0</v>
      </c>
      <c r="W287" s="209">
        <v>0</v>
      </c>
      <c r="X287" s="210">
        <f>W287*H287</f>
        <v>0</v>
      </c>
      <c r="AR287" s="17" t="s">
        <v>177</v>
      </c>
      <c r="AT287" s="17" t="s">
        <v>173</v>
      </c>
      <c r="AU287" s="17" t="s">
        <v>83</v>
      </c>
      <c r="AY287" s="17" t="s">
        <v>171</v>
      </c>
      <c r="BE287" s="211">
        <f>IF(O287="základní",K287,0)</f>
        <v>0</v>
      </c>
      <c r="BF287" s="211">
        <f>IF(O287="snížená",K287,0)</f>
        <v>0</v>
      </c>
      <c r="BG287" s="211">
        <f>IF(O287="zákl. přenesená",K287,0)</f>
        <v>0</v>
      </c>
      <c r="BH287" s="211">
        <f>IF(O287="sníž. přenesená",K287,0)</f>
        <v>0</v>
      </c>
      <c r="BI287" s="211">
        <f>IF(O287="nulová",K287,0)</f>
        <v>0</v>
      </c>
      <c r="BJ287" s="17" t="s">
        <v>81</v>
      </c>
      <c r="BK287" s="211">
        <f>ROUND(P287*H287,2)</f>
        <v>0</v>
      </c>
      <c r="BL287" s="17" t="s">
        <v>177</v>
      </c>
      <c r="BM287" s="17" t="s">
        <v>819</v>
      </c>
    </row>
    <row r="288" spans="2:65" s="45" customFormat="1" ht="27" x14ac:dyDescent="0.3">
      <c r="B288" s="38"/>
      <c r="D288" s="212" t="s">
        <v>179</v>
      </c>
      <c r="F288" s="213" t="s">
        <v>651</v>
      </c>
      <c r="M288" s="38"/>
      <c r="N288" s="214"/>
      <c r="O288" s="39"/>
      <c r="P288" s="39"/>
      <c r="Q288" s="39"/>
      <c r="R288" s="39"/>
      <c r="S288" s="39"/>
      <c r="T288" s="39"/>
      <c r="U288" s="39"/>
      <c r="V288" s="39"/>
      <c r="W288" s="39"/>
      <c r="X288" s="87"/>
      <c r="AT288" s="17" t="s">
        <v>179</v>
      </c>
      <c r="AU288" s="17" t="s">
        <v>83</v>
      </c>
    </row>
    <row r="289" spans="2:65" s="45" customFormat="1" ht="16.5" customHeight="1" x14ac:dyDescent="0.3">
      <c r="B289" s="38"/>
      <c r="C289" s="231" t="s">
        <v>820</v>
      </c>
      <c r="D289" s="231" t="s">
        <v>221</v>
      </c>
      <c r="E289" s="232" t="s">
        <v>821</v>
      </c>
      <c r="F289" s="233" t="s">
        <v>822</v>
      </c>
      <c r="G289" s="234" t="s">
        <v>224</v>
      </c>
      <c r="H289" s="235">
        <v>105.04</v>
      </c>
      <c r="I289" s="8"/>
      <c r="J289" s="236"/>
      <c r="K289" s="237">
        <f>ROUND(P289*H289,2)</f>
        <v>0</v>
      </c>
      <c r="L289" s="233" t="s">
        <v>487</v>
      </c>
      <c r="M289" s="238"/>
      <c r="N289" s="239" t="s">
        <v>5</v>
      </c>
      <c r="O289" s="208" t="s">
        <v>42</v>
      </c>
      <c r="P289" s="144">
        <f>I289+J289</f>
        <v>0</v>
      </c>
      <c r="Q289" s="144">
        <f>ROUND(I289*H289,2)</f>
        <v>0</v>
      </c>
      <c r="R289" s="144">
        <f>ROUND(J289*H289,2)</f>
        <v>0</v>
      </c>
      <c r="S289" s="39"/>
      <c r="T289" s="209">
        <f>S289*H289</f>
        <v>0</v>
      </c>
      <c r="U289" s="209">
        <v>0</v>
      </c>
      <c r="V289" s="209">
        <f>U289*H289</f>
        <v>0</v>
      </c>
      <c r="W289" s="209">
        <v>0</v>
      </c>
      <c r="X289" s="210">
        <f>W289*H289</f>
        <v>0</v>
      </c>
      <c r="AR289" s="17" t="s">
        <v>220</v>
      </c>
      <c r="AT289" s="17" t="s">
        <v>221</v>
      </c>
      <c r="AU289" s="17" t="s">
        <v>83</v>
      </c>
      <c r="AY289" s="17" t="s">
        <v>171</v>
      </c>
      <c r="BE289" s="211">
        <f>IF(O289="základní",K289,0)</f>
        <v>0</v>
      </c>
      <c r="BF289" s="211">
        <f>IF(O289="snížená",K289,0)</f>
        <v>0</v>
      </c>
      <c r="BG289" s="211">
        <f>IF(O289="zákl. přenesená",K289,0)</f>
        <v>0</v>
      </c>
      <c r="BH289" s="211">
        <f>IF(O289="sníž. přenesená",K289,0)</f>
        <v>0</v>
      </c>
      <c r="BI289" s="211">
        <f>IF(O289="nulová",K289,0)</f>
        <v>0</v>
      </c>
      <c r="BJ289" s="17" t="s">
        <v>81</v>
      </c>
      <c r="BK289" s="211">
        <f>ROUND(P289*H289,2)</f>
        <v>0</v>
      </c>
      <c r="BL289" s="17" t="s">
        <v>177</v>
      </c>
      <c r="BM289" s="17" t="s">
        <v>823</v>
      </c>
    </row>
    <row r="290" spans="2:65" s="45" customFormat="1" ht="27" x14ac:dyDescent="0.3">
      <c r="B290" s="38"/>
      <c r="D290" s="212" t="s">
        <v>179</v>
      </c>
      <c r="F290" s="213" t="s">
        <v>651</v>
      </c>
      <c r="M290" s="38"/>
      <c r="N290" s="214"/>
      <c r="O290" s="39"/>
      <c r="P290" s="39"/>
      <c r="Q290" s="39"/>
      <c r="R290" s="39"/>
      <c r="S290" s="39"/>
      <c r="T290" s="39"/>
      <c r="U290" s="39"/>
      <c r="V290" s="39"/>
      <c r="W290" s="39"/>
      <c r="X290" s="87"/>
      <c r="AT290" s="17" t="s">
        <v>179</v>
      </c>
      <c r="AU290" s="17" t="s">
        <v>83</v>
      </c>
    </row>
    <row r="291" spans="2:65" s="216" customFormat="1" ht="13.5" x14ac:dyDescent="0.3">
      <c r="B291" s="215"/>
      <c r="D291" s="212" t="s">
        <v>181</v>
      </c>
      <c r="E291" s="217" t="s">
        <v>5</v>
      </c>
      <c r="F291" s="218" t="s">
        <v>824</v>
      </c>
      <c r="H291" s="219">
        <v>105.04</v>
      </c>
      <c r="M291" s="215"/>
      <c r="N291" s="220"/>
      <c r="O291" s="221"/>
      <c r="P291" s="221"/>
      <c r="Q291" s="221"/>
      <c r="R291" s="221"/>
      <c r="S291" s="221"/>
      <c r="T291" s="221"/>
      <c r="U291" s="221"/>
      <c r="V291" s="221"/>
      <c r="W291" s="221"/>
      <c r="X291" s="222"/>
      <c r="AT291" s="217" t="s">
        <v>181</v>
      </c>
      <c r="AU291" s="217" t="s">
        <v>83</v>
      </c>
      <c r="AV291" s="216" t="s">
        <v>83</v>
      </c>
      <c r="AW291" s="216" t="s">
        <v>7</v>
      </c>
      <c r="AX291" s="216" t="s">
        <v>73</v>
      </c>
      <c r="AY291" s="217" t="s">
        <v>171</v>
      </c>
    </row>
    <row r="292" spans="2:65" s="224" customFormat="1" ht="13.5" x14ac:dyDescent="0.3">
      <c r="B292" s="223"/>
      <c r="C292" s="229"/>
      <c r="D292" s="262" t="s">
        <v>181</v>
      </c>
      <c r="E292" s="265" t="s">
        <v>5</v>
      </c>
      <c r="F292" s="270" t="s">
        <v>205</v>
      </c>
      <c r="G292" s="229"/>
      <c r="H292" s="272">
        <v>105.04</v>
      </c>
      <c r="I292" s="229"/>
      <c r="J292" s="229"/>
      <c r="K292" s="229"/>
      <c r="L292" s="229"/>
      <c r="M292" s="223"/>
      <c r="N292" s="228"/>
      <c r="O292" s="229"/>
      <c r="P292" s="229"/>
      <c r="Q292" s="229"/>
      <c r="R292" s="229"/>
      <c r="S292" s="229"/>
      <c r="T292" s="229"/>
      <c r="U292" s="229"/>
      <c r="V292" s="229"/>
      <c r="W292" s="229"/>
      <c r="X292" s="230"/>
      <c r="AT292" s="225" t="s">
        <v>181</v>
      </c>
      <c r="AU292" s="225" t="s">
        <v>83</v>
      </c>
      <c r="AV292" s="224" t="s">
        <v>177</v>
      </c>
      <c r="AW292" s="224" t="s">
        <v>7</v>
      </c>
      <c r="AX292" s="224" t="s">
        <v>81</v>
      </c>
      <c r="AY292" s="225" t="s">
        <v>171</v>
      </c>
    </row>
    <row r="293" spans="2:65" s="45" customFormat="1" ht="25.5" customHeight="1" x14ac:dyDescent="0.3">
      <c r="B293" s="38"/>
      <c r="C293" s="201" t="s">
        <v>597</v>
      </c>
      <c r="D293" s="201" t="s">
        <v>173</v>
      </c>
      <c r="E293" s="202" t="s">
        <v>335</v>
      </c>
      <c r="F293" s="203" t="s">
        <v>825</v>
      </c>
      <c r="G293" s="204" t="s">
        <v>241</v>
      </c>
      <c r="H293" s="205">
        <v>51</v>
      </c>
      <c r="I293" s="7"/>
      <c r="J293" s="7"/>
      <c r="K293" s="206">
        <f>ROUND(P293*H293,2)</f>
        <v>0</v>
      </c>
      <c r="L293" s="203" t="s">
        <v>487</v>
      </c>
      <c r="M293" s="38"/>
      <c r="N293" s="207" t="s">
        <v>5</v>
      </c>
      <c r="O293" s="208" t="s">
        <v>42</v>
      </c>
      <c r="P293" s="144">
        <f>I293+J293</f>
        <v>0</v>
      </c>
      <c r="Q293" s="144">
        <f>ROUND(I293*H293,2)</f>
        <v>0</v>
      </c>
      <c r="R293" s="144">
        <f>ROUND(J293*H293,2)</f>
        <v>0</v>
      </c>
      <c r="S293" s="39"/>
      <c r="T293" s="209">
        <f>S293*H293</f>
        <v>0</v>
      </c>
      <c r="U293" s="209">
        <v>0</v>
      </c>
      <c r="V293" s="209">
        <f>U293*H293</f>
        <v>0</v>
      </c>
      <c r="W293" s="209">
        <v>0</v>
      </c>
      <c r="X293" s="210">
        <f>W293*H293</f>
        <v>0</v>
      </c>
      <c r="AR293" s="17" t="s">
        <v>177</v>
      </c>
      <c r="AT293" s="17" t="s">
        <v>173</v>
      </c>
      <c r="AU293" s="17" t="s">
        <v>83</v>
      </c>
      <c r="AY293" s="17" t="s">
        <v>171</v>
      </c>
      <c r="BE293" s="211">
        <f>IF(O293="základní",K293,0)</f>
        <v>0</v>
      </c>
      <c r="BF293" s="211">
        <f>IF(O293="snížená",K293,0)</f>
        <v>0</v>
      </c>
      <c r="BG293" s="211">
        <f>IF(O293="zákl. přenesená",K293,0)</f>
        <v>0</v>
      </c>
      <c r="BH293" s="211">
        <f>IF(O293="sníž. přenesená",K293,0)</f>
        <v>0</v>
      </c>
      <c r="BI293" s="211">
        <f>IF(O293="nulová",K293,0)</f>
        <v>0</v>
      </c>
      <c r="BJ293" s="17" t="s">
        <v>81</v>
      </c>
      <c r="BK293" s="211">
        <f>ROUND(P293*H293,2)</f>
        <v>0</v>
      </c>
      <c r="BL293" s="17" t="s">
        <v>177</v>
      </c>
      <c r="BM293" s="17" t="s">
        <v>826</v>
      </c>
    </row>
    <row r="294" spans="2:65" s="45" customFormat="1" ht="27" x14ac:dyDescent="0.3">
      <c r="B294" s="38"/>
      <c r="D294" s="212" t="s">
        <v>179</v>
      </c>
      <c r="F294" s="213" t="s">
        <v>651</v>
      </c>
      <c r="M294" s="38"/>
      <c r="N294" s="214"/>
      <c r="O294" s="39"/>
      <c r="P294" s="39"/>
      <c r="Q294" s="39"/>
      <c r="R294" s="39"/>
      <c r="S294" s="39"/>
      <c r="T294" s="39"/>
      <c r="U294" s="39"/>
      <c r="V294" s="39"/>
      <c r="W294" s="39"/>
      <c r="X294" s="87"/>
      <c r="AT294" s="17" t="s">
        <v>179</v>
      </c>
      <c r="AU294" s="17" t="s">
        <v>83</v>
      </c>
    </row>
    <row r="295" spans="2:65" s="45" customFormat="1" ht="16.5" customHeight="1" x14ac:dyDescent="0.3">
      <c r="B295" s="38"/>
      <c r="C295" s="231" t="s">
        <v>827</v>
      </c>
      <c r="D295" s="231" t="s">
        <v>221</v>
      </c>
      <c r="E295" s="232" t="s">
        <v>828</v>
      </c>
      <c r="F295" s="233" t="s">
        <v>829</v>
      </c>
      <c r="G295" s="234" t="s">
        <v>224</v>
      </c>
      <c r="H295" s="235">
        <v>51.51</v>
      </c>
      <c r="I295" s="8"/>
      <c r="J295" s="236"/>
      <c r="K295" s="237">
        <f>ROUND(P295*H295,2)</f>
        <v>0</v>
      </c>
      <c r="L295" s="233" t="s">
        <v>5</v>
      </c>
      <c r="M295" s="238"/>
      <c r="N295" s="239" t="s">
        <v>5</v>
      </c>
      <c r="O295" s="208" t="s">
        <v>42</v>
      </c>
      <c r="P295" s="144">
        <f>I295+J295</f>
        <v>0</v>
      </c>
      <c r="Q295" s="144">
        <f>ROUND(I295*H295,2)</f>
        <v>0</v>
      </c>
      <c r="R295" s="144">
        <f>ROUND(J295*H295,2)</f>
        <v>0</v>
      </c>
      <c r="S295" s="39"/>
      <c r="T295" s="209">
        <f>S295*H295</f>
        <v>0</v>
      </c>
      <c r="U295" s="209">
        <v>0</v>
      </c>
      <c r="V295" s="209">
        <f>U295*H295</f>
        <v>0</v>
      </c>
      <c r="W295" s="209">
        <v>0</v>
      </c>
      <c r="X295" s="210">
        <f>W295*H295</f>
        <v>0</v>
      </c>
      <c r="AR295" s="17" t="s">
        <v>220</v>
      </c>
      <c r="AT295" s="17" t="s">
        <v>221</v>
      </c>
      <c r="AU295" s="17" t="s">
        <v>83</v>
      </c>
      <c r="AY295" s="17" t="s">
        <v>171</v>
      </c>
      <c r="BE295" s="211">
        <f>IF(O295="základní",K295,0)</f>
        <v>0</v>
      </c>
      <c r="BF295" s="211">
        <f>IF(O295="snížená",K295,0)</f>
        <v>0</v>
      </c>
      <c r="BG295" s="211">
        <f>IF(O295="zákl. přenesená",K295,0)</f>
        <v>0</v>
      </c>
      <c r="BH295" s="211">
        <f>IF(O295="sníž. přenesená",K295,0)</f>
        <v>0</v>
      </c>
      <c r="BI295" s="211">
        <f>IF(O295="nulová",K295,0)</f>
        <v>0</v>
      </c>
      <c r="BJ295" s="17" t="s">
        <v>81</v>
      </c>
      <c r="BK295" s="211">
        <f>ROUND(P295*H295,2)</f>
        <v>0</v>
      </c>
      <c r="BL295" s="17" t="s">
        <v>177</v>
      </c>
      <c r="BM295" s="17" t="s">
        <v>830</v>
      </c>
    </row>
    <row r="296" spans="2:65" s="45" customFormat="1" ht="27" x14ac:dyDescent="0.3">
      <c r="B296" s="38"/>
      <c r="C296" s="39"/>
      <c r="D296" s="262" t="s">
        <v>179</v>
      </c>
      <c r="E296" s="39"/>
      <c r="F296" s="269" t="s">
        <v>651</v>
      </c>
      <c r="G296" s="39"/>
      <c r="H296" s="39"/>
      <c r="I296" s="39"/>
      <c r="J296" s="39"/>
      <c r="K296" s="39"/>
      <c r="L296" s="39"/>
      <c r="M296" s="38"/>
      <c r="N296" s="214"/>
      <c r="O296" s="39"/>
      <c r="P296" s="39"/>
      <c r="Q296" s="39"/>
      <c r="R296" s="39"/>
      <c r="S296" s="39"/>
      <c r="T296" s="39"/>
      <c r="U296" s="39"/>
      <c r="V296" s="39"/>
      <c r="W296" s="39"/>
      <c r="X296" s="87"/>
      <c r="AT296" s="17" t="s">
        <v>179</v>
      </c>
      <c r="AU296" s="17" t="s">
        <v>83</v>
      </c>
    </row>
    <row r="297" spans="2:65" s="216" customFormat="1" ht="13.5" x14ac:dyDescent="0.3">
      <c r="B297" s="215"/>
      <c r="D297" s="212" t="s">
        <v>181</v>
      </c>
      <c r="E297" s="217" t="s">
        <v>5</v>
      </c>
      <c r="F297" s="218" t="s">
        <v>831</v>
      </c>
      <c r="H297" s="219">
        <v>51.51</v>
      </c>
      <c r="M297" s="215"/>
      <c r="N297" s="220"/>
      <c r="O297" s="221"/>
      <c r="P297" s="221"/>
      <c r="Q297" s="221"/>
      <c r="R297" s="221"/>
      <c r="S297" s="221"/>
      <c r="T297" s="221"/>
      <c r="U297" s="221"/>
      <c r="V297" s="221"/>
      <c r="W297" s="221"/>
      <c r="X297" s="222"/>
      <c r="AT297" s="217" t="s">
        <v>181</v>
      </c>
      <c r="AU297" s="217" t="s">
        <v>83</v>
      </c>
      <c r="AV297" s="216" t="s">
        <v>83</v>
      </c>
      <c r="AW297" s="216" t="s">
        <v>7</v>
      </c>
      <c r="AX297" s="216" t="s">
        <v>73</v>
      </c>
      <c r="AY297" s="217" t="s">
        <v>171</v>
      </c>
    </row>
    <row r="298" spans="2:65" s="224" customFormat="1" ht="13.5" x14ac:dyDescent="0.3">
      <c r="B298" s="223"/>
      <c r="D298" s="212" t="s">
        <v>181</v>
      </c>
      <c r="E298" s="225" t="s">
        <v>5</v>
      </c>
      <c r="F298" s="226" t="s">
        <v>205</v>
      </c>
      <c r="H298" s="227">
        <v>51.51</v>
      </c>
      <c r="M298" s="223"/>
      <c r="N298" s="228"/>
      <c r="O298" s="229"/>
      <c r="P298" s="229"/>
      <c r="Q298" s="229"/>
      <c r="R298" s="229"/>
      <c r="S298" s="229"/>
      <c r="T298" s="229"/>
      <c r="U298" s="229"/>
      <c r="V298" s="229"/>
      <c r="W298" s="229"/>
      <c r="X298" s="230"/>
      <c r="AT298" s="225" t="s">
        <v>181</v>
      </c>
      <c r="AU298" s="225" t="s">
        <v>83</v>
      </c>
      <c r="AV298" s="224" t="s">
        <v>177</v>
      </c>
      <c r="AW298" s="224" t="s">
        <v>7</v>
      </c>
      <c r="AX298" s="224" t="s">
        <v>81</v>
      </c>
      <c r="AY298" s="225" t="s">
        <v>171</v>
      </c>
    </row>
    <row r="299" spans="2:65" s="45" customFormat="1" ht="25.5" customHeight="1" x14ac:dyDescent="0.3">
      <c r="B299" s="38"/>
      <c r="C299" s="201" t="s">
        <v>600</v>
      </c>
      <c r="D299" s="201" t="s">
        <v>173</v>
      </c>
      <c r="E299" s="202" t="s">
        <v>832</v>
      </c>
      <c r="F299" s="203" t="s">
        <v>833</v>
      </c>
      <c r="G299" s="204" t="s">
        <v>224</v>
      </c>
      <c r="H299" s="205">
        <v>29</v>
      </c>
      <c r="I299" s="7"/>
      <c r="J299" s="7"/>
      <c r="K299" s="206">
        <f>ROUND(P299*H299,2)</f>
        <v>0</v>
      </c>
      <c r="L299" s="203" t="s">
        <v>5</v>
      </c>
      <c r="M299" s="38"/>
      <c r="N299" s="207" t="s">
        <v>5</v>
      </c>
      <c r="O299" s="208" t="s">
        <v>42</v>
      </c>
      <c r="P299" s="144">
        <f>I299+J299</f>
        <v>0</v>
      </c>
      <c r="Q299" s="144">
        <f>ROUND(I299*H299,2)</f>
        <v>0</v>
      </c>
      <c r="R299" s="144">
        <f>ROUND(J299*H299,2)</f>
        <v>0</v>
      </c>
      <c r="S299" s="39"/>
      <c r="T299" s="209">
        <f>S299*H299</f>
        <v>0</v>
      </c>
      <c r="U299" s="209">
        <v>0</v>
      </c>
      <c r="V299" s="209">
        <f>U299*H299</f>
        <v>0</v>
      </c>
      <c r="W299" s="209">
        <v>0</v>
      </c>
      <c r="X299" s="210">
        <f>W299*H299</f>
        <v>0</v>
      </c>
      <c r="AR299" s="17" t="s">
        <v>177</v>
      </c>
      <c r="AT299" s="17" t="s">
        <v>173</v>
      </c>
      <c r="AU299" s="17" t="s">
        <v>83</v>
      </c>
      <c r="AY299" s="17" t="s">
        <v>171</v>
      </c>
      <c r="BE299" s="211">
        <f>IF(O299="základní",K299,0)</f>
        <v>0</v>
      </c>
      <c r="BF299" s="211">
        <f>IF(O299="snížená",K299,0)</f>
        <v>0</v>
      </c>
      <c r="BG299" s="211">
        <f>IF(O299="zákl. přenesená",K299,0)</f>
        <v>0</v>
      </c>
      <c r="BH299" s="211">
        <f>IF(O299="sníž. přenesená",K299,0)</f>
        <v>0</v>
      </c>
      <c r="BI299" s="211">
        <f>IF(O299="nulová",K299,0)</f>
        <v>0</v>
      </c>
      <c r="BJ299" s="17" t="s">
        <v>81</v>
      </c>
      <c r="BK299" s="211">
        <f>ROUND(P299*H299,2)</f>
        <v>0</v>
      </c>
      <c r="BL299" s="17" t="s">
        <v>177</v>
      </c>
      <c r="BM299" s="17" t="s">
        <v>834</v>
      </c>
    </row>
    <row r="300" spans="2:65" s="45" customFormat="1" ht="27" x14ac:dyDescent="0.3">
      <c r="B300" s="38"/>
      <c r="D300" s="212" t="s">
        <v>179</v>
      </c>
      <c r="F300" s="213" t="s">
        <v>651</v>
      </c>
      <c r="M300" s="38"/>
      <c r="N300" s="214"/>
      <c r="O300" s="39"/>
      <c r="P300" s="39"/>
      <c r="Q300" s="39"/>
      <c r="R300" s="39"/>
      <c r="S300" s="39"/>
      <c r="T300" s="39"/>
      <c r="U300" s="39"/>
      <c r="V300" s="39"/>
      <c r="W300" s="39"/>
      <c r="X300" s="87"/>
      <c r="AT300" s="17" t="s">
        <v>179</v>
      </c>
      <c r="AU300" s="17" t="s">
        <v>83</v>
      </c>
    </row>
    <row r="301" spans="2:65" s="45" customFormat="1" ht="25.5" customHeight="1" x14ac:dyDescent="0.3">
      <c r="B301" s="38"/>
      <c r="C301" s="201" t="s">
        <v>835</v>
      </c>
      <c r="D301" s="201" t="s">
        <v>173</v>
      </c>
      <c r="E301" s="202" t="s">
        <v>836</v>
      </c>
      <c r="F301" s="203" t="s">
        <v>837</v>
      </c>
      <c r="G301" s="204" t="s">
        <v>224</v>
      </c>
      <c r="H301" s="205">
        <v>2</v>
      </c>
      <c r="I301" s="7"/>
      <c r="J301" s="7"/>
      <c r="K301" s="206">
        <f>ROUND(P301*H301,2)</f>
        <v>0</v>
      </c>
      <c r="L301" s="203" t="s">
        <v>5</v>
      </c>
      <c r="M301" s="38"/>
      <c r="N301" s="207" t="s">
        <v>5</v>
      </c>
      <c r="O301" s="208" t="s">
        <v>42</v>
      </c>
      <c r="P301" s="144">
        <f>I301+J301</f>
        <v>0</v>
      </c>
      <c r="Q301" s="144">
        <f>ROUND(I301*H301,2)</f>
        <v>0</v>
      </c>
      <c r="R301" s="144">
        <f>ROUND(J301*H301,2)</f>
        <v>0</v>
      </c>
      <c r="S301" s="39"/>
      <c r="T301" s="209">
        <f>S301*H301</f>
        <v>0</v>
      </c>
      <c r="U301" s="209">
        <v>0</v>
      </c>
      <c r="V301" s="209">
        <f>U301*H301</f>
        <v>0</v>
      </c>
      <c r="W301" s="209">
        <v>0</v>
      </c>
      <c r="X301" s="210">
        <f>W301*H301</f>
        <v>0</v>
      </c>
      <c r="AR301" s="17" t="s">
        <v>177</v>
      </c>
      <c r="AT301" s="17" t="s">
        <v>173</v>
      </c>
      <c r="AU301" s="17" t="s">
        <v>83</v>
      </c>
      <c r="AY301" s="17" t="s">
        <v>171</v>
      </c>
      <c r="BE301" s="211">
        <f>IF(O301="základní",K301,0)</f>
        <v>0</v>
      </c>
      <c r="BF301" s="211">
        <f>IF(O301="snížená",K301,0)</f>
        <v>0</v>
      </c>
      <c r="BG301" s="211">
        <f>IF(O301="zákl. přenesená",K301,0)</f>
        <v>0</v>
      </c>
      <c r="BH301" s="211">
        <f>IF(O301="sníž. přenesená",K301,0)</f>
        <v>0</v>
      </c>
      <c r="BI301" s="211">
        <f>IF(O301="nulová",K301,0)</f>
        <v>0</v>
      </c>
      <c r="BJ301" s="17" t="s">
        <v>81</v>
      </c>
      <c r="BK301" s="211">
        <f>ROUND(P301*H301,2)</f>
        <v>0</v>
      </c>
      <c r="BL301" s="17" t="s">
        <v>177</v>
      </c>
      <c r="BM301" s="17" t="s">
        <v>838</v>
      </c>
    </row>
    <row r="302" spans="2:65" s="45" customFormat="1" ht="27" x14ac:dyDescent="0.3">
      <c r="B302" s="38"/>
      <c r="C302" s="39"/>
      <c r="D302" s="262" t="s">
        <v>179</v>
      </c>
      <c r="E302" s="39"/>
      <c r="F302" s="269" t="s">
        <v>651</v>
      </c>
      <c r="G302" s="39"/>
      <c r="H302" s="39"/>
      <c r="I302" s="39"/>
      <c r="J302" s="39"/>
      <c r="K302" s="39"/>
      <c r="L302" s="39"/>
      <c r="M302" s="38"/>
      <c r="N302" s="214"/>
      <c r="O302" s="39"/>
      <c r="P302" s="39"/>
      <c r="Q302" s="39"/>
      <c r="R302" s="39"/>
      <c r="S302" s="39"/>
      <c r="T302" s="39"/>
      <c r="U302" s="39"/>
      <c r="V302" s="39"/>
      <c r="W302" s="39"/>
      <c r="X302" s="87"/>
      <c r="AT302" s="17" t="s">
        <v>179</v>
      </c>
      <c r="AU302" s="17" t="s">
        <v>83</v>
      </c>
    </row>
    <row r="303" spans="2:65" s="216" customFormat="1" ht="13.5" x14ac:dyDescent="0.3">
      <c r="B303" s="215"/>
      <c r="C303" s="221"/>
      <c r="D303" s="262" t="s">
        <v>181</v>
      </c>
      <c r="E303" s="267" t="s">
        <v>5</v>
      </c>
      <c r="F303" s="271" t="s">
        <v>83</v>
      </c>
      <c r="G303" s="221"/>
      <c r="H303" s="273">
        <v>2</v>
      </c>
      <c r="I303" s="221"/>
      <c r="J303" s="221"/>
      <c r="K303" s="221"/>
      <c r="L303" s="221"/>
      <c r="M303" s="215"/>
      <c r="N303" s="220"/>
      <c r="O303" s="221"/>
      <c r="P303" s="221"/>
      <c r="Q303" s="221"/>
      <c r="R303" s="221"/>
      <c r="S303" s="221"/>
      <c r="T303" s="221"/>
      <c r="U303" s="221"/>
      <c r="V303" s="221"/>
      <c r="W303" s="221"/>
      <c r="X303" s="222"/>
      <c r="AT303" s="217" t="s">
        <v>181</v>
      </c>
      <c r="AU303" s="217" t="s">
        <v>83</v>
      </c>
      <c r="AV303" s="216" t="s">
        <v>83</v>
      </c>
      <c r="AW303" s="216" t="s">
        <v>7</v>
      </c>
      <c r="AX303" s="216" t="s">
        <v>73</v>
      </c>
      <c r="AY303" s="217" t="s">
        <v>171</v>
      </c>
    </row>
    <row r="304" spans="2:65" s="255" customFormat="1" ht="13.5" x14ac:dyDescent="0.3">
      <c r="B304" s="254"/>
      <c r="C304" s="259"/>
      <c r="D304" s="262" t="s">
        <v>181</v>
      </c>
      <c r="E304" s="264" t="s">
        <v>5</v>
      </c>
      <c r="F304" s="268" t="s">
        <v>648</v>
      </c>
      <c r="G304" s="259"/>
      <c r="H304" s="264" t="s">
        <v>5</v>
      </c>
      <c r="I304" s="259"/>
      <c r="J304" s="259"/>
      <c r="K304" s="259"/>
      <c r="L304" s="259"/>
      <c r="M304" s="254"/>
      <c r="N304" s="258"/>
      <c r="O304" s="259"/>
      <c r="P304" s="259"/>
      <c r="Q304" s="259"/>
      <c r="R304" s="259"/>
      <c r="S304" s="259"/>
      <c r="T304" s="259"/>
      <c r="U304" s="259"/>
      <c r="V304" s="259"/>
      <c r="W304" s="259"/>
      <c r="X304" s="260"/>
      <c r="AT304" s="256" t="s">
        <v>181</v>
      </c>
      <c r="AU304" s="256" t="s">
        <v>83</v>
      </c>
      <c r="AV304" s="255" t="s">
        <v>81</v>
      </c>
      <c r="AW304" s="255" t="s">
        <v>7</v>
      </c>
      <c r="AX304" s="255" t="s">
        <v>73</v>
      </c>
      <c r="AY304" s="256" t="s">
        <v>171</v>
      </c>
    </row>
    <row r="305" spans="2:65" s="224" customFormat="1" ht="13.5" x14ac:dyDescent="0.3">
      <c r="B305" s="223"/>
      <c r="C305" s="229"/>
      <c r="D305" s="262" t="s">
        <v>181</v>
      </c>
      <c r="E305" s="265" t="s">
        <v>5</v>
      </c>
      <c r="F305" s="270" t="s">
        <v>205</v>
      </c>
      <c r="G305" s="229"/>
      <c r="H305" s="272">
        <v>2</v>
      </c>
      <c r="I305" s="229"/>
      <c r="J305" s="229"/>
      <c r="K305" s="229"/>
      <c r="L305" s="229"/>
      <c r="M305" s="223"/>
      <c r="N305" s="228"/>
      <c r="O305" s="229"/>
      <c r="P305" s="229"/>
      <c r="Q305" s="229"/>
      <c r="R305" s="229"/>
      <c r="S305" s="229"/>
      <c r="T305" s="229"/>
      <c r="U305" s="229"/>
      <c r="V305" s="229"/>
      <c r="W305" s="229"/>
      <c r="X305" s="230"/>
      <c r="AT305" s="225" t="s">
        <v>181</v>
      </c>
      <c r="AU305" s="225" t="s">
        <v>83</v>
      </c>
      <c r="AV305" s="224" t="s">
        <v>177</v>
      </c>
      <c r="AW305" s="224" t="s">
        <v>7</v>
      </c>
      <c r="AX305" s="224" t="s">
        <v>81</v>
      </c>
      <c r="AY305" s="225" t="s">
        <v>171</v>
      </c>
    </row>
    <row r="306" spans="2:65" s="45" customFormat="1" ht="16.5" customHeight="1" x14ac:dyDescent="0.3">
      <c r="B306" s="38"/>
      <c r="C306" s="201" t="s">
        <v>606</v>
      </c>
      <c r="D306" s="201" t="s">
        <v>173</v>
      </c>
      <c r="E306" s="202" t="s">
        <v>839</v>
      </c>
      <c r="F306" s="203" t="s">
        <v>840</v>
      </c>
      <c r="G306" s="204" t="s">
        <v>241</v>
      </c>
      <c r="H306" s="205">
        <v>10</v>
      </c>
      <c r="I306" s="7"/>
      <c r="J306" s="7"/>
      <c r="K306" s="206">
        <f>ROUND(P306*H306,2)</f>
        <v>0</v>
      </c>
      <c r="L306" s="203" t="s">
        <v>5</v>
      </c>
      <c r="M306" s="38"/>
      <c r="N306" s="207" t="s">
        <v>5</v>
      </c>
      <c r="O306" s="208" t="s">
        <v>42</v>
      </c>
      <c r="P306" s="144">
        <f>I306+J306</f>
        <v>0</v>
      </c>
      <c r="Q306" s="144">
        <f>ROUND(I306*H306,2)</f>
        <v>0</v>
      </c>
      <c r="R306" s="144">
        <f>ROUND(J306*H306,2)</f>
        <v>0</v>
      </c>
      <c r="S306" s="39"/>
      <c r="T306" s="209">
        <f>S306*H306</f>
        <v>0</v>
      </c>
      <c r="U306" s="209">
        <v>0</v>
      </c>
      <c r="V306" s="209">
        <f>U306*H306</f>
        <v>0</v>
      </c>
      <c r="W306" s="209">
        <v>0</v>
      </c>
      <c r="X306" s="210">
        <f>W306*H306</f>
        <v>0</v>
      </c>
      <c r="AR306" s="17" t="s">
        <v>177</v>
      </c>
      <c r="AT306" s="17" t="s">
        <v>173</v>
      </c>
      <c r="AU306" s="17" t="s">
        <v>83</v>
      </c>
      <c r="AY306" s="17" t="s">
        <v>171</v>
      </c>
      <c r="BE306" s="211">
        <f>IF(O306="základní",K306,0)</f>
        <v>0</v>
      </c>
      <c r="BF306" s="211">
        <f>IF(O306="snížená",K306,0)</f>
        <v>0</v>
      </c>
      <c r="BG306" s="211">
        <f>IF(O306="zákl. přenesená",K306,0)</f>
        <v>0</v>
      </c>
      <c r="BH306" s="211">
        <f>IF(O306="sníž. přenesená",K306,0)</f>
        <v>0</v>
      </c>
      <c r="BI306" s="211">
        <f>IF(O306="nulová",K306,0)</f>
        <v>0</v>
      </c>
      <c r="BJ306" s="17" t="s">
        <v>81</v>
      </c>
      <c r="BK306" s="211">
        <f>ROUND(P306*H306,2)</f>
        <v>0</v>
      </c>
      <c r="BL306" s="17" t="s">
        <v>177</v>
      </c>
      <c r="BM306" s="17" t="s">
        <v>841</v>
      </c>
    </row>
    <row r="307" spans="2:65" s="45" customFormat="1" ht="27" x14ac:dyDescent="0.3">
      <c r="B307" s="38"/>
      <c r="D307" s="212" t="s">
        <v>179</v>
      </c>
      <c r="F307" s="213" t="s">
        <v>651</v>
      </c>
      <c r="M307" s="38"/>
      <c r="N307" s="214"/>
      <c r="O307" s="39"/>
      <c r="P307" s="39"/>
      <c r="Q307" s="39"/>
      <c r="R307" s="39"/>
      <c r="S307" s="39"/>
      <c r="T307" s="39"/>
      <c r="U307" s="39"/>
      <c r="V307" s="39"/>
      <c r="W307" s="39"/>
      <c r="X307" s="87"/>
      <c r="AT307" s="17" t="s">
        <v>179</v>
      </c>
      <c r="AU307" s="17" t="s">
        <v>83</v>
      </c>
    </row>
    <row r="308" spans="2:65" s="45" customFormat="1" ht="25.5" customHeight="1" x14ac:dyDescent="0.3">
      <c r="B308" s="38"/>
      <c r="C308" s="201" t="s">
        <v>842</v>
      </c>
      <c r="D308" s="201" t="s">
        <v>173</v>
      </c>
      <c r="E308" s="202" t="s">
        <v>843</v>
      </c>
      <c r="F308" s="203" t="s">
        <v>844</v>
      </c>
      <c r="G308" s="204" t="s">
        <v>176</v>
      </c>
      <c r="H308" s="205">
        <v>409.55</v>
      </c>
      <c r="I308" s="7"/>
      <c r="J308" s="7"/>
      <c r="K308" s="206">
        <f>ROUND(P308*H308,2)</f>
        <v>0</v>
      </c>
      <c r="L308" s="203" t="s">
        <v>487</v>
      </c>
      <c r="M308" s="38"/>
      <c r="N308" s="207" t="s">
        <v>5</v>
      </c>
      <c r="O308" s="208" t="s">
        <v>42</v>
      </c>
      <c r="P308" s="144">
        <f>I308+J308</f>
        <v>0</v>
      </c>
      <c r="Q308" s="144">
        <f>ROUND(I308*H308,2)</f>
        <v>0</v>
      </c>
      <c r="R308" s="144">
        <f>ROUND(J308*H308,2)</f>
        <v>0</v>
      </c>
      <c r="S308" s="39"/>
      <c r="T308" s="209">
        <f>S308*H308</f>
        <v>0</v>
      </c>
      <c r="U308" s="209">
        <v>0</v>
      </c>
      <c r="V308" s="209">
        <f>U308*H308</f>
        <v>0</v>
      </c>
      <c r="W308" s="209">
        <v>0</v>
      </c>
      <c r="X308" s="210">
        <f>W308*H308</f>
        <v>0</v>
      </c>
      <c r="AR308" s="17" t="s">
        <v>177</v>
      </c>
      <c r="AT308" s="17" t="s">
        <v>173</v>
      </c>
      <c r="AU308" s="17" t="s">
        <v>83</v>
      </c>
      <c r="AY308" s="17" t="s">
        <v>171</v>
      </c>
      <c r="BE308" s="211">
        <f>IF(O308="základní",K308,0)</f>
        <v>0</v>
      </c>
      <c r="BF308" s="211">
        <f>IF(O308="snížená",K308,0)</f>
        <v>0</v>
      </c>
      <c r="BG308" s="211">
        <f>IF(O308="zákl. přenesená",K308,0)</f>
        <v>0</v>
      </c>
      <c r="BH308" s="211">
        <f>IF(O308="sníž. přenesená",K308,0)</f>
        <v>0</v>
      </c>
      <c r="BI308" s="211">
        <f>IF(O308="nulová",K308,0)</f>
        <v>0</v>
      </c>
      <c r="BJ308" s="17" t="s">
        <v>81</v>
      </c>
      <c r="BK308" s="211">
        <f>ROUND(P308*H308,2)</f>
        <v>0</v>
      </c>
      <c r="BL308" s="17" t="s">
        <v>177</v>
      </c>
      <c r="BM308" s="17" t="s">
        <v>845</v>
      </c>
    </row>
    <row r="309" spans="2:65" s="216" customFormat="1" ht="13.5" x14ac:dyDescent="0.3">
      <c r="B309" s="215"/>
      <c r="C309" s="221"/>
      <c r="D309" s="262" t="s">
        <v>181</v>
      </c>
      <c r="E309" s="267" t="s">
        <v>5</v>
      </c>
      <c r="F309" s="271" t="s">
        <v>846</v>
      </c>
      <c r="G309" s="221"/>
      <c r="H309" s="273">
        <v>409.55</v>
      </c>
      <c r="I309" s="221"/>
      <c r="J309" s="221"/>
      <c r="K309" s="221"/>
      <c r="L309" s="221"/>
      <c r="M309" s="215"/>
      <c r="N309" s="220"/>
      <c r="O309" s="221"/>
      <c r="P309" s="221"/>
      <c r="Q309" s="221"/>
      <c r="R309" s="221"/>
      <c r="S309" s="221"/>
      <c r="T309" s="221"/>
      <c r="U309" s="221"/>
      <c r="V309" s="221"/>
      <c r="W309" s="221"/>
      <c r="X309" s="222"/>
      <c r="AT309" s="217" t="s">
        <v>181</v>
      </c>
      <c r="AU309" s="217" t="s">
        <v>83</v>
      </c>
      <c r="AV309" s="216" t="s">
        <v>83</v>
      </c>
      <c r="AW309" s="216" t="s">
        <v>7</v>
      </c>
      <c r="AX309" s="216" t="s">
        <v>73</v>
      </c>
      <c r="AY309" s="217" t="s">
        <v>171</v>
      </c>
    </row>
    <row r="310" spans="2:65" s="255" customFormat="1" ht="13.5" x14ac:dyDescent="0.3">
      <c r="B310" s="254"/>
      <c r="C310" s="259"/>
      <c r="D310" s="262" t="s">
        <v>181</v>
      </c>
      <c r="E310" s="264" t="s">
        <v>5</v>
      </c>
      <c r="F310" s="268" t="s">
        <v>648</v>
      </c>
      <c r="G310" s="259"/>
      <c r="H310" s="264" t="s">
        <v>5</v>
      </c>
      <c r="I310" s="259"/>
      <c r="J310" s="259"/>
      <c r="K310" s="259"/>
      <c r="L310" s="259"/>
      <c r="M310" s="254"/>
      <c r="N310" s="258"/>
      <c r="O310" s="259"/>
      <c r="P310" s="259"/>
      <c r="Q310" s="259"/>
      <c r="R310" s="259"/>
      <c r="S310" s="259"/>
      <c r="T310" s="259"/>
      <c r="U310" s="259"/>
      <c r="V310" s="259"/>
      <c r="W310" s="259"/>
      <c r="X310" s="260"/>
      <c r="AT310" s="256" t="s">
        <v>181</v>
      </c>
      <c r="AU310" s="256" t="s">
        <v>83</v>
      </c>
      <c r="AV310" s="255" t="s">
        <v>81</v>
      </c>
      <c r="AW310" s="255" t="s">
        <v>7</v>
      </c>
      <c r="AX310" s="255" t="s">
        <v>73</v>
      </c>
      <c r="AY310" s="256" t="s">
        <v>171</v>
      </c>
    </row>
    <row r="311" spans="2:65" s="224" customFormat="1" ht="13.5" x14ac:dyDescent="0.3">
      <c r="B311" s="223"/>
      <c r="C311" s="229"/>
      <c r="D311" s="262" t="s">
        <v>181</v>
      </c>
      <c r="E311" s="265" t="s">
        <v>5</v>
      </c>
      <c r="F311" s="270" t="s">
        <v>205</v>
      </c>
      <c r="G311" s="229"/>
      <c r="H311" s="272">
        <v>409.55</v>
      </c>
      <c r="I311" s="229"/>
      <c r="J311" s="229"/>
      <c r="K311" s="229"/>
      <c r="L311" s="229"/>
      <c r="M311" s="223"/>
      <c r="N311" s="228"/>
      <c r="O311" s="229"/>
      <c r="P311" s="229"/>
      <c r="Q311" s="229"/>
      <c r="R311" s="229"/>
      <c r="S311" s="229"/>
      <c r="T311" s="229"/>
      <c r="U311" s="229"/>
      <c r="V311" s="229"/>
      <c r="W311" s="229"/>
      <c r="X311" s="230"/>
      <c r="AT311" s="225" t="s">
        <v>181</v>
      </c>
      <c r="AU311" s="225" t="s">
        <v>83</v>
      </c>
      <c r="AV311" s="224" t="s">
        <v>177</v>
      </c>
      <c r="AW311" s="224" t="s">
        <v>7</v>
      </c>
      <c r="AX311" s="224" t="s">
        <v>81</v>
      </c>
      <c r="AY311" s="225" t="s">
        <v>171</v>
      </c>
    </row>
    <row r="312" spans="2:65" s="188" customFormat="1" ht="29.85" customHeight="1" x14ac:dyDescent="0.3">
      <c r="B312" s="187"/>
      <c r="C312" s="193"/>
      <c r="D312" s="261" t="s">
        <v>72</v>
      </c>
      <c r="E312" s="263" t="s">
        <v>397</v>
      </c>
      <c r="F312" s="263" t="s">
        <v>398</v>
      </c>
      <c r="G312" s="193"/>
      <c r="H312" s="193"/>
      <c r="I312" s="193"/>
      <c r="J312" s="193"/>
      <c r="K312" s="274">
        <f>BK312</f>
        <v>0</v>
      </c>
      <c r="L312" s="193"/>
      <c r="M312" s="187"/>
      <c r="N312" s="192"/>
      <c r="O312" s="193"/>
      <c r="P312" s="193"/>
      <c r="Q312" s="194">
        <f>SUM(Q313:Q320)</f>
        <v>0</v>
      </c>
      <c r="R312" s="194">
        <f>SUM(R313:R320)</f>
        <v>0</v>
      </c>
      <c r="S312" s="193"/>
      <c r="T312" s="195">
        <f>SUM(T313:T320)</f>
        <v>0</v>
      </c>
      <c r="U312" s="193"/>
      <c r="V312" s="195">
        <f>SUM(V313:V320)</f>
        <v>0</v>
      </c>
      <c r="W312" s="193"/>
      <c r="X312" s="196">
        <f>SUM(X313:X320)</f>
        <v>0</v>
      </c>
      <c r="AR312" s="189" t="s">
        <v>81</v>
      </c>
      <c r="AT312" s="197" t="s">
        <v>72</v>
      </c>
      <c r="AU312" s="197" t="s">
        <v>81</v>
      </c>
      <c r="AY312" s="189" t="s">
        <v>171</v>
      </c>
      <c r="BK312" s="198">
        <f>SUM(BK313:BK320)</f>
        <v>0</v>
      </c>
    </row>
    <row r="313" spans="2:65" s="45" customFormat="1" ht="16.5" customHeight="1" x14ac:dyDescent="0.3">
      <c r="B313" s="38"/>
      <c r="C313" s="201" t="s">
        <v>611</v>
      </c>
      <c r="D313" s="201" t="s">
        <v>173</v>
      </c>
      <c r="E313" s="202" t="s">
        <v>847</v>
      </c>
      <c r="F313" s="203" t="s">
        <v>848</v>
      </c>
      <c r="G313" s="204" t="s">
        <v>209</v>
      </c>
      <c r="H313" s="205">
        <v>2.9</v>
      </c>
      <c r="I313" s="7"/>
      <c r="J313" s="7"/>
      <c r="K313" s="206">
        <f>ROUND(P313*H313,2)</f>
        <v>0</v>
      </c>
      <c r="L313" s="203" t="s">
        <v>487</v>
      </c>
      <c r="M313" s="38"/>
      <c r="N313" s="207" t="s">
        <v>5</v>
      </c>
      <c r="O313" s="208" t="s">
        <v>42</v>
      </c>
      <c r="P313" s="144">
        <f>I313+J313</f>
        <v>0</v>
      </c>
      <c r="Q313" s="144">
        <f>ROUND(I313*H313,2)</f>
        <v>0</v>
      </c>
      <c r="R313" s="144">
        <f>ROUND(J313*H313,2)</f>
        <v>0</v>
      </c>
      <c r="S313" s="39"/>
      <c r="T313" s="209">
        <f>S313*H313</f>
        <v>0</v>
      </c>
      <c r="U313" s="209">
        <v>0</v>
      </c>
      <c r="V313" s="209">
        <f>U313*H313</f>
        <v>0</v>
      </c>
      <c r="W313" s="209">
        <v>0</v>
      </c>
      <c r="X313" s="210">
        <f>W313*H313</f>
        <v>0</v>
      </c>
      <c r="AR313" s="17" t="s">
        <v>177</v>
      </c>
      <c r="AT313" s="17" t="s">
        <v>173</v>
      </c>
      <c r="AU313" s="17" t="s">
        <v>83</v>
      </c>
      <c r="AY313" s="17" t="s">
        <v>171</v>
      </c>
      <c r="BE313" s="211">
        <f>IF(O313="základní",K313,0)</f>
        <v>0</v>
      </c>
      <c r="BF313" s="211">
        <f>IF(O313="snížená",K313,0)</f>
        <v>0</v>
      </c>
      <c r="BG313" s="211">
        <f>IF(O313="zákl. přenesená",K313,0)</f>
        <v>0</v>
      </c>
      <c r="BH313" s="211">
        <f>IF(O313="sníž. přenesená",K313,0)</f>
        <v>0</v>
      </c>
      <c r="BI313" s="211">
        <f>IF(O313="nulová",K313,0)</f>
        <v>0</v>
      </c>
      <c r="BJ313" s="17" t="s">
        <v>81</v>
      </c>
      <c r="BK313" s="211">
        <f>ROUND(P313*H313,2)</f>
        <v>0</v>
      </c>
      <c r="BL313" s="17" t="s">
        <v>177</v>
      </c>
      <c r="BM313" s="17" t="s">
        <v>849</v>
      </c>
    </row>
    <row r="314" spans="2:65" s="45" customFormat="1" ht="27" x14ac:dyDescent="0.3">
      <c r="B314" s="38"/>
      <c r="D314" s="212" t="s">
        <v>179</v>
      </c>
      <c r="F314" s="213" t="s">
        <v>651</v>
      </c>
      <c r="M314" s="38"/>
      <c r="N314" s="214"/>
      <c r="O314" s="39"/>
      <c r="P314" s="39"/>
      <c r="Q314" s="39"/>
      <c r="R314" s="39"/>
      <c r="S314" s="39"/>
      <c r="T314" s="39"/>
      <c r="U314" s="39"/>
      <c r="V314" s="39"/>
      <c r="W314" s="39"/>
      <c r="X314" s="87"/>
      <c r="AT314" s="17" t="s">
        <v>179</v>
      </c>
      <c r="AU314" s="17" t="s">
        <v>83</v>
      </c>
    </row>
    <row r="315" spans="2:65" s="45" customFormat="1" ht="16.5" customHeight="1" x14ac:dyDescent="0.3">
      <c r="B315" s="38"/>
      <c r="C315" s="201" t="s">
        <v>850</v>
      </c>
      <c r="D315" s="201" t="s">
        <v>173</v>
      </c>
      <c r="E315" s="202" t="s">
        <v>851</v>
      </c>
      <c r="F315" s="203" t="s">
        <v>852</v>
      </c>
      <c r="G315" s="204" t="s">
        <v>209</v>
      </c>
      <c r="H315" s="205">
        <v>26.1</v>
      </c>
      <c r="I315" s="7"/>
      <c r="J315" s="7"/>
      <c r="K315" s="206">
        <f>ROUND(P315*H315,2)</f>
        <v>0</v>
      </c>
      <c r="L315" s="203" t="s">
        <v>487</v>
      </c>
      <c r="M315" s="38"/>
      <c r="N315" s="207" t="s">
        <v>5</v>
      </c>
      <c r="O315" s="208" t="s">
        <v>42</v>
      </c>
      <c r="P315" s="144">
        <f>I315+J315</f>
        <v>0</v>
      </c>
      <c r="Q315" s="144">
        <f>ROUND(I315*H315,2)</f>
        <v>0</v>
      </c>
      <c r="R315" s="144">
        <f>ROUND(J315*H315,2)</f>
        <v>0</v>
      </c>
      <c r="S315" s="39"/>
      <c r="T315" s="209">
        <f>S315*H315</f>
        <v>0</v>
      </c>
      <c r="U315" s="209">
        <v>0</v>
      </c>
      <c r="V315" s="209">
        <f>U315*H315</f>
        <v>0</v>
      </c>
      <c r="W315" s="209">
        <v>0</v>
      </c>
      <c r="X315" s="210">
        <f>W315*H315</f>
        <v>0</v>
      </c>
      <c r="AR315" s="17" t="s">
        <v>177</v>
      </c>
      <c r="AT315" s="17" t="s">
        <v>173</v>
      </c>
      <c r="AU315" s="17" t="s">
        <v>83</v>
      </c>
      <c r="AY315" s="17" t="s">
        <v>171</v>
      </c>
      <c r="BE315" s="211">
        <f>IF(O315="základní",K315,0)</f>
        <v>0</v>
      </c>
      <c r="BF315" s="211">
        <f>IF(O315="snížená",K315,0)</f>
        <v>0</v>
      </c>
      <c r="BG315" s="211">
        <f>IF(O315="zákl. přenesená",K315,0)</f>
        <v>0</v>
      </c>
      <c r="BH315" s="211">
        <f>IF(O315="sníž. přenesená",K315,0)</f>
        <v>0</v>
      </c>
      <c r="BI315" s="211">
        <f>IF(O315="nulová",K315,0)</f>
        <v>0</v>
      </c>
      <c r="BJ315" s="17" t="s">
        <v>81</v>
      </c>
      <c r="BK315" s="211">
        <f>ROUND(P315*H315,2)</f>
        <v>0</v>
      </c>
      <c r="BL315" s="17" t="s">
        <v>177</v>
      </c>
      <c r="BM315" s="17" t="s">
        <v>853</v>
      </c>
    </row>
    <row r="316" spans="2:65" s="45" customFormat="1" ht="27" x14ac:dyDescent="0.3">
      <c r="B316" s="38"/>
      <c r="C316" s="39"/>
      <c r="D316" s="262" t="s">
        <v>179</v>
      </c>
      <c r="E316" s="39"/>
      <c r="F316" s="269" t="s">
        <v>651</v>
      </c>
      <c r="G316" s="39"/>
      <c r="H316" s="39"/>
      <c r="I316" s="39"/>
      <c r="J316" s="39"/>
      <c r="K316" s="39"/>
      <c r="L316" s="39"/>
      <c r="M316" s="38"/>
      <c r="N316" s="214"/>
      <c r="O316" s="39"/>
      <c r="P316" s="39"/>
      <c r="Q316" s="39"/>
      <c r="R316" s="39"/>
      <c r="S316" s="39"/>
      <c r="T316" s="39"/>
      <c r="U316" s="39"/>
      <c r="V316" s="39"/>
      <c r="W316" s="39"/>
      <c r="X316" s="87"/>
      <c r="AT316" s="17" t="s">
        <v>179</v>
      </c>
      <c r="AU316" s="17" t="s">
        <v>83</v>
      </c>
    </row>
    <row r="317" spans="2:65" s="45" customFormat="1" ht="16.5" customHeight="1" x14ac:dyDescent="0.3">
      <c r="B317" s="38"/>
      <c r="C317" s="201" t="s">
        <v>616</v>
      </c>
      <c r="D317" s="201" t="s">
        <v>173</v>
      </c>
      <c r="E317" s="202" t="s">
        <v>854</v>
      </c>
      <c r="F317" s="203" t="s">
        <v>855</v>
      </c>
      <c r="G317" s="204" t="s">
        <v>209</v>
      </c>
      <c r="H317" s="205">
        <v>2.9</v>
      </c>
      <c r="I317" s="7"/>
      <c r="J317" s="7"/>
      <c r="K317" s="206">
        <f>ROUND(P317*H317,2)</f>
        <v>0</v>
      </c>
      <c r="L317" s="203" t="s">
        <v>487</v>
      </c>
      <c r="M317" s="38"/>
      <c r="N317" s="207" t="s">
        <v>5</v>
      </c>
      <c r="O317" s="208" t="s">
        <v>42</v>
      </c>
      <c r="P317" s="144">
        <f>I317+J317</f>
        <v>0</v>
      </c>
      <c r="Q317" s="144">
        <f>ROUND(I317*H317,2)</f>
        <v>0</v>
      </c>
      <c r="R317" s="144">
        <f>ROUND(J317*H317,2)</f>
        <v>0</v>
      </c>
      <c r="S317" s="39"/>
      <c r="T317" s="209">
        <f>S317*H317</f>
        <v>0</v>
      </c>
      <c r="U317" s="209">
        <v>0</v>
      </c>
      <c r="V317" s="209">
        <f>U317*H317</f>
        <v>0</v>
      </c>
      <c r="W317" s="209">
        <v>0</v>
      </c>
      <c r="X317" s="210">
        <f>W317*H317</f>
        <v>0</v>
      </c>
      <c r="AR317" s="17" t="s">
        <v>177</v>
      </c>
      <c r="AT317" s="17" t="s">
        <v>173</v>
      </c>
      <c r="AU317" s="17" t="s">
        <v>83</v>
      </c>
      <c r="AY317" s="17" t="s">
        <v>171</v>
      </c>
      <c r="BE317" s="211">
        <f>IF(O317="základní",K317,0)</f>
        <v>0</v>
      </c>
      <c r="BF317" s="211">
        <f>IF(O317="snížená",K317,0)</f>
        <v>0</v>
      </c>
      <c r="BG317" s="211">
        <f>IF(O317="zákl. přenesená",K317,0)</f>
        <v>0</v>
      </c>
      <c r="BH317" s="211">
        <f>IF(O317="sníž. přenesená",K317,0)</f>
        <v>0</v>
      </c>
      <c r="BI317" s="211">
        <f>IF(O317="nulová",K317,0)</f>
        <v>0</v>
      </c>
      <c r="BJ317" s="17" t="s">
        <v>81</v>
      </c>
      <c r="BK317" s="211">
        <f>ROUND(P317*H317,2)</f>
        <v>0</v>
      </c>
      <c r="BL317" s="17" t="s">
        <v>177</v>
      </c>
      <c r="BM317" s="17" t="s">
        <v>856</v>
      </c>
    </row>
    <row r="318" spans="2:65" s="45" customFormat="1" ht="27" x14ac:dyDescent="0.3">
      <c r="B318" s="38"/>
      <c r="D318" s="212" t="s">
        <v>179</v>
      </c>
      <c r="F318" s="213" t="s">
        <v>651</v>
      </c>
      <c r="M318" s="38"/>
      <c r="N318" s="214"/>
      <c r="O318" s="39"/>
      <c r="P318" s="39"/>
      <c r="Q318" s="39"/>
      <c r="R318" s="39"/>
      <c r="S318" s="39"/>
      <c r="T318" s="39"/>
      <c r="U318" s="39"/>
      <c r="V318" s="39"/>
      <c r="W318" s="39"/>
      <c r="X318" s="87"/>
      <c r="AT318" s="17" t="s">
        <v>179</v>
      </c>
      <c r="AU318" s="17" t="s">
        <v>83</v>
      </c>
    </row>
    <row r="319" spans="2:65" s="45" customFormat="1" ht="16.5" customHeight="1" x14ac:dyDescent="0.3">
      <c r="B319" s="38"/>
      <c r="C319" s="201" t="s">
        <v>857</v>
      </c>
      <c r="D319" s="201" t="s">
        <v>173</v>
      </c>
      <c r="E319" s="202" t="s">
        <v>858</v>
      </c>
      <c r="F319" s="203" t="s">
        <v>859</v>
      </c>
      <c r="G319" s="204" t="s">
        <v>209</v>
      </c>
      <c r="H319" s="205">
        <v>2.9</v>
      </c>
      <c r="I319" s="7"/>
      <c r="J319" s="7"/>
      <c r="K319" s="206">
        <f>ROUND(P319*H319,2)</f>
        <v>0</v>
      </c>
      <c r="L319" s="203" t="s">
        <v>487</v>
      </c>
      <c r="M319" s="38"/>
      <c r="N319" s="207" t="s">
        <v>5</v>
      </c>
      <c r="O319" s="208" t="s">
        <v>42</v>
      </c>
      <c r="P319" s="144">
        <f>I319+J319</f>
        <v>0</v>
      </c>
      <c r="Q319" s="144">
        <f>ROUND(I319*H319,2)</f>
        <v>0</v>
      </c>
      <c r="R319" s="144">
        <f>ROUND(J319*H319,2)</f>
        <v>0</v>
      </c>
      <c r="S319" s="39"/>
      <c r="T319" s="209">
        <f>S319*H319</f>
        <v>0</v>
      </c>
      <c r="U319" s="209">
        <v>0</v>
      </c>
      <c r="V319" s="209">
        <f>U319*H319</f>
        <v>0</v>
      </c>
      <c r="W319" s="209">
        <v>0</v>
      </c>
      <c r="X319" s="210">
        <f>W319*H319</f>
        <v>0</v>
      </c>
      <c r="AR319" s="17" t="s">
        <v>177</v>
      </c>
      <c r="AT319" s="17" t="s">
        <v>173</v>
      </c>
      <c r="AU319" s="17" t="s">
        <v>83</v>
      </c>
      <c r="AY319" s="17" t="s">
        <v>171</v>
      </c>
      <c r="BE319" s="211">
        <f>IF(O319="základní",K319,0)</f>
        <v>0</v>
      </c>
      <c r="BF319" s="211">
        <f>IF(O319="snížená",K319,0)</f>
        <v>0</v>
      </c>
      <c r="BG319" s="211">
        <f>IF(O319="zákl. přenesená",K319,0)</f>
        <v>0</v>
      </c>
      <c r="BH319" s="211">
        <f>IF(O319="sníž. přenesená",K319,0)</f>
        <v>0</v>
      </c>
      <c r="BI319" s="211">
        <f>IF(O319="nulová",K319,0)</f>
        <v>0</v>
      </c>
      <c r="BJ319" s="17" t="s">
        <v>81</v>
      </c>
      <c r="BK319" s="211">
        <f>ROUND(P319*H319,2)</f>
        <v>0</v>
      </c>
      <c r="BL319" s="17" t="s">
        <v>177</v>
      </c>
      <c r="BM319" s="17" t="s">
        <v>860</v>
      </c>
    </row>
    <row r="320" spans="2:65" s="45" customFormat="1" ht="27" x14ac:dyDescent="0.3">
      <c r="B320" s="38"/>
      <c r="C320" s="39"/>
      <c r="D320" s="262" t="s">
        <v>179</v>
      </c>
      <c r="E320" s="39"/>
      <c r="F320" s="269" t="s">
        <v>651</v>
      </c>
      <c r="G320" s="39"/>
      <c r="H320" s="39"/>
      <c r="I320" s="39"/>
      <c r="J320" s="39"/>
      <c r="K320" s="39"/>
      <c r="L320" s="39"/>
      <c r="M320" s="38"/>
      <c r="N320" s="214"/>
      <c r="O320" s="39"/>
      <c r="P320" s="39"/>
      <c r="Q320" s="39"/>
      <c r="R320" s="39"/>
      <c r="S320" s="39"/>
      <c r="T320" s="39"/>
      <c r="U320" s="39"/>
      <c r="V320" s="39"/>
      <c r="W320" s="39"/>
      <c r="X320" s="87"/>
      <c r="AT320" s="17" t="s">
        <v>179</v>
      </c>
      <c r="AU320" s="17" t="s">
        <v>83</v>
      </c>
    </row>
    <row r="321" spans="2:65" s="188" customFormat="1" ht="29.85" customHeight="1" x14ac:dyDescent="0.3">
      <c r="B321" s="187"/>
      <c r="D321" s="189" t="s">
        <v>72</v>
      </c>
      <c r="E321" s="199" t="s">
        <v>447</v>
      </c>
      <c r="F321" s="199" t="s">
        <v>448</v>
      </c>
      <c r="K321" s="200">
        <f>BK321</f>
        <v>0</v>
      </c>
      <c r="M321" s="187"/>
      <c r="N321" s="192"/>
      <c r="O321" s="193"/>
      <c r="P321" s="193"/>
      <c r="Q321" s="194">
        <f>SUM(Q322:Q323)</f>
        <v>0</v>
      </c>
      <c r="R321" s="194">
        <f>SUM(R322:R323)</f>
        <v>0</v>
      </c>
      <c r="S321" s="193"/>
      <c r="T321" s="195">
        <f>SUM(T322:T323)</f>
        <v>0</v>
      </c>
      <c r="U321" s="193"/>
      <c r="V321" s="195">
        <f>SUM(V322:V323)</f>
        <v>0</v>
      </c>
      <c r="W321" s="193"/>
      <c r="X321" s="196">
        <f>SUM(X322:X323)</f>
        <v>0</v>
      </c>
      <c r="AR321" s="189" t="s">
        <v>81</v>
      </c>
      <c r="AT321" s="197" t="s">
        <v>72</v>
      </c>
      <c r="AU321" s="197" t="s">
        <v>81</v>
      </c>
      <c r="AY321" s="189" t="s">
        <v>171</v>
      </c>
      <c r="BK321" s="198">
        <f>SUM(BK322:BK323)</f>
        <v>0</v>
      </c>
    </row>
    <row r="322" spans="2:65" s="45" customFormat="1" ht="25.5" customHeight="1" x14ac:dyDescent="0.3">
      <c r="B322" s="38"/>
      <c r="C322" s="201" t="s">
        <v>620</v>
      </c>
      <c r="D322" s="201" t="s">
        <v>173</v>
      </c>
      <c r="E322" s="202" t="s">
        <v>861</v>
      </c>
      <c r="F322" s="203" t="s">
        <v>862</v>
      </c>
      <c r="G322" s="204" t="s">
        <v>209</v>
      </c>
      <c r="H322" s="205">
        <v>497.577</v>
      </c>
      <c r="I322" s="7"/>
      <c r="J322" s="7"/>
      <c r="K322" s="206">
        <f>ROUND(P322*H322,2)</f>
        <v>0</v>
      </c>
      <c r="L322" s="203" t="s">
        <v>487</v>
      </c>
      <c r="M322" s="38"/>
      <c r="N322" s="207" t="s">
        <v>5</v>
      </c>
      <c r="O322" s="208" t="s">
        <v>42</v>
      </c>
      <c r="P322" s="144">
        <f>I322+J322</f>
        <v>0</v>
      </c>
      <c r="Q322" s="144">
        <f>ROUND(I322*H322,2)</f>
        <v>0</v>
      </c>
      <c r="R322" s="144">
        <f>ROUND(J322*H322,2)</f>
        <v>0</v>
      </c>
      <c r="S322" s="39"/>
      <c r="T322" s="209">
        <f>S322*H322</f>
        <v>0</v>
      </c>
      <c r="U322" s="209">
        <v>0</v>
      </c>
      <c r="V322" s="209">
        <f>U322*H322</f>
        <v>0</v>
      </c>
      <c r="W322" s="209">
        <v>0</v>
      </c>
      <c r="X322" s="210">
        <f>W322*H322</f>
        <v>0</v>
      </c>
      <c r="AR322" s="17" t="s">
        <v>177</v>
      </c>
      <c r="AT322" s="17" t="s">
        <v>173</v>
      </c>
      <c r="AU322" s="17" t="s">
        <v>83</v>
      </c>
      <c r="AY322" s="17" t="s">
        <v>171</v>
      </c>
      <c r="BE322" s="211">
        <f>IF(O322="základní",K322,0)</f>
        <v>0</v>
      </c>
      <c r="BF322" s="211">
        <f>IF(O322="snížená",K322,0)</f>
        <v>0</v>
      </c>
      <c r="BG322" s="211">
        <f>IF(O322="zákl. přenesená",K322,0)</f>
        <v>0</v>
      </c>
      <c r="BH322" s="211">
        <f>IF(O322="sníž. přenesená",K322,0)</f>
        <v>0</v>
      </c>
      <c r="BI322" s="211">
        <f>IF(O322="nulová",K322,0)</f>
        <v>0</v>
      </c>
      <c r="BJ322" s="17" t="s">
        <v>81</v>
      </c>
      <c r="BK322" s="211">
        <f>ROUND(P322*H322,2)</f>
        <v>0</v>
      </c>
      <c r="BL322" s="17" t="s">
        <v>177</v>
      </c>
      <c r="BM322" s="17" t="s">
        <v>863</v>
      </c>
    </row>
    <row r="323" spans="2:65" s="45" customFormat="1" ht="27" x14ac:dyDescent="0.3">
      <c r="B323" s="38"/>
      <c r="C323" s="39"/>
      <c r="D323" s="262" t="s">
        <v>179</v>
      </c>
      <c r="E323" s="39"/>
      <c r="F323" s="269" t="s">
        <v>651</v>
      </c>
      <c r="G323" s="39"/>
      <c r="H323" s="39"/>
      <c r="I323" s="39"/>
      <c r="J323" s="39"/>
      <c r="K323" s="39"/>
      <c r="L323" s="39"/>
      <c r="M323" s="38"/>
      <c r="N323" s="214"/>
      <c r="O323" s="39"/>
      <c r="P323" s="39"/>
      <c r="Q323" s="39"/>
      <c r="R323" s="39"/>
      <c r="S323" s="39"/>
      <c r="T323" s="39"/>
      <c r="U323" s="39"/>
      <c r="V323" s="39"/>
      <c r="W323" s="39"/>
      <c r="X323" s="87"/>
      <c r="AT323" s="17" t="s">
        <v>179</v>
      </c>
      <c r="AU323" s="17" t="s">
        <v>83</v>
      </c>
    </row>
    <row r="324" spans="2:65" s="188" customFormat="1" ht="37.35" customHeight="1" x14ac:dyDescent="0.35">
      <c r="B324" s="187"/>
      <c r="C324" s="193"/>
      <c r="D324" s="261" t="s">
        <v>72</v>
      </c>
      <c r="E324" s="266" t="s">
        <v>221</v>
      </c>
      <c r="F324" s="266" t="s">
        <v>864</v>
      </c>
      <c r="G324" s="193"/>
      <c r="H324" s="193"/>
      <c r="I324" s="193"/>
      <c r="J324" s="193"/>
      <c r="K324" s="275">
        <f>BK324</f>
        <v>0</v>
      </c>
      <c r="L324" s="193"/>
      <c r="M324" s="187"/>
      <c r="N324" s="192"/>
      <c r="O324" s="193"/>
      <c r="P324" s="193"/>
      <c r="Q324" s="194">
        <f>Q325</f>
        <v>0</v>
      </c>
      <c r="R324" s="194">
        <f>R325</f>
        <v>0</v>
      </c>
      <c r="S324" s="193"/>
      <c r="T324" s="195">
        <f>T325</f>
        <v>0</v>
      </c>
      <c r="U324" s="193"/>
      <c r="V324" s="195">
        <f>V325</f>
        <v>0</v>
      </c>
      <c r="W324" s="193"/>
      <c r="X324" s="196">
        <f>X325</f>
        <v>0</v>
      </c>
      <c r="AR324" s="189" t="s">
        <v>188</v>
      </c>
      <c r="AT324" s="197" t="s">
        <v>72</v>
      </c>
      <c r="AU324" s="197" t="s">
        <v>73</v>
      </c>
      <c r="AY324" s="189" t="s">
        <v>171</v>
      </c>
      <c r="BK324" s="198">
        <f>BK325</f>
        <v>0</v>
      </c>
    </row>
    <row r="325" spans="2:65" s="188" customFormat="1" ht="19.899999999999999" customHeight="1" x14ac:dyDescent="0.3">
      <c r="B325" s="187"/>
      <c r="C325" s="193"/>
      <c r="D325" s="261" t="s">
        <v>72</v>
      </c>
      <c r="E325" s="263" t="s">
        <v>865</v>
      </c>
      <c r="F325" s="263" t="s">
        <v>866</v>
      </c>
      <c r="G325" s="193"/>
      <c r="H325" s="193"/>
      <c r="I325" s="193"/>
      <c r="J325" s="193"/>
      <c r="K325" s="274">
        <f>BK325</f>
        <v>0</v>
      </c>
      <c r="L325" s="193"/>
      <c r="M325" s="187"/>
      <c r="N325" s="192"/>
      <c r="O325" s="193"/>
      <c r="P325" s="193"/>
      <c r="Q325" s="194">
        <f>SUM(Q326:Q335)</f>
        <v>0</v>
      </c>
      <c r="R325" s="194">
        <f>SUM(R326:R335)</f>
        <v>0</v>
      </c>
      <c r="S325" s="193"/>
      <c r="T325" s="195">
        <f>SUM(T326:T335)</f>
        <v>0</v>
      </c>
      <c r="U325" s="193"/>
      <c r="V325" s="195">
        <f>SUM(V326:V335)</f>
        <v>0</v>
      </c>
      <c r="W325" s="193"/>
      <c r="X325" s="196">
        <f>SUM(X326:X335)</f>
        <v>0</v>
      </c>
      <c r="AR325" s="189" t="s">
        <v>188</v>
      </c>
      <c r="AT325" s="197" t="s">
        <v>72</v>
      </c>
      <c r="AU325" s="197" t="s">
        <v>81</v>
      </c>
      <c r="AY325" s="189" t="s">
        <v>171</v>
      </c>
      <c r="BK325" s="198">
        <f>SUM(BK326:BK335)</f>
        <v>0</v>
      </c>
    </row>
    <row r="326" spans="2:65" s="45" customFormat="1" ht="16.5" customHeight="1" x14ac:dyDescent="0.3">
      <c r="B326" s="38"/>
      <c r="C326" s="201" t="s">
        <v>867</v>
      </c>
      <c r="D326" s="201" t="s">
        <v>173</v>
      </c>
      <c r="E326" s="202" t="s">
        <v>868</v>
      </c>
      <c r="F326" s="203" t="s">
        <v>869</v>
      </c>
      <c r="G326" s="204" t="s">
        <v>241</v>
      </c>
      <c r="H326" s="205">
        <v>25</v>
      </c>
      <c r="I326" s="7"/>
      <c r="J326" s="7"/>
      <c r="K326" s="206">
        <f>ROUND(P326*H326,2)</f>
        <v>0</v>
      </c>
      <c r="L326" s="203" t="s">
        <v>487</v>
      </c>
      <c r="M326" s="38"/>
      <c r="N326" s="207" t="s">
        <v>5</v>
      </c>
      <c r="O326" s="208" t="s">
        <v>42</v>
      </c>
      <c r="P326" s="144">
        <f>I326+J326</f>
        <v>0</v>
      </c>
      <c r="Q326" s="144">
        <f>ROUND(I326*H326,2)</f>
        <v>0</v>
      </c>
      <c r="R326" s="144">
        <f>ROUND(J326*H326,2)</f>
        <v>0</v>
      </c>
      <c r="S326" s="39"/>
      <c r="T326" s="209">
        <f>S326*H326</f>
        <v>0</v>
      </c>
      <c r="U326" s="209">
        <v>0</v>
      </c>
      <c r="V326" s="209">
        <f>U326*H326</f>
        <v>0</v>
      </c>
      <c r="W326" s="209">
        <v>0</v>
      </c>
      <c r="X326" s="210">
        <f>W326*H326</f>
        <v>0</v>
      </c>
      <c r="AR326" s="17" t="s">
        <v>588</v>
      </c>
      <c r="AT326" s="17" t="s">
        <v>173</v>
      </c>
      <c r="AU326" s="17" t="s">
        <v>83</v>
      </c>
      <c r="AY326" s="17" t="s">
        <v>171</v>
      </c>
      <c r="BE326" s="211">
        <f>IF(O326="základní",K326,0)</f>
        <v>0</v>
      </c>
      <c r="BF326" s="211">
        <f>IF(O326="snížená",K326,0)</f>
        <v>0</v>
      </c>
      <c r="BG326" s="211">
        <f>IF(O326="zákl. přenesená",K326,0)</f>
        <v>0</v>
      </c>
      <c r="BH326" s="211">
        <f>IF(O326="sníž. přenesená",K326,0)</f>
        <v>0</v>
      </c>
      <c r="BI326" s="211">
        <f>IF(O326="nulová",K326,0)</f>
        <v>0</v>
      </c>
      <c r="BJ326" s="17" t="s">
        <v>81</v>
      </c>
      <c r="BK326" s="211">
        <f>ROUND(P326*H326,2)</f>
        <v>0</v>
      </c>
      <c r="BL326" s="17" t="s">
        <v>588</v>
      </c>
      <c r="BM326" s="17" t="s">
        <v>870</v>
      </c>
    </row>
    <row r="327" spans="2:65" s="216" customFormat="1" ht="13.5" customHeight="1" x14ac:dyDescent="0.3">
      <c r="B327" s="215"/>
      <c r="D327" s="212" t="s">
        <v>181</v>
      </c>
      <c r="E327" s="217" t="s">
        <v>5</v>
      </c>
      <c r="F327" s="218" t="s">
        <v>298</v>
      </c>
      <c r="H327" s="219">
        <v>25</v>
      </c>
      <c r="M327" s="215"/>
      <c r="N327" s="220"/>
      <c r="O327" s="221"/>
      <c r="P327" s="221"/>
      <c r="Q327" s="221"/>
      <c r="R327" s="221"/>
      <c r="S327" s="221"/>
      <c r="T327" s="221"/>
      <c r="U327" s="221"/>
      <c r="V327" s="221"/>
      <c r="W327" s="221"/>
      <c r="X327" s="222"/>
      <c r="AT327" s="217" t="s">
        <v>181</v>
      </c>
      <c r="AU327" s="217" t="s">
        <v>83</v>
      </c>
      <c r="AV327" s="216" t="s">
        <v>83</v>
      </c>
      <c r="AW327" s="216" t="s">
        <v>7</v>
      </c>
      <c r="AX327" s="216" t="s">
        <v>73</v>
      </c>
      <c r="AY327" s="217" t="s">
        <v>171</v>
      </c>
    </row>
    <row r="328" spans="2:65" s="255" customFormat="1" ht="13.5" x14ac:dyDescent="0.3">
      <c r="B328" s="254"/>
      <c r="C328" s="259"/>
      <c r="D328" s="262" t="s">
        <v>181</v>
      </c>
      <c r="E328" s="264" t="s">
        <v>5</v>
      </c>
      <c r="F328" s="268" t="s">
        <v>648</v>
      </c>
      <c r="G328" s="259"/>
      <c r="H328" s="264" t="s">
        <v>5</v>
      </c>
      <c r="I328" s="259"/>
      <c r="J328" s="259"/>
      <c r="K328" s="259"/>
      <c r="L328" s="259"/>
      <c r="M328" s="254"/>
      <c r="N328" s="258"/>
      <c r="O328" s="259"/>
      <c r="P328" s="259"/>
      <c r="Q328" s="259"/>
      <c r="R328" s="259"/>
      <c r="S328" s="259"/>
      <c r="T328" s="259"/>
      <c r="U328" s="259"/>
      <c r="V328" s="259"/>
      <c r="W328" s="259"/>
      <c r="X328" s="260"/>
      <c r="AT328" s="256" t="s">
        <v>181</v>
      </c>
      <c r="AU328" s="256" t="s">
        <v>83</v>
      </c>
      <c r="AV328" s="255" t="s">
        <v>81</v>
      </c>
      <c r="AW328" s="255" t="s">
        <v>7</v>
      </c>
      <c r="AX328" s="255" t="s">
        <v>73</v>
      </c>
      <c r="AY328" s="256" t="s">
        <v>171</v>
      </c>
    </row>
    <row r="329" spans="2:65" s="224" customFormat="1" ht="13.5" x14ac:dyDescent="0.3">
      <c r="B329" s="223"/>
      <c r="D329" s="212" t="s">
        <v>181</v>
      </c>
      <c r="E329" s="225" t="s">
        <v>5</v>
      </c>
      <c r="F329" s="226" t="s">
        <v>205</v>
      </c>
      <c r="H329" s="227">
        <v>25</v>
      </c>
      <c r="M329" s="223"/>
      <c r="N329" s="228"/>
      <c r="O329" s="229"/>
      <c r="P329" s="229"/>
      <c r="Q329" s="229"/>
      <c r="R329" s="229"/>
      <c r="S329" s="229"/>
      <c r="T329" s="229"/>
      <c r="U329" s="229"/>
      <c r="V329" s="229"/>
      <c r="W329" s="229"/>
      <c r="X329" s="230"/>
      <c r="AT329" s="225" t="s">
        <v>181</v>
      </c>
      <c r="AU329" s="225" t="s">
        <v>83</v>
      </c>
      <c r="AV329" s="224" t="s">
        <v>177</v>
      </c>
      <c r="AW329" s="224" t="s">
        <v>7</v>
      </c>
      <c r="AX329" s="224" t="s">
        <v>81</v>
      </c>
      <c r="AY329" s="225" t="s">
        <v>171</v>
      </c>
    </row>
    <row r="330" spans="2:65" s="45" customFormat="1" ht="16.5" customHeight="1" x14ac:dyDescent="0.3">
      <c r="B330" s="38"/>
      <c r="C330" s="201" t="s">
        <v>623</v>
      </c>
      <c r="D330" s="201" t="s">
        <v>173</v>
      </c>
      <c r="E330" s="202" t="s">
        <v>871</v>
      </c>
      <c r="F330" s="203" t="s">
        <v>872</v>
      </c>
      <c r="G330" s="204" t="s">
        <v>241</v>
      </c>
      <c r="H330" s="205">
        <v>25</v>
      </c>
      <c r="I330" s="7"/>
      <c r="J330" s="7"/>
      <c r="K330" s="206">
        <f>ROUND(P330*H330,2)</f>
        <v>0</v>
      </c>
      <c r="L330" s="203" t="s">
        <v>487</v>
      </c>
      <c r="M330" s="38"/>
      <c r="N330" s="207" t="s">
        <v>5</v>
      </c>
      <c r="O330" s="208" t="s">
        <v>42</v>
      </c>
      <c r="P330" s="144">
        <f>I330+J330</f>
        <v>0</v>
      </c>
      <c r="Q330" s="144">
        <f>ROUND(I330*H330,2)</f>
        <v>0</v>
      </c>
      <c r="R330" s="144">
        <f>ROUND(J330*H330,2)</f>
        <v>0</v>
      </c>
      <c r="S330" s="39"/>
      <c r="T330" s="209">
        <f>S330*H330</f>
        <v>0</v>
      </c>
      <c r="U330" s="209">
        <v>0</v>
      </c>
      <c r="V330" s="209">
        <f>U330*H330</f>
        <v>0</v>
      </c>
      <c r="W330" s="209">
        <v>0</v>
      </c>
      <c r="X330" s="210">
        <f>W330*H330</f>
        <v>0</v>
      </c>
      <c r="AR330" s="17" t="s">
        <v>588</v>
      </c>
      <c r="AT330" s="17" t="s">
        <v>173</v>
      </c>
      <c r="AU330" s="17" t="s">
        <v>83</v>
      </c>
      <c r="AY330" s="17" t="s">
        <v>171</v>
      </c>
      <c r="BE330" s="211">
        <f>IF(O330="základní",K330,0)</f>
        <v>0</v>
      </c>
      <c r="BF330" s="211">
        <f>IF(O330="snížená",K330,0)</f>
        <v>0</v>
      </c>
      <c r="BG330" s="211">
        <f>IF(O330="zákl. přenesená",K330,0)</f>
        <v>0</v>
      </c>
      <c r="BH330" s="211">
        <f>IF(O330="sníž. přenesená",K330,0)</f>
        <v>0</v>
      </c>
      <c r="BI330" s="211">
        <f>IF(O330="nulová",K330,0)</f>
        <v>0</v>
      </c>
      <c r="BJ330" s="17" t="s">
        <v>81</v>
      </c>
      <c r="BK330" s="211">
        <f>ROUND(P330*H330,2)</f>
        <v>0</v>
      </c>
      <c r="BL330" s="17" t="s">
        <v>588</v>
      </c>
      <c r="BM330" s="17" t="s">
        <v>873</v>
      </c>
    </row>
    <row r="331" spans="2:65" s="45" customFormat="1" ht="27" x14ac:dyDescent="0.3">
      <c r="B331" s="38"/>
      <c r="C331" s="39"/>
      <c r="D331" s="262" t="s">
        <v>179</v>
      </c>
      <c r="E331" s="39"/>
      <c r="F331" s="269" t="s">
        <v>651</v>
      </c>
      <c r="G331" s="39"/>
      <c r="H331" s="39"/>
      <c r="I331" s="39"/>
      <c r="J331" s="39"/>
      <c r="K331" s="39"/>
      <c r="L331" s="39"/>
      <c r="M331" s="38"/>
      <c r="N331" s="214"/>
      <c r="O331" s="39"/>
      <c r="P331" s="39"/>
      <c r="Q331" s="39"/>
      <c r="R331" s="39"/>
      <c r="S331" s="39"/>
      <c r="T331" s="39"/>
      <c r="U331" s="39"/>
      <c r="V331" s="39"/>
      <c r="W331" s="39"/>
      <c r="X331" s="87"/>
      <c r="AT331" s="17" t="s">
        <v>179</v>
      </c>
      <c r="AU331" s="17" t="s">
        <v>83</v>
      </c>
    </row>
    <row r="332" spans="2:65" s="45" customFormat="1" ht="16.5" customHeight="1" x14ac:dyDescent="0.3">
      <c r="B332" s="38"/>
      <c r="C332" s="201" t="s">
        <v>874</v>
      </c>
      <c r="D332" s="201" t="s">
        <v>173</v>
      </c>
      <c r="E332" s="202" t="s">
        <v>875</v>
      </c>
      <c r="F332" s="203" t="s">
        <v>876</v>
      </c>
      <c r="G332" s="204" t="s">
        <v>241</v>
      </c>
      <c r="H332" s="205">
        <v>25</v>
      </c>
      <c r="I332" s="7"/>
      <c r="J332" s="7"/>
      <c r="K332" s="206">
        <f>ROUND(P332*H332,2)</f>
        <v>0</v>
      </c>
      <c r="L332" s="203" t="s">
        <v>5</v>
      </c>
      <c r="M332" s="38"/>
      <c r="N332" s="207" t="s">
        <v>5</v>
      </c>
      <c r="O332" s="208" t="s">
        <v>42</v>
      </c>
      <c r="P332" s="144">
        <f>I332+J332</f>
        <v>0</v>
      </c>
      <c r="Q332" s="144">
        <f>ROUND(I332*H332,2)</f>
        <v>0</v>
      </c>
      <c r="R332" s="144">
        <f>ROUND(J332*H332,2)</f>
        <v>0</v>
      </c>
      <c r="S332" s="39"/>
      <c r="T332" s="209">
        <f>S332*H332</f>
        <v>0</v>
      </c>
      <c r="U332" s="209">
        <v>0</v>
      </c>
      <c r="V332" s="209">
        <f>U332*H332</f>
        <v>0</v>
      </c>
      <c r="W332" s="209">
        <v>0</v>
      </c>
      <c r="X332" s="210">
        <f>W332*H332</f>
        <v>0</v>
      </c>
      <c r="AR332" s="17" t="s">
        <v>588</v>
      </c>
      <c r="AT332" s="17" t="s">
        <v>173</v>
      </c>
      <c r="AU332" s="17" t="s">
        <v>83</v>
      </c>
      <c r="AY332" s="17" t="s">
        <v>171</v>
      </c>
      <c r="BE332" s="211">
        <f>IF(O332="základní",K332,0)</f>
        <v>0</v>
      </c>
      <c r="BF332" s="211">
        <f>IF(O332="snížená",K332,0)</f>
        <v>0</v>
      </c>
      <c r="BG332" s="211">
        <f>IF(O332="zákl. přenesená",K332,0)</f>
        <v>0</v>
      </c>
      <c r="BH332" s="211">
        <f>IF(O332="sníž. přenesená",K332,0)</f>
        <v>0</v>
      </c>
      <c r="BI332" s="211">
        <f>IF(O332="nulová",K332,0)</f>
        <v>0</v>
      </c>
      <c r="BJ332" s="17" t="s">
        <v>81</v>
      </c>
      <c r="BK332" s="211">
        <f>ROUND(P332*H332,2)</f>
        <v>0</v>
      </c>
      <c r="BL332" s="17" t="s">
        <v>588</v>
      </c>
      <c r="BM332" s="17" t="s">
        <v>877</v>
      </c>
    </row>
    <row r="333" spans="2:65" s="216" customFormat="1" ht="13.5" x14ac:dyDescent="0.3">
      <c r="B333" s="215"/>
      <c r="D333" s="212" t="s">
        <v>181</v>
      </c>
      <c r="E333" s="217" t="s">
        <v>5</v>
      </c>
      <c r="F333" s="218" t="s">
        <v>298</v>
      </c>
      <c r="H333" s="219">
        <v>25</v>
      </c>
      <c r="M333" s="215"/>
      <c r="N333" s="220"/>
      <c r="O333" s="221"/>
      <c r="P333" s="221"/>
      <c r="Q333" s="221"/>
      <c r="R333" s="221"/>
      <c r="S333" s="221"/>
      <c r="T333" s="221"/>
      <c r="U333" s="221"/>
      <c r="V333" s="221"/>
      <c r="W333" s="221"/>
      <c r="X333" s="222"/>
      <c r="AT333" s="217" t="s">
        <v>181</v>
      </c>
      <c r="AU333" s="217" t="s">
        <v>83</v>
      </c>
      <c r="AV333" s="216" t="s">
        <v>83</v>
      </c>
      <c r="AW333" s="216" t="s">
        <v>7</v>
      </c>
      <c r="AX333" s="216" t="s">
        <v>73</v>
      </c>
      <c r="AY333" s="217" t="s">
        <v>171</v>
      </c>
    </row>
    <row r="334" spans="2:65" s="255" customFormat="1" ht="13.5" x14ac:dyDescent="0.3">
      <c r="B334" s="254"/>
      <c r="C334" s="259"/>
      <c r="D334" s="262" t="s">
        <v>181</v>
      </c>
      <c r="E334" s="264" t="s">
        <v>5</v>
      </c>
      <c r="F334" s="268" t="s">
        <v>648</v>
      </c>
      <c r="G334" s="259"/>
      <c r="H334" s="264" t="s">
        <v>5</v>
      </c>
      <c r="I334" s="259"/>
      <c r="J334" s="259"/>
      <c r="K334" s="259"/>
      <c r="L334" s="259"/>
      <c r="M334" s="254"/>
      <c r="N334" s="258"/>
      <c r="O334" s="259"/>
      <c r="P334" s="259"/>
      <c r="Q334" s="259"/>
      <c r="R334" s="259"/>
      <c r="S334" s="259"/>
      <c r="T334" s="259"/>
      <c r="U334" s="259"/>
      <c r="V334" s="259"/>
      <c r="W334" s="259"/>
      <c r="X334" s="260"/>
      <c r="AT334" s="256" t="s">
        <v>181</v>
      </c>
      <c r="AU334" s="256" t="s">
        <v>83</v>
      </c>
      <c r="AV334" s="255" t="s">
        <v>81</v>
      </c>
      <c r="AW334" s="255" t="s">
        <v>7</v>
      </c>
      <c r="AX334" s="255" t="s">
        <v>73</v>
      </c>
      <c r="AY334" s="256" t="s">
        <v>171</v>
      </c>
    </row>
    <row r="335" spans="2:65" s="224" customFormat="1" ht="13.5" x14ac:dyDescent="0.3">
      <c r="B335" s="223"/>
      <c r="D335" s="212" t="s">
        <v>181</v>
      </c>
      <c r="E335" s="225" t="s">
        <v>5</v>
      </c>
      <c r="F335" s="226" t="s">
        <v>205</v>
      </c>
      <c r="H335" s="227">
        <v>25</v>
      </c>
      <c r="M335" s="223"/>
      <c r="N335" s="240"/>
      <c r="O335" s="241"/>
      <c r="P335" s="241"/>
      <c r="Q335" s="241"/>
      <c r="R335" s="241"/>
      <c r="S335" s="241"/>
      <c r="T335" s="241"/>
      <c r="U335" s="241"/>
      <c r="V335" s="241"/>
      <c r="W335" s="241"/>
      <c r="X335" s="242"/>
      <c r="AT335" s="225" t="s">
        <v>181</v>
      </c>
      <c r="AU335" s="225" t="s">
        <v>83</v>
      </c>
      <c r="AV335" s="224" t="s">
        <v>177</v>
      </c>
      <c r="AW335" s="224" t="s">
        <v>7</v>
      </c>
      <c r="AX335" s="224" t="s">
        <v>81</v>
      </c>
      <c r="AY335" s="225" t="s">
        <v>171</v>
      </c>
    </row>
    <row r="336" spans="2:65" s="45" customFormat="1" ht="6.95" customHeight="1" x14ac:dyDescent="0.3">
      <c r="B336" s="64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38"/>
    </row>
  </sheetData>
  <sheetProtection algorithmName="SHA-512" hashValue="j3EONJJlDLBE3m8ZH5aKNPLs9j+hPno6qigeWp3RDuWTTxDq4JaPBuzuHD/TvOh19tKHXZ+OodT4iS15R1sWCg==" saltValue="IIk2Q9YAS9Vyh1PWEL0QpA==" spinCount="100000" sheet="1" objects="1" scenarios="1"/>
  <autoFilter ref="C88:L335">
    <sortState ref="C89:L336">
      <sortCondition ref="I88:I335"/>
    </sortState>
  </autoFilter>
  <mergeCells count="10">
    <mergeCell ref="J53:J54"/>
    <mergeCell ref="E79:H79"/>
    <mergeCell ref="E81:H81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5"/>
  <sheetViews>
    <sheetView showGridLines="0" workbookViewId="0">
      <pane ySplit="1" topLeftCell="A2" activePane="bottomLeft" state="frozen"/>
      <selection pane="bottomLeft" activeCell="J136" sqref="J136"/>
    </sheetView>
  </sheetViews>
  <sheetFormatPr defaultRowHeight="15" x14ac:dyDescent="0.3"/>
  <cols>
    <col min="1" max="1" width="8.33203125" style="13" customWidth="1"/>
    <col min="2" max="2" width="1.6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75" style="13" customWidth="1"/>
    <col min="7" max="7" width="8.6640625" style="13" customWidth="1"/>
    <col min="8" max="8" width="11.1640625" style="13" customWidth="1"/>
    <col min="9" max="11" width="23.5" style="13" customWidth="1"/>
    <col min="12" max="12" width="15.5" style="13" customWidth="1"/>
    <col min="13" max="13" width="9.33203125" style="13"/>
    <col min="14" max="18" width="9.33203125" style="13" hidden="1"/>
    <col min="19" max="19" width="8.1640625" style="13" hidden="1" customWidth="1"/>
    <col min="20" max="20" width="29.6640625" style="13" hidden="1" customWidth="1"/>
    <col min="21" max="21" width="16.33203125" style="13" hidden="1" customWidth="1"/>
    <col min="22" max="24" width="20" style="13" hidden="1" customWidth="1"/>
    <col min="25" max="25" width="12.33203125" style="13" hidden="1" customWidth="1"/>
    <col min="26" max="26" width="16.33203125" style="13" customWidth="1"/>
    <col min="27" max="27" width="12.33203125" style="13" customWidth="1"/>
    <col min="28" max="28" width="1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1" spans="1:70" ht="21.75" customHeight="1" x14ac:dyDescent="0.3">
      <c r="A1" s="12"/>
      <c r="B1" s="2"/>
      <c r="C1" s="2"/>
      <c r="D1" s="3" t="s">
        <v>1</v>
      </c>
      <c r="E1" s="2"/>
      <c r="F1" s="128" t="s">
        <v>125</v>
      </c>
      <c r="G1" s="129" t="s">
        <v>126</v>
      </c>
      <c r="H1" s="129"/>
      <c r="I1" s="2"/>
      <c r="J1" s="128" t="s">
        <v>127</v>
      </c>
      <c r="K1" s="3" t="s">
        <v>128</v>
      </c>
      <c r="L1" s="128" t="s">
        <v>129</v>
      </c>
      <c r="M1" s="128"/>
      <c r="N1" s="128"/>
      <c r="O1" s="128"/>
      <c r="P1" s="128"/>
      <c r="Q1" s="128"/>
      <c r="R1" s="128"/>
      <c r="S1" s="128"/>
      <c r="T1" s="12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M2" s="15" t="s">
        <v>9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T2" s="17" t="s">
        <v>92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70" ht="36.950000000000003" customHeight="1" x14ac:dyDescent="0.3">
      <c r="B4" s="21"/>
      <c r="C4" s="22"/>
      <c r="D4" s="23" t="s">
        <v>130</v>
      </c>
      <c r="E4" s="22"/>
      <c r="F4" s="22"/>
      <c r="G4" s="22"/>
      <c r="H4" s="22"/>
      <c r="I4" s="22"/>
      <c r="J4" s="22"/>
      <c r="K4" s="22"/>
      <c r="L4" s="24"/>
      <c r="N4" s="25" t="s">
        <v>14</v>
      </c>
      <c r="AT4" s="17" t="s">
        <v>6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4"/>
    </row>
    <row r="6" spans="1:70" x14ac:dyDescent="0.3">
      <c r="B6" s="21"/>
      <c r="C6" s="22"/>
      <c r="D6" s="34" t="s">
        <v>20</v>
      </c>
      <c r="E6" s="22"/>
      <c r="F6" s="22"/>
      <c r="G6" s="22"/>
      <c r="H6" s="22"/>
      <c r="I6" s="22"/>
      <c r="J6" s="22"/>
      <c r="K6" s="22"/>
      <c r="L6" s="24"/>
    </row>
    <row r="7" spans="1:70" ht="16.5" customHeight="1" x14ac:dyDescent="0.3">
      <c r="B7" s="21"/>
      <c r="C7" s="22"/>
      <c r="D7" s="22"/>
      <c r="E7" s="130" t="str">
        <f>'Rekapitulace stavby'!K6</f>
        <v>Vojenská vlečka č.10 - Čáslav - Remíza pro hnací drážní vozidlo</v>
      </c>
      <c r="F7" s="131"/>
      <c r="G7" s="131"/>
      <c r="H7" s="131"/>
      <c r="I7" s="22"/>
      <c r="J7" s="22"/>
      <c r="K7" s="22"/>
      <c r="L7" s="24"/>
    </row>
    <row r="8" spans="1:70" s="45" customFormat="1" x14ac:dyDescent="0.3">
      <c r="B8" s="38"/>
      <c r="C8" s="39"/>
      <c r="D8" s="34" t="s">
        <v>131</v>
      </c>
      <c r="E8" s="39"/>
      <c r="F8" s="39"/>
      <c r="G8" s="39"/>
      <c r="H8" s="39"/>
      <c r="I8" s="39"/>
      <c r="J8" s="39"/>
      <c r="K8" s="39"/>
      <c r="L8" s="44"/>
    </row>
    <row r="9" spans="1:70" s="45" customFormat="1" ht="36.950000000000003" customHeight="1" x14ac:dyDescent="0.3">
      <c r="B9" s="38"/>
      <c r="C9" s="39"/>
      <c r="D9" s="39"/>
      <c r="E9" s="132" t="s">
        <v>878</v>
      </c>
      <c r="F9" s="133"/>
      <c r="G9" s="133"/>
      <c r="H9" s="133"/>
      <c r="I9" s="39"/>
      <c r="J9" s="39"/>
      <c r="K9" s="39"/>
      <c r="L9" s="44"/>
    </row>
    <row r="10" spans="1:70" s="45" customFormat="1" ht="13.5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4"/>
    </row>
    <row r="11" spans="1:70" s="45" customFormat="1" ht="14.45" customHeight="1" x14ac:dyDescent="0.3">
      <c r="B11" s="38"/>
      <c r="C11" s="39"/>
      <c r="D11" s="34" t="s">
        <v>22</v>
      </c>
      <c r="E11" s="39"/>
      <c r="F11" s="35" t="s">
        <v>5</v>
      </c>
      <c r="G11" s="39"/>
      <c r="H11" s="39"/>
      <c r="I11" s="34" t="s">
        <v>23</v>
      </c>
      <c r="J11" s="35" t="s">
        <v>5</v>
      </c>
      <c r="K11" s="39"/>
      <c r="L11" s="44"/>
    </row>
    <row r="12" spans="1:70" s="45" customFormat="1" ht="14.45" customHeight="1" x14ac:dyDescent="0.3">
      <c r="B12" s="38"/>
      <c r="C12" s="39"/>
      <c r="D12" s="34" t="s">
        <v>24</v>
      </c>
      <c r="E12" s="39"/>
      <c r="F12" s="35" t="s">
        <v>25</v>
      </c>
      <c r="G12" s="39"/>
      <c r="H12" s="39"/>
      <c r="I12" s="34" t="s">
        <v>26</v>
      </c>
      <c r="J12" s="134" t="str">
        <f>'Rekapitulace stavby'!AN8</f>
        <v>10. 2. 2017</v>
      </c>
      <c r="K12" s="39"/>
      <c r="L12" s="44"/>
    </row>
    <row r="13" spans="1:70" s="45" customFormat="1" ht="10.9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4"/>
    </row>
    <row r="14" spans="1:70" s="45" customFormat="1" ht="14.45" customHeight="1" x14ac:dyDescent="0.3">
      <c r="B14" s="38"/>
      <c r="C14" s="39"/>
      <c r="D14" s="34" t="s">
        <v>28</v>
      </c>
      <c r="E14" s="39"/>
      <c r="F14" s="39"/>
      <c r="G14" s="39"/>
      <c r="H14" s="39"/>
      <c r="I14" s="34" t="s">
        <v>29</v>
      </c>
      <c r="J14" s="35" t="str">
        <f>IF('Rekapitulace stavby'!AN10="","",'Rekapitulace stavby'!AN10)</f>
        <v/>
      </c>
      <c r="K14" s="39"/>
      <c r="L14" s="44"/>
    </row>
    <row r="15" spans="1:70" s="45" customFormat="1" ht="18" customHeight="1" x14ac:dyDescent="0.3">
      <c r="B15" s="38"/>
      <c r="C15" s="39"/>
      <c r="D15" s="39"/>
      <c r="E15" s="35" t="str">
        <f>IF('Rekapitulace stavby'!E11="","",'Rekapitulace stavby'!E11)</f>
        <v>ARMÁDNÍ SERVISNÍ, příspěvková organizace</v>
      </c>
      <c r="F15" s="39"/>
      <c r="G15" s="39"/>
      <c r="H15" s="39"/>
      <c r="I15" s="34" t="s">
        <v>31</v>
      </c>
      <c r="J15" s="35" t="str">
        <f>IF('Rekapitulace stavby'!AN11="","",'Rekapitulace stavby'!AN11)</f>
        <v/>
      </c>
      <c r="K15" s="39"/>
      <c r="L15" s="44"/>
    </row>
    <row r="16" spans="1:70" s="45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4"/>
    </row>
    <row r="17" spans="2:12" s="45" customFormat="1" ht="14.45" customHeight="1" x14ac:dyDescent="0.3">
      <c r="B17" s="38"/>
      <c r="C17" s="39"/>
      <c r="D17" s="34" t="s">
        <v>32</v>
      </c>
      <c r="E17" s="39"/>
      <c r="F17" s="39"/>
      <c r="G17" s="39"/>
      <c r="H17" s="39"/>
      <c r="I17" s="34" t="s">
        <v>29</v>
      </c>
      <c r="J17" s="35" t="str">
        <f>IF('Rekapitulace stavby'!AN13="Vyplň údaj","",IF('Rekapitulace stavby'!AN13="","",'Rekapitulace stavby'!AN13))</f>
        <v/>
      </c>
      <c r="K17" s="39"/>
      <c r="L17" s="44"/>
    </row>
    <row r="18" spans="2:12" s="45" customFormat="1" ht="18" customHeight="1" x14ac:dyDescent="0.3">
      <c r="B18" s="38"/>
      <c r="C18" s="39"/>
      <c r="D18" s="39"/>
      <c r="E18" s="35" t="str">
        <f>IF('Rekapitulace stavby'!E14="Vyplň údaj","",IF('Rekapitulace stavby'!E14="","",'Rekapitulace stavby'!E14))</f>
        <v/>
      </c>
      <c r="F18" s="39"/>
      <c r="G18" s="39"/>
      <c r="H18" s="39"/>
      <c r="I18" s="34" t="s">
        <v>31</v>
      </c>
      <c r="J18" s="35" t="str">
        <f>IF('Rekapitulace stavby'!AN14="Vyplň údaj","",IF('Rekapitulace stavby'!AN14="","",'Rekapitulace stavby'!AN14))</f>
        <v/>
      </c>
      <c r="K18" s="39"/>
      <c r="L18" s="44"/>
    </row>
    <row r="19" spans="2:12" s="45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4"/>
    </row>
    <row r="20" spans="2:12" s="45" customFormat="1" ht="14.45" customHeight="1" x14ac:dyDescent="0.3">
      <c r="B20" s="38"/>
      <c r="C20" s="39"/>
      <c r="D20" s="34" t="s">
        <v>34</v>
      </c>
      <c r="E20" s="39"/>
      <c r="F20" s="39"/>
      <c r="G20" s="39"/>
      <c r="H20" s="39"/>
      <c r="I20" s="34" t="s">
        <v>29</v>
      </c>
      <c r="J20" s="35" t="str">
        <f>IF('Rekapitulace stavby'!AN16="","",'Rekapitulace stavby'!AN16)</f>
        <v/>
      </c>
      <c r="K20" s="39"/>
      <c r="L20" s="44"/>
    </row>
    <row r="21" spans="2:12" s="45" customFormat="1" ht="18" customHeight="1" x14ac:dyDescent="0.3">
      <c r="B21" s="38"/>
      <c r="C21" s="39"/>
      <c r="D21" s="39"/>
      <c r="E21" s="35" t="str">
        <f>IF('Rekapitulace stavby'!E17="","",'Rekapitulace stavby'!E17)</f>
        <v xml:space="preserve"> </v>
      </c>
      <c r="F21" s="39"/>
      <c r="G21" s="39"/>
      <c r="H21" s="39"/>
      <c r="I21" s="34" t="s">
        <v>31</v>
      </c>
      <c r="J21" s="35" t="str">
        <f>IF('Rekapitulace stavby'!AN17="","",'Rekapitulace stavby'!AN17)</f>
        <v/>
      </c>
      <c r="K21" s="39"/>
      <c r="L21" s="44"/>
    </row>
    <row r="22" spans="2:12" s="45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4"/>
    </row>
    <row r="23" spans="2:12" s="45" customFormat="1" ht="14.45" customHeight="1" x14ac:dyDescent="0.3">
      <c r="B23" s="38"/>
      <c r="C23" s="39"/>
      <c r="D23" s="34" t="s">
        <v>36</v>
      </c>
      <c r="E23" s="39"/>
      <c r="F23" s="39"/>
      <c r="G23" s="39"/>
      <c r="H23" s="39"/>
      <c r="I23" s="39"/>
      <c r="J23" s="39"/>
      <c r="K23" s="39"/>
      <c r="L23" s="44"/>
    </row>
    <row r="24" spans="2:12" s="138" customFormat="1" ht="42.75" customHeight="1" x14ac:dyDescent="0.3">
      <c r="B24" s="135"/>
      <c r="C24" s="136"/>
      <c r="D24" s="136"/>
      <c r="E24" s="36" t="s">
        <v>879</v>
      </c>
      <c r="F24" s="36"/>
      <c r="G24" s="36"/>
      <c r="H24" s="36"/>
      <c r="I24" s="136"/>
      <c r="J24" s="136"/>
      <c r="K24" s="136"/>
      <c r="L24" s="137"/>
    </row>
    <row r="25" spans="2:12" s="45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4"/>
    </row>
    <row r="26" spans="2:12" s="45" customFormat="1" ht="6.95" customHeight="1" x14ac:dyDescent="0.3">
      <c r="B26" s="38"/>
      <c r="C26" s="39"/>
      <c r="D26" s="83"/>
      <c r="E26" s="83"/>
      <c r="F26" s="83"/>
      <c r="G26" s="83"/>
      <c r="H26" s="83"/>
      <c r="I26" s="83"/>
      <c r="J26" s="83"/>
      <c r="K26" s="83"/>
      <c r="L26" s="139"/>
    </row>
    <row r="27" spans="2:12" s="45" customFormat="1" x14ac:dyDescent="0.3">
      <c r="B27" s="38"/>
      <c r="C27" s="39"/>
      <c r="D27" s="39"/>
      <c r="E27" s="34" t="s">
        <v>134</v>
      </c>
      <c r="F27" s="39"/>
      <c r="G27" s="39"/>
      <c r="H27" s="39"/>
      <c r="I27" s="39"/>
      <c r="J27" s="39"/>
      <c r="K27" s="140">
        <f>I58</f>
        <v>0</v>
      </c>
      <c r="L27" s="44"/>
    </row>
    <row r="28" spans="2:12" s="45" customFormat="1" x14ac:dyDescent="0.3">
      <c r="B28" s="38"/>
      <c r="C28" s="39"/>
      <c r="D28" s="39"/>
      <c r="E28" s="34" t="s">
        <v>135</v>
      </c>
      <c r="F28" s="39"/>
      <c r="G28" s="39"/>
      <c r="H28" s="39"/>
      <c r="I28" s="39"/>
      <c r="J28" s="39"/>
      <c r="K28" s="140">
        <f>J58</f>
        <v>0</v>
      </c>
      <c r="L28" s="44"/>
    </row>
    <row r="29" spans="2:12" s="45" customFormat="1" ht="25.35" customHeight="1" x14ac:dyDescent="0.3">
      <c r="B29" s="38"/>
      <c r="C29" s="39"/>
      <c r="D29" s="141" t="s">
        <v>37</v>
      </c>
      <c r="E29" s="39"/>
      <c r="F29" s="39"/>
      <c r="G29" s="39"/>
      <c r="H29" s="39"/>
      <c r="I29" s="39"/>
      <c r="J29" s="39"/>
      <c r="K29" s="142">
        <f>ROUND(K82,2)</f>
        <v>0</v>
      </c>
      <c r="L29" s="44"/>
    </row>
    <row r="30" spans="2:12" s="45" customFormat="1" ht="6.95" customHeight="1" x14ac:dyDescent="0.3">
      <c r="B30" s="38"/>
      <c r="C30" s="39"/>
      <c r="D30" s="83"/>
      <c r="E30" s="83"/>
      <c r="F30" s="83"/>
      <c r="G30" s="83"/>
      <c r="H30" s="83"/>
      <c r="I30" s="83"/>
      <c r="J30" s="83"/>
      <c r="K30" s="83"/>
      <c r="L30" s="139"/>
    </row>
    <row r="31" spans="2:12" s="45" customFormat="1" ht="14.45" customHeight="1" x14ac:dyDescent="0.3">
      <c r="B31" s="38"/>
      <c r="C31" s="39"/>
      <c r="D31" s="39"/>
      <c r="E31" s="39"/>
      <c r="F31" s="143" t="s">
        <v>39</v>
      </c>
      <c r="G31" s="39"/>
      <c r="H31" s="39"/>
      <c r="I31" s="143" t="s">
        <v>38</v>
      </c>
      <c r="J31" s="39"/>
      <c r="K31" s="143" t="s">
        <v>40</v>
      </c>
      <c r="L31" s="44"/>
    </row>
    <row r="32" spans="2:12" s="45" customFormat="1" ht="14.45" customHeight="1" x14ac:dyDescent="0.3">
      <c r="B32" s="38"/>
      <c r="C32" s="39"/>
      <c r="D32" s="49" t="s">
        <v>41</v>
      </c>
      <c r="E32" s="49" t="s">
        <v>42</v>
      </c>
      <c r="F32" s="144">
        <f>ROUND(SUM(BE82:BE154), 2)</f>
        <v>0</v>
      </c>
      <c r="G32" s="39"/>
      <c r="H32" s="39"/>
      <c r="I32" s="145">
        <v>0.21</v>
      </c>
      <c r="J32" s="39"/>
      <c r="K32" s="144">
        <f>ROUND(ROUND((SUM(BE82:BE154)), 2)*I32, 2)</f>
        <v>0</v>
      </c>
      <c r="L32" s="44"/>
    </row>
    <row r="33" spans="2:12" s="45" customFormat="1" ht="14.45" customHeight="1" x14ac:dyDescent="0.3">
      <c r="B33" s="38"/>
      <c r="C33" s="39"/>
      <c r="D33" s="39"/>
      <c r="E33" s="49" t="s">
        <v>43</v>
      </c>
      <c r="F33" s="144">
        <f>ROUND(SUM(BF82:BF154), 2)</f>
        <v>0</v>
      </c>
      <c r="G33" s="39"/>
      <c r="H33" s="39"/>
      <c r="I33" s="145">
        <v>0.15</v>
      </c>
      <c r="J33" s="39"/>
      <c r="K33" s="144">
        <f>ROUND(ROUND((SUM(BF82:BF154)), 2)*I33, 2)</f>
        <v>0</v>
      </c>
      <c r="L33" s="44"/>
    </row>
    <row r="34" spans="2:12" s="45" customFormat="1" ht="14.45" hidden="1" customHeight="1" x14ac:dyDescent="0.3">
      <c r="B34" s="38"/>
      <c r="C34" s="39"/>
      <c r="D34" s="39"/>
      <c r="E34" s="49" t="s">
        <v>44</v>
      </c>
      <c r="F34" s="144">
        <f>ROUND(SUM(BG82:BG154), 2)</f>
        <v>0</v>
      </c>
      <c r="G34" s="39"/>
      <c r="H34" s="39"/>
      <c r="I34" s="145">
        <v>0.21</v>
      </c>
      <c r="J34" s="39"/>
      <c r="K34" s="144">
        <v>0</v>
      </c>
      <c r="L34" s="44"/>
    </row>
    <row r="35" spans="2:12" s="45" customFormat="1" ht="14.45" hidden="1" customHeight="1" x14ac:dyDescent="0.3">
      <c r="B35" s="38"/>
      <c r="C35" s="39"/>
      <c r="D35" s="39"/>
      <c r="E35" s="49" t="s">
        <v>45</v>
      </c>
      <c r="F35" s="144">
        <f>ROUND(SUM(BH82:BH154), 2)</f>
        <v>0</v>
      </c>
      <c r="G35" s="39"/>
      <c r="H35" s="39"/>
      <c r="I35" s="145">
        <v>0.15</v>
      </c>
      <c r="J35" s="39"/>
      <c r="K35" s="144">
        <v>0</v>
      </c>
      <c r="L35" s="44"/>
    </row>
    <row r="36" spans="2:12" s="45" customFormat="1" ht="14.45" hidden="1" customHeight="1" x14ac:dyDescent="0.3">
      <c r="B36" s="38"/>
      <c r="C36" s="39"/>
      <c r="D36" s="39"/>
      <c r="E36" s="49" t="s">
        <v>46</v>
      </c>
      <c r="F36" s="144">
        <f>ROUND(SUM(BI82:BI154), 2)</f>
        <v>0</v>
      </c>
      <c r="G36" s="39"/>
      <c r="H36" s="39"/>
      <c r="I36" s="145">
        <v>0</v>
      </c>
      <c r="J36" s="39"/>
      <c r="K36" s="144">
        <v>0</v>
      </c>
      <c r="L36" s="44"/>
    </row>
    <row r="37" spans="2:12" s="45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4"/>
    </row>
    <row r="38" spans="2:12" s="45" customFormat="1" ht="25.35" customHeight="1" x14ac:dyDescent="0.3">
      <c r="B38" s="38"/>
      <c r="C38" s="146"/>
      <c r="D38" s="147" t="s">
        <v>47</v>
      </c>
      <c r="E38" s="90"/>
      <c r="F38" s="90"/>
      <c r="G38" s="148" t="s">
        <v>48</v>
      </c>
      <c r="H38" s="149" t="s">
        <v>49</v>
      </c>
      <c r="I38" s="90"/>
      <c r="J38" s="90"/>
      <c r="K38" s="150">
        <f>SUM(K29:K36)</f>
        <v>0</v>
      </c>
      <c r="L38" s="151"/>
    </row>
    <row r="39" spans="2:12" s="45" customFormat="1" ht="14.45" customHeight="1" x14ac:dyDescent="0.3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3" spans="2:12" s="45" customFormat="1" ht="6.95" customHeight="1" x14ac:dyDescent="0.3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152"/>
    </row>
    <row r="44" spans="2:12" s="45" customFormat="1" ht="36.950000000000003" customHeight="1" x14ac:dyDescent="0.3">
      <c r="B44" s="38"/>
      <c r="C44" s="23" t="s">
        <v>136</v>
      </c>
      <c r="D44" s="39"/>
      <c r="E44" s="39"/>
      <c r="F44" s="39"/>
      <c r="G44" s="39"/>
      <c r="H44" s="39"/>
      <c r="I44" s="39"/>
      <c r="J44" s="39"/>
      <c r="K44" s="39"/>
      <c r="L44" s="44"/>
    </row>
    <row r="45" spans="2:12" s="45" customFormat="1" ht="6.95" customHeight="1" x14ac:dyDescent="0.3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4"/>
    </row>
    <row r="46" spans="2:12" s="45" customFormat="1" ht="14.45" customHeight="1" x14ac:dyDescent="0.3">
      <c r="B46" s="38"/>
      <c r="C46" s="34" t="s">
        <v>20</v>
      </c>
      <c r="D46" s="39"/>
      <c r="E46" s="39"/>
      <c r="F46" s="39"/>
      <c r="G46" s="39"/>
      <c r="H46" s="39"/>
      <c r="I46" s="39"/>
      <c r="J46" s="39"/>
      <c r="K46" s="39"/>
      <c r="L46" s="44"/>
    </row>
    <row r="47" spans="2:12" s="45" customFormat="1" ht="16.5" customHeight="1" x14ac:dyDescent="0.3">
      <c r="B47" s="38"/>
      <c r="C47" s="39"/>
      <c r="D47" s="39"/>
      <c r="E47" s="130" t="str">
        <f>E7</f>
        <v>Vojenská vlečka č.10 - Čáslav - Remíza pro hnací drážní vozidlo</v>
      </c>
      <c r="F47" s="131"/>
      <c r="G47" s="131"/>
      <c r="H47" s="131"/>
      <c r="I47" s="39"/>
      <c r="J47" s="39"/>
      <c r="K47" s="39"/>
      <c r="L47" s="44"/>
    </row>
    <row r="48" spans="2:12" s="45" customFormat="1" ht="14.45" customHeight="1" x14ac:dyDescent="0.3">
      <c r="B48" s="38"/>
      <c r="C48" s="34" t="s">
        <v>131</v>
      </c>
      <c r="D48" s="39"/>
      <c r="E48" s="39"/>
      <c r="F48" s="39"/>
      <c r="G48" s="39"/>
      <c r="H48" s="39"/>
      <c r="I48" s="39"/>
      <c r="J48" s="39"/>
      <c r="K48" s="39"/>
      <c r="L48" s="44"/>
    </row>
    <row r="49" spans="2:47" s="45" customFormat="1" ht="17.25" customHeight="1" x14ac:dyDescent="0.3">
      <c r="B49" s="38"/>
      <c r="C49" s="39"/>
      <c r="D49" s="39"/>
      <c r="E49" s="132" t="str">
        <f>E9</f>
        <v>E.1.4.1 - Vodovodní řad</v>
      </c>
      <c r="F49" s="133"/>
      <c r="G49" s="133"/>
      <c r="H49" s="133"/>
      <c r="I49" s="39"/>
      <c r="J49" s="39"/>
      <c r="K49" s="39"/>
      <c r="L49" s="44"/>
    </row>
    <row r="50" spans="2:47" s="45" customFormat="1" ht="6.95" customHeight="1" x14ac:dyDescent="0.3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4"/>
    </row>
    <row r="51" spans="2:47" s="45" customFormat="1" ht="18" customHeight="1" x14ac:dyDescent="0.3">
      <c r="B51" s="38"/>
      <c r="C51" s="34" t="s">
        <v>24</v>
      </c>
      <c r="D51" s="39"/>
      <c r="E51" s="39"/>
      <c r="F51" s="35" t="str">
        <f>F12</f>
        <v>Chotusice</v>
      </c>
      <c r="G51" s="39"/>
      <c r="H51" s="39"/>
      <c r="I51" s="34" t="s">
        <v>26</v>
      </c>
      <c r="J51" s="134" t="str">
        <f>IF(J12="","",J12)</f>
        <v>10. 2. 2017</v>
      </c>
      <c r="K51" s="39"/>
      <c r="L51" s="44"/>
    </row>
    <row r="52" spans="2:47" s="45" customFormat="1" ht="6.95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4"/>
    </row>
    <row r="53" spans="2:47" s="45" customFormat="1" x14ac:dyDescent="0.3">
      <c r="B53" s="38"/>
      <c r="C53" s="34" t="s">
        <v>28</v>
      </c>
      <c r="D53" s="39"/>
      <c r="E53" s="39"/>
      <c r="F53" s="35" t="str">
        <f>E15</f>
        <v>ARMÁDNÍ SERVISNÍ, příspěvková organizace</v>
      </c>
      <c r="G53" s="39"/>
      <c r="H53" s="39"/>
      <c r="I53" s="34" t="s">
        <v>34</v>
      </c>
      <c r="J53" s="36" t="str">
        <f>E21</f>
        <v xml:space="preserve"> </v>
      </c>
      <c r="K53" s="39"/>
      <c r="L53" s="44"/>
    </row>
    <row r="54" spans="2:47" s="45" customFormat="1" ht="14.45" customHeight="1" x14ac:dyDescent="0.3">
      <c r="B54" s="38"/>
      <c r="C54" s="34" t="s">
        <v>32</v>
      </c>
      <c r="D54" s="39"/>
      <c r="E54" s="39"/>
      <c r="F54" s="35" t="str">
        <f>IF(E18="","",E18)</f>
        <v/>
      </c>
      <c r="G54" s="39"/>
      <c r="H54" s="39"/>
      <c r="I54" s="39"/>
      <c r="J54" s="153"/>
      <c r="K54" s="39"/>
      <c r="L54" s="44"/>
    </row>
    <row r="55" spans="2:47" s="45" customFormat="1" ht="10.35" customHeight="1" x14ac:dyDescent="0.3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4"/>
    </row>
    <row r="56" spans="2:47" s="45" customFormat="1" ht="29.25" customHeight="1" x14ac:dyDescent="0.3">
      <c r="B56" s="38"/>
      <c r="C56" s="154" t="s">
        <v>137</v>
      </c>
      <c r="D56" s="146"/>
      <c r="E56" s="146"/>
      <c r="F56" s="146"/>
      <c r="G56" s="146"/>
      <c r="H56" s="146"/>
      <c r="I56" s="155" t="s">
        <v>138</v>
      </c>
      <c r="J56" s="155" t="s">
        <v>139</v>
      </c>
      <c r="K56" s="155" t="s">
        <v>140</v>
      </c>
      <c r="L56" s="156"/>
    </row>
    <row r="57" spans="2:47" s="45" customFormat="1" ht="10.3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4"/>
    </row>
    <row r="58" spans="2:47" s="45" customFormat="1" ht="29.25" customHeight="1" x14ac:dyDescent="0.3">
      <c r="B58" s="38"/>
      <c r="C58" s="157" t="s">
        <v>141</v>
      </c>
      <c r="D58" s="39"/>
      <c r="E58" s="39"/>
      <c r="F58" s="39"/>
      <c r="G58" s="39"/>
      <c r="H58" s="39"/>
      <c r="I58" s="142">
        <f t="shared" ref="I58:J60" si="0">Q82</f>
        <v>0</v>
      </c>
      <c r="J58" s="142">
        <f t="shared" si="0"/>
        <v>0</v>
      </c>
      <c r="K58" s="142">
        <f>K82</f>
        <v>0</v>
      </c>
      <c r="L58" s="44"/>
      <c r="AU58" s="17" t="s">
        <v>142</v>
      </c>
    </row>
    <row r="59" spans="2:47" s="164" customFormat="1" ht="24.95" customHeight="1" x14ac:dyDescent="0.3">
      <c r="B59" s="158"/>
      <c r="C59" s="159"/>
      <c r="D59" s="160" t="s">
        <v>880</v>
      </c>
      <c r="E59" s="161"/>
      <c r="F59" s="161"/>
      <c r="G59" s="161"/>
      <c r="H59" s="161"/>
      <c r="I59" s="162">
        <f t="shared" si="0"/>
        <v>0</v>
      </c>
      <c r="J59" s="162">
        <f t="shared" si="0"/>
        <v>0</v>
      </c>
      <c r="K59" s="162">
        <f>K83</f>
        <v>0</v>
      </c>
      <c r="L59" s="163"/>
    </row>
    <row r="60" spans="2:47" s="171" customFormat="1" ht="19.899999999999999" customHeight="1" x14ac:dyDescent="0.3">
      <c r="B60" s="165"/>
      <c r="C60" s="166"/>
      <c r="D60" s="167" t="s">
        <v>881</v>
      </c>
      <c r="E60" s="168"/>
      <c r="F60" s="168"/>
      <c r="G60" s="168"/>
      <c r="H60" s="168"/>
      <c r="I60" s="169">
        <f t="shared" si="0"/>
        <v>0</v>
      </c>
      <c r="J60" s="169">
        <f t="shared" si="0"/>
        <v>0</v>
      </c>
      <c r="K60" s="169">
        <f>K84</f>
        <v>0</v>
      </c>
      <c r="L60" s="170"/>
    </row>
    <row r="61" spans="2:47" s="171" customFormat="1" ht="19.899999999999999" customHeight="1" x14ac:dyDescent="0.3">
      <c r="B61" s="165"/>
      <c r="C61" s="166"/>
      <c r="D61" s="167" t="s">
        <v>882</v>
      </c>
      <c r="E61" s="168"/>
      <c r="F61" s="168"/>
      <c r="G61" s="168"/>
      <c r="H61" s="168"/>
      <c r="I61" s="169">
        <f>Q125</f>
        <v>0</v>
      </c>
      <c r="J61" s="169">
        <f>R125</f>
        <v>0</v>
      </c>
      <c r="K61" s="169">
        <f>K125</f>
        <v>0</v>
      </c>
      <c r="L61" s="170"/>
    </row>
    <row r="62" spans="2:47" s="171" customFormat="1" ht="19.899999999999999" customHeight="1" x14ac:dyDescent="0.3">
      <c r="B62" s="165"/>
      <c r="C62" s="166"/>
      <c r="D62" s="167" t="s">
        <v>883</v>
      </c>
      <c r="E62" s="168"/>
      <c r="F62" s="168"/>
      <c r="G62" s="168"/>
      <c r="H62" s="168"/>
      <c r="I62" s="169">
        <f>Q130</f>
        <v>0</v>
      </c>
      <c r="J62" s="169">
        <f>R130</f>
        <v>0</v>
      </c>
      <c r="K62" s="169">
        <f>K130</f>
        <v>0</v>
      </c>
      <c r="L62" s="170"/>
    </row>
    <row r="63" spans="2:47" s="45" customFormat="1" ht="21.75" customHeight="1" x14ac:dyDescent="0.3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44"/>
    </row>
    <row r="64" spans="2:47" s="45" customFormat="1" ht="6.95" customHeight="1" x14ac:dyDescent="0.3">
      <c r="B64" s="64"/>
      <c r="C64" s="65"/>
      <c r="D64" s="65"/>
      <c r="E64" s="65"/>
      <c r="F64" s="65"/>
      <c r="G64" s="65"/>
      <c r="H64" s="65"/>
      <c r="I64" s="65"/>
      <c r="J64" s="65"/>
      <c r="K64" s="65"/>
      <c r="L64" s="66"/>
    </row>
    <row r="68" spans="2:13" s="45" customFormat="1" ht="6.95" customHeight="1" x14ac:dyDescent="0.3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38"/>
    </row>
    <row r="69" spans="2:13" s="45" customFormat="1" ht="36.950000000000003" customHeight="1" x14ac:dyDescent="0.3">
      <c r="B69" s="38"/>
      <c r="C69" s="69" t="s">
        <v>151</v>
      </c>
      <c r="M69" s="38"/>
    </row>
    <row r="70" spans="2:13" s="45" customFormat="1" ht="6.95" customHeight="1" x14ac:dyDescent="0.3">
      <c r="B70" s="38"/>
      <c r="M70" s="38"/>
    </row>
    <row r="71" spans="2:13" s="45" customFormat="1" ht="14.45" customHeight="1" x14ac:dyDescent="0.3">
      <c r="B71" s="38"/>
      <c r="C71" s="71" t="s">
        <v>20</v>
      </c>
      <c r="M71" s="38"/>
    </row>
    <row r="72" spans="2:13" s="45" customFormat="1" ht="16.5" customHeight="1" x14ac:dyDescent="0.3">
      <c r="B72" s="38"/>
      <c r="E72" s="172" t="str">
        <f>E7</f>
        <v>Vojenská vlečka č.10 - Čáslav - Remíza pro hnací drážní vozidlo</v>
      </c>
      <c r="F72" s="173"/>
      <c r="G72" s="173"/>
      <c r="H72" s="173"/>
      <c r="M72" s="38"/>
    </row>
    <row r="73" spans="2:13" s="45" customFormat="1" ht="14.45" customHeight="1" x14ac:dyDescent="0.3">
      <c r="B73" s="38"/>
      <c r="C73" s="71" t="s">
        <v>131</v>
      </c>
      <c r="M73" s="38"/>
    </row>
    <row r="74" spans="2:13" s="45" customFormat="1" ht="17.25" customHeight="1" x14ac:dyDescent="0.3">
      <c r="B74" s="38"/>
      <c r="E74" s="76" t="str">
        <f>E9</f>
        <v>E.1.4.1 - Vodovodní řad</v>
      </c>
      <c r="F74" s="174"/>
      <c r="G74" s="174"/>
      <c r="H74" s="174"/>
      <c r="M74" s="38"/>
    </row>
    <row r="75" spans="2:13" s="45" customFormat="1" ht="6.95" customHeight="1" x14ac:dyDescent="0.3">
      <c r="B75" s="38"/>
      <c r="M75" s="38"/>
    </row>
    <row r="76" spans="2:13" s="45" customFormat="1" ht="18" customHeight="1" x14ac:dyDescent="0.3">
      <c r="B76" s="38"/>
      <c r="C76" s="71" t="s">
        <v>24</v>
      </c>
      <c r="F76" s="175" t="str">
        <f>F12</f>
        <v>Chotusice</v>
      </c>
      <c r="I76" s="71" t="s">
        <v>26</v>
      </c>
      <c r="J76" s="176" t="str">
        <f>IF(J12="","",J12)</f>
        <v>10. 2. 2017</v>
      </c>
      <c r="M76" s="38"/>
    </row>
    <row r="77" spans="2:13" s="45" customFormat="1" ht="6.95" customHeight="1" x14ac:dyDescent="0.3">
      <c r="B77" s="38"/>
      <c r="M77" s="38"/>
    </row>
    <row r="78" spans="2:13" s="45" customFormat="1" x14ac:dyDescent="0.3">
      <c r="B78" s="38"/>
      <c r="C78" s="71" t="s">
        <v>28</v>
      </c>
      <c r="F78" s="175" t="str">
        <f>E15</f>
        <v>ARMÁDNÍ SERVISNÍ, příspěvková organizace</v>
      </c>
      <c r="I78" s="71" t="s">
        <v>34</v>
      </c>
      <c r="J78" s="175" t="str">
        <f>E21</f>
        <v xml:space="preserve"> </v>
      </c>
      <c r="M78" s="38"/>
    </row>
    <row r="79" spans="2:13" s="45" customFormat="1" ht="14.45" customHeight="1" x14ac:dyDescent="0.3">
      <c r="B79" s="38"/>
      <c r="C79" s="71" t="s">
        <v>32</v>
      </c>
      <c r="F79" s="175" t="str">
        <f>IF(E18="","",E18)</f>
        <v/>
      </c>
      <c r="M79" s="38"/>
    </row>
    <row r="80" spans="2:13" s="45" customFormat="1" ht="10.35" customHeight="1" x14ac:dyDescent="0.3">
      <c r="B80" s="38"/>
      <c r="M80" s="38"/>
    </row>
    <row r="81" spans="2:65" s="181" customFormat="1" ht="29.25" customHeight="1" x14ac:dyDescent="0.3">
      <c r="B81" s="177"/>
      <c r="C81" s="178" t="s">
        <v>152</v>
      </c>
      <c r="D81" s="179" t="s">
        <v>56</v>
      </c>
      <c r="E81" s="179" t="s">
        <v>52</v>
      </c>
      <c r="F81" s="179" t="s">
        <v>153</v>
      </c>
      <c r="G81" s="179" t="s">
        <v>154</v>
      </c>
      <c r="H81" s="179" t="s">
        <v>155</v>
      </c>
      <c r="I81" s="179" t="s">
        <v>156</v>
      </c>
      <c r="J81" s="179" t="s">
        <v>157</v>
      </c>
      <c r="K81" s="179" t="s">
        <v>140</v>
      </c>
      <c r="L81" s="180" t="s">
        <v>158</v>
      </c>
      <c r="M81" s="177"/>
      <c r="N81" s="94" t="s">
        <v>159</v>
      </c>
      <c r="O81" s="95" t="s">
        <v>41</v>
      </c>
      <c r="P81" s="95" t="s">
        <v>160</v>
      </c>
      <c r="Q81" s="95" t="s">
        <v>161</v>
      </c>
      <c r="R81" s="95" t="s">
        <v>162</v>
      </c>
      <c r="S81" s="95" t="s">
        <v>163</v>
      </c>
      <c r="T81" s="95" t="s">
        <v>164</v>
      </c>
      <c r="U81" s="95" t="s">
        <v>165</v>
      </c>
      <c r="V81" s="95" t="s">
        <v>166</v>
      </c>
      <c r="W81" s="95" t="s">
        <v>167</v>
      </c>
      <c r="X81" s="96" t="s">
        <v>168</v>
      </c>
    </row>
    <row r="82" spans="2:65" s="45" customFormat="1" ht="29.25" customHeight="1" x14ac:dyDescent="0.35">
      <c r="B82" s="38"/>
      <c r="C82" s="98" t="s">
        <v>141</v>
      </c>
      <c r="K82" s="182">
        <f>BK82</f>
        <v>0</v>
      </c>
      <c r="M82" s="38"/>
      <c r="N82" s="97"/>
      <c r="O82" s="83"/>
      <c r="P82" s="83"/>
      <c r="Q82" s="183">
        <f>Q83</f>
        <v>0</v>
      </c>
      <c r="R82" s="183">
        <f>R83</f>
        <v>0</v>
      </c>
      <c r="S82" s="83"/>
      <c r="T82" s="184">
        <f>T83</f>
        <v>0</v>
      </c>
      <c r="U82" s="83"/>
      <c r="V82" s="184">
        <f>V83</f>
        <v>0</v>
      </c>
      <c r="W82" s="83"/>
      <c r="X82" s="185">
        <f>X83</f>
        <v>0</v>
      </c>
      <c r="AT82" s="17" t="s">
        <v>72</v>
      </c>
      <c r="AU82" s="17" t="s">
        <v>142</v>
      </c>
      <c r="BK82" s="186">
        <f>BK83</f>
        <v>0</v>
      </c>
    </row>
    <row r="83" spans="2:65" s="188" customFormat="1" ht="37.35" customHeight="1" x14ac:dyDescent="0.35">
      <c r="B83" s="187"/>
      <c r="D83" s="189" t="s">
        <v>72</v>
      </c>
      <c r="E83" s="190" t="s">
        <v>884</v>
      </c>
      <c r="F83" s="190" t="s">
        <v>885</v>
      </c>
      <c r="K83" s="191">
        <f>BK83</f>
        <v>0</v>
      </c>
      <c r="M83" s="187"/>
      <c r="N83" s="192"/>
      <c r="O83" s="193"/>
      <c r="P83" s="193"/>
      <c r="Q83" s="194">
        <f>Q84+Q125+Q130</f>
        <v>0</v>
      </c>
      <c r="R83" s="194">
        <f>R84+R125+R130</f>
        <v>0</v>
      </c>
      <c r="S83" s="193"/>
      <c r="T83" s="195">
        <f>T84+T125+T130</f>
        <v>0</v>
      </c>
      <c r="U83" s="193"/>
      <c r="V83" s="195">
        <f>V84+V125+V130</f>
        <v>0</v>
      </c>
      <c r="W83" s="193"/>
      <c r="X83" s="196">
        <f>X84+X125+X130</f>
        <v>0</v>
      </c>
      <c r="AR83" s="189" t="s">
        <v>81</v>
      </c>
      <c r="AT83" s="197" t="s">
        <v>72</v>
      </c>
      <c r="AU83" s="197" t="s">
        <v>73</v>
      </c>
      <c r="AY83" s="189" t="s">
        <v>171</v>
      </c>
      <c r="BK83" s="198">
        <f>BK84+BK125+BK130</f>
        <v>0</v>
      </c>
    </row>
    <row r="84" spans="2:65" s="188" customFormat="1" ht="19.899999999999999" customHeight="1" x14ac:dyDescent="0.3">
      <c r="B84" s="187"/>
      <c r="D84" s="189" t="s">
        <v>72</v>
      </c>
      <c r="E84" s="199" t="s">
        <v>886</v>
      </c>
      <c r="F84" s="199" t="s">
        <v>887</v>
      </c>
      <c r="K84" s="200">
        <f>BK84</f>
        <v>0</v>
      </c>
      <c r="M84" s="187"/>
      <c r="N84" s="192"/>
      <c r="O84" s="193"/>
      <c r="P84" s="193"/>
      <c r="Q84" s="194">
        <f>SUM(Q85:Q124)</f>
        <v>0</v>
      </c>
      <c r="R84" s="194">
        <f>SUM(R85:R124)</f>
        <v>0</v>
      </c>
      <c r="S84" s="193"/>
      <c r="T84" s="195">
        <f>SUM(T85:T124)</f>
        <v>0</v>
      </c>
      <c r="U84" s="193"/>
      <c r="V84" s="195">
        <f>SUM(V85:V124)</f>
        <v>0</v>
      </c>
      <c r="W84" s="193"/>
      <c r="X84" s="196">
        <f>SUM(X85:X124)</f>
        <v>0</v>
      </c>
      <c r="AR84" s="189" t="s">
        <v>81</v>
      </c>
      <c r="AT84" s="197" t="s">
        <v>72</v>
      </c>
      <c r="AU84" s="197" t="s">
        <v>81</v>
      </c>
      <c r="AY84" s="189" t="s">
        <v>171</v>
      </c>
      <c r="BK84" s="198">
        <f>SUM(BK85:BK124)</f>
        <v>0</v>
      </c>
    </row>
    <row r="85" spans="2:65" s="45" customFormat="1" ht="16.5" customHeight="1" x14ac:dyDescent="0.3">
      <c r="B85" s="38"/>
      <c r="C85" s="201" t="s">
        <v>81</v>
      </c>
      <c r="D85" s="201" t="s">
        <v>173</v>
      </c>
      <c r="E85" s="202" t="s">
        <v>888</v>
      </c>
      <c r="F85" s="203" t="s">
        <v>889</v>
      </c>
      <c r="G85" s="204" t="s">
        <v>195</v>
      </c>
      <c r="H85" s="205">
        <v>130</v>
      </c>
      <c r="I85" s="7"/>
      <c r="J85" s="7"/>
      <c r="K85" s="206">
        <f>ROUND(P85*H85,2)</f>
        <v>0</v>
      </c>
      <c r="L85" s="203" t="s">
        <v>5</v>
      </c>
      <c r="M85" s="38"/>
      <c r="N85" s="207" t="s">
        <v>5</v>
      </c>
      <c r="O85" s="208" t="s">
        <v>42</v>
      </c>
      <c r="P85" s="144">
        <f>I85+J85</f>
        <v>0</v>
      </c>
      <c r="Q85" s="144">
        <f>ROUND(I85*H85,2)</f>
        <v>0</v>
      </c>
      <c r="R85" s="144">
        <f>ROUND(J85*H85,2)</f>
        <v>0</v>
      </c>
      <c r="S85" s="39"/>
      <c r="T85" s="209">
        <f>S85*H85</f>
        <v>0</v>
      </c>
      <c r="U85" s="209">
        <v>0</v>
      </c>
      <c r="V85" s="209">
        <f>U85*H85</f>
        <v>0</v>
      </c>
      <c r="W85" s="209">
        <v>0</v>
      </c>
      <c r="X85" s="210">
        <f>W85*H85</f>
        <v>0</v>
      </c>
      <c r="AR85" s="17" t="s">
        <v>177</v>
      </c>
      <c r="AT85" s="17" t="s">
        <v>173</v>
      </c>
      <c r="AU85" s="17" t="s">
        <v>83</v>
      </c>
      <c r="AY85" s="17" t="s">
        <v>171</v>
      </c>
      <c r="BE85" s="211">
        <f>IF(O85="základní",K85,0)</f>
        <v>0</v>
      </c>
      <c r="BF85" s="211">
        <f>IF(O85="snížená",K85,0)</f>
        <v>0</v>
      </c>
      <c r="BG85" s="211">
        <f>IF(O85="zákl. přenesená",K85,0)</f>
        <v>0</v>
      </c>
      <c r="BH85" s="211">
        <f>IF(O85="sníž. přenesená",K85,0)</f>
        <v>0</v>
      </c>
      <c r="BI85" s="211">
        <f>IF(O85="nulová",K85,0)</f>
        <v>0</v>
      </c>
      <c r="BJ85" s="17" t="s">
        <v>81</v>
      </c>
      <c r="BK85" s="211">
        <f>ROUND(P85*H85,2)</f>
        <v>0</v>
      </c>
      <c r="BL85" s="17" t="s">
        <v>177</v>
      </c>
      <c r="BM85" s="17" t="s">
        <v>83</v>
      </c>
    </row>
    <row r="86" spans="2:65" s="45" customFormat="1" ht="27" x14ac:dyDescent="0.3">
      <c r="B86" s="38"/>
      <c r="D86" s="212" t="s">
        <v>179</v>
      </c>
      <c r="F86" s="213" t="s">
        <v>890</v>
      </c>
      <c r="M86" s="38"/>
      <c r="N86" s="214"/>
      <c r="O86" s="39"/>
      <c r="P86" s="39"/>
      <c r="Q86" s="39"/>
      <c r="R86" s="39"/>
      <c r="S86" s="39"/>
      <c r="T86" s="39"/>
      <c r="U86" s="39"/>
      <c r="V86" s="39"/>
      <c r="W86" s="39"/>
      <c r="X86" s="87"/>
      <c r="AT86" s="17" t="s">
        <v>179</v>
      </c>
      <c r="AU86" s="17" t="s">
        <v>83</v>
      </c>
    </row>
    <row r="87" spans="2:65" s="216" customFormat="1" ht="13.5" x14ac:dyDescent="0.3">
      <c r="B87" s="215"/>
      <c r="D87" s="212" t="s">
        <v>181</v>
      </c>
      <c r="E87" s="217" t="s">
        <v>5</v>
      </c>
      <c r="F87" s="218" t="s">
        <v>891</v>
      </c>
      <c r="H87" s="219">
        <v>130</v>
      </c>
      <c r="M87" s="215"/>
      <c r="N87" s="220"/>
      <c r="O87" s="221"/>
      <c r="P87" s="221"/>
      <c r="Q87" s="221"/>
      <c r="R87" s="221"/>
      <c r="S87" s="221"/>
      <c r="T87" s="221"/>
      <c r="U87" s="221"/>
      <c r="V87" s="221"/>
      <c r="W87" s="221"/>
      <c r="X87" s="222"/>
      <c r="AT87" s="217" t="s">
        <v>181</v>
      </c>
      <c r="AU87" s="217" t="s">
        <v>83</v>
      </c>
      <c r="AV87" s="216" t="s">
        <v>83</v>
      </c>
      <c r="AW87" s="216" t="s">
        <v>7</v>
      </c>
      <c r="AX87" s="216" t="s">
        <v>73</v>
      </c>
      <c r="AY87" s="217" t="s">
        <v>171</v>
      </c>
    </row>
    <row r="88" spans="2:65" s="224" customFormat="1" ht="13.5" x14ac:dyDescent="0.3">
      <c r="B88" s="223"/>
      <c r="D88" s="212" t="s">
        <v>181</v>
      </c>
      <c r="E88" s="225" t="s">
        <v>5</v>
      </c>
      <c r="F88" s="226" t="s">
        <v>205</v>
      </c>
      <c r="H88" s="227">
        <v>130</v>
      </c>
      <c r="M88" s="223"/>
      <c r="N88" s="228"/>
      <c r="O88" s="229"/>
      <c r="P88" s="229"/>
      <c r="Q88" s="229"/>
      <c r="R88" s="229"/>
      <c r="S88" s="229"/>
      <c r="T88" s="229"/>
      <c r="U88" s="229"/>
      <c r="V88" s="229"/>
      <c r="W88" s="229"/>
      <c r="X88" s="230"/>
      <c r="AT88" s="225" t="s">
        <v>181</v>
      </c>
      <c r="AU88" s="225" t="s">
        <v>83</v>
      </c>
      <c r="AV88" s="224" t="s">
        <v>177</v>
      </c>
      <c r="AW88" s="224" t="s">
        <v>7</v>
      </c>
      <c r="AX88" s="224" t="s">
        <v>81</v>
      </c>
      <c r="AY88" s="225" t="s">
        <v>171</v>
      </c>
    </row>
    <row r="89" spans="2:65" s="45" customFormat="1" ht="16.5" customHeight="1" x14ac:dyDescent="0.3">
      <c r="B89" s="38"/>
      <c r="C89" s="201" t="s">
        <v>83</v>
      </c>
      <c r="D89" s="201" t="s">
        <v>173</v>
      </c>
      <c r="E89" s="202" t="s">
        <v>892</v>
      </c>
      <c r="F89" s="203" t="s">
        <v>893</v>
      </c>
      <c r="G89" s="204" t="s">
        <v>195</v>
      </c>
      <c r="H89" s="205">
        <v>115.2</v>
      </c>
      <c r="I89" s="7"/>
      <c r="J89" s="7"/>
      <c r="K89" s="206">
        <f>ROUND(P89*H89,2)</f>
        <v>0</v>
      </c>
      <c r="L89" s="203" t="s">
        <v>5</v>
      </c>
      <c r="M89" s="38"/>
      <c r="N89" s="207" t="s">
        <v>5</v>
      </c>
      <c r="O89" s="208" t="s">
        <v>42</v>
      </c>
      <c r="P89" s="144">
        <f>I89+J89</f>
        <v>0</v>
      </c>
      <c r="Q89" s="144">
        <f>ROUND(I89*H89,2)</f>
        <v>0</v>
      </c>
      <c r="R89" s="144">
        <f>ROUND(J89*H89,2)</f>
        <v>0</v>
      </c>
      <c r="S89" s="39"/>
      <c r="T89" s="209">
        <f>S89*H89</f>
        <v>0</v>
      </c>
      <c r="U89" s="209">
        <v>0</v>
      </c>
      <c r="V89" s="209">
        <f>U89*H89</f>
        <v>0</v>
      </c>
      <c r="W89" s="209">
        <v>0</v>
      </c>
      <c r="X89" s="210">
        <f>W89*H89</f>
        <v>0</v>
      </c>
      <c r="AR89" s="17" t="s">
        <v>177</v>
      </c>
      <c r="AT89" s="17" t="s">
        <v>173</v>
      </c>
      <c r="AU89" s="17" t="s">
        <v>83</v>
      </c>
      <c r="AY89" s="17" t="s">
        <v>171</v>
      </c>
      <c r="BE89" s="211">
        <f>IF(O89="základní",K89,0)</f>
        <v>0</v>
      </c>
      <c r="BF89" s="211">
        <f>IF(O89="snížená",K89,0)</f>
        <v>0</v>
      </c>
      <c r="BG89" s="211">
        <f>IF(O89="zákl. přenesená",K89,0)</f>
        <v>0</v>
      </c>
      <c r="BH89" s="211">
        <f>IF(O89="sníž. přenesená",K89,0)</f>
        <v>0</v>
      </c>
      <c r="BI89" s="211">
        <f>IF(O89="nulová",K89,0)</f>
        <v>0</v>
      </c>
      <c r="BJ89" s="17" t="s">
        <v>81</v>
      </c>
      <c r="BK89" s="211">
        <f>ROUND(P89*H89,2)</f>
        <v>0</v>
      </c>
      <c r="BL89" s="17" t="s">
        <v>177</v>
      </c>
      <c r="BM89" s="17" t="s">
        <v>177</v>
      </c>
    </row>
    <row r="90" spans="2:65" s="45" customFormat="1" ht="27" x14ac:dyDescent="0.3">
      <c r="B90" s="38"/>
      <c r="D90" s="212" t="s">
        <v>179</v>
      </c>
      <c r="F90" s="213" t="s">
        <v>890</v>
      </c>
      <c r="M90" s="38"/>
      <c r="N90" s="214"/>
      <c r="O90" s="39"/>
      <c r="P90" s="39"/>
      <c r="Q90" s="39"/>
      <c r="R90" s="39"/>
      <c r="S90" s="39"/>
      <c r="T90" s="39"/>
      <c r="U90" s="39"/>
      <c r="V90" s="39"/>
      <c r="W90" s="39"/>
      <c r="X90" s="87"/>
      <c r="AT90" s="17" t="s">
        <v>179</v>
      </c>
      <c r="AU90" s="17" t="s">
        <v>83</v>
      </c>
    </row>
    <row r="91" spans="2:65" s="216" customFormat="1" ht="13.5" x14ac:dyDescent="0.3">
      <c r="B91" s="215"/>
      <c r="D91" s="212" t="s">
        <v>181</v>
      </c>
      <c r="E91" s="217" t="s">
        <v>5</v>
      </c>
      <c r="F91" s="218" t="s">
        <v>894</v>
      </c>
      <c r="H91" s="219">
        <v>115.2</v>
      </c>
      <c r="M91" s="215"/>
      <c r="N91" s="220"/>
      <c r="O91" s="221"/>
      <c r="P91" s="221"/>
      <c r="Q91" s="221"/>
      <c r="R91" s="221"/>
      <c r="S91" s="221"/>
      <c r="T91" s="221"/>
      <c r="U91" s="221"/>
      <c r="V91" s="221"/>
      <c r="W91" s="221"/>
      <c r="X91" s="222"/>
      <c r="AT91" s="217" t="s">
        <v>181</v>
      </c>
      <c r="AU91" s="217" t="s">
        <v>83</v>
      </c>
      <c r="AV91" s="216" t="s">
        <v>83</v>
      </c>
      <c r="AW91" s="216" t="s">
        <v>7</v>
      </c>
      <c r="AX91" s="216" t="s">
        <v>73</v>
      </c>
      <c r="AY91" s="217" t="s">
        <v>171</v>
      </c>
    </row>
    <row r="92" spans="2:65" s="224" customFormat="1" ht="13.5" x14ac:dyDescent="0.3">
      <c r="B92" s="223"/>
      <c r="D92" s="212" t="s">
        <v>181</v>
      </c>
      <c r="E92" s="225" t="s">
        <v>5</v>
      </c>
      <c r="F92" s="226" t="s">
        <v>205</v>
      </c>
      <c r="H92" s="227">
        <v>115.2</v>
      </c>
      <c r="M92" s="223"/>
      <c r="N92" s="228"/>
      <c r="O92" s="229"/>
      <c r="P92" s="229"/>
      <c r="Q92" s="229"/>
      <c r="R92" s="229"/>
      <c r="S92" s="229"/>
      <c r="T92" s="229"/>
      <c r="U92" s="229"/>
      <c r="V92" s="229"/>
      <c r="W92" s="229"/>
      <c r="X92" s="230"/>
      <c r="AT92" s="225" t="s">
        <v>181</v>
      </c>
      <c r="AU92" s="225" t="s">
        <v>83</v>
      </c>
      <c r="AV92" s="224" t="s">
        <v>177</v>
      </c>
      <c r="AW92" s="224" t="s">
        <v>7</v>
      </c>
      <c r="AX92" s="224" t="s">
        <v>81</v>
      </c>
      <c r="AY92" s="225" t="s">
        <v>171</v>
      </c>
    </row>
    <row r="93" spans="2:65" s="45" customFormat="1" ht="25.5" customHeight="1" x14ac:dyDescent="0.3">
      <c r="B93" s="38"/>
      <c r="C93" s="201" t="s">
        <v>188</v>
      </c>
      <c r="D93" s="201" t="s">
        <v>173</v>
      </c>
      <c r="E93" s="202" t="s">
        <v>895</v>
      </c>
      <c r="F93" s="203" t="s">
        <v>896</v>
      </c>
      <c r="G93" s="204" t="s">
        <v>195</v>
      </c>
      <c r="H93" s="205">
        <v>13.8</v>
      </c>
      <c r="I93" s="7"/>
      <c r="J93" s="7"/>
      <c r="K93" s="206">
        <f>ROUND(P93*H93,2)</f>
        <v>0</v>
      </c>
      <c r="L93" s="203" t="s">
        <v>5</v>
      </c>
      <c r="M93" s="38"/>
      <c r="N93" s="207" t="s">
        <v>5</v>
      </c>
      <c r="O93" s="208" t="s">
        <v>42</v>
      </c>
      <c r="P93" s="144">
        <f>I93+J93</f>
        <v>0</v>
      </c>
      <c r="Q93" s="144">
        <f>ROUND(I93*H93,2)</f>
        <v>0</v>
      </c>
      <c r="R93" s="144">
        <f>ROUND(J93*H93,2)</f>
        <v>0</v>
      </c>
      <c r="S93" s="39"/>
      <c r="T93" s="209">
        <f>S93*H93</f>
        <v>0</v>
      </c>
      <c r="U93" s="209">
        <v>0</v>
      </c>
      <c r="V93" s="209">
        <f>U93*H93</f>
        <v>0</v>
      </c>
      <c r="W93" s="209">
        <v>0</v>
      </c>
      <c r="X93" s="210">
        <f>W93*H93</f>
        <v>0</v>
      </c>
      <c r="AR93" s="17" t="s">
        <v>177</v>
      </c>
      <c r="AT93" s="17" t="s">
        <v>173</v>
      </c>
      <c r="AU93" s="17" t="s">
        <v>83</v>
      </c>
      <c r="AY93" s="17" t="s">
        <v>171</v>
      </c>
      <c r="BE93" s="211">
        <f>IF(O93="základní",K93,0)</f>
        <v>0</v>
      </c>
      <c r="BF93" s="211">
        <f>IF(O93="snížená",K93,0)</f>
        <v>0</v>
      </c>
      <c r="BG93" s="211">
        <f>IF(O93="zákl. přenesená",K93,0)</f>
        <v>0</v>
      </c>
      <c r="BH93" s="211">
        <f>IF(O93="sníž. přenesená",K93,0)</f>
        <v>0</v>
      </c>
      <c r="BI93" s="211">
        <f>IF(O93="nulová",K93,0)</f>
        <v>0</v>
      </c>
      <c r="BJ93" s="17" t="s">
        <v>81</v>
      </c>
      <c r="BK93" s="211">
        <f>ROUND(P93*H93,2)</f>
        <v>0</v>
      </c>
      <c r="BL93" s="17" t="s">
        <v>177</v>
      </c>
      <c r="BM93" s="17" t="s">
        <v>206</v>
      </c>
    </row>
    <row r="94" spans="2:65" s="45" customFormat="1" ht="27" x14ac:dyDescent="0.3">
      <c r="B94" s="38"/>
      <c r="D94" s="212" t="s">
        <v>179</v>
      </c>
      <c r="F94" s="213" t="s">
        <v>890</v>
      </c>
      <c r="M94" s="38"/>
      <c r="N94" s="214"/>
      <c r="O94" s="39"/>
      <c r="P94" s="39"/>
      <c r="Q94" s="39"/>
      <c r="R94" s="39"/>
      <c r="S94" s="39"/>
      <c r="T94" s="39"/>
      <c r="U94" s="39"/>
      <c r="V94" s="39"/>
      <c r="W94" s="39"/>
      <c r="X94" s="87"/>
      <c r="AT94" s="17" t="s">
        <v>179</v>
      </c>
      <c r="AU94" s="17" t="s">
        <v>83</v>
      </c>
    </row>
    <row r="95" spans="2:65" s="216" customFormat="1" ht="13.5" x14ac:dyDescent="0.3">
      <c r="B95" s="215"/>
      <c r="D95" s="212" t="s">
        <v>181</v>
      </c>
      <c r="E95" s="217" t="s">
        <v>5</v>
      </c>
      <c r="F95" s="218" t="s">
        <v>897</v>
      </c>
      <c r="H95" s="219">
        <v>13.8</v>
      </c>
      <c r="M95" s="215"/>
      <c r="N95" s="220"/>
      <c r="O95" s="221"/>
      <c r="P95" s="221"/>
      <c r="Q95" s="221"/>
      <c r="R95" s="221"/>
      <c r="S95" s="221"/>
      <c r="T95" s="221"/>
      <c r="U95" s="221"/>
      <c r="V95" s="221"/>
      <c r="W95" s="221"/>
      <c r="X95" s="222"/>
      <c r="AT95" s="217" t="s">
        <v>181</v>
      </c>
      <c r="AU95" s="217" t="s">
        <v>83</v>
      </c>
      <c r="AV95" s="216" t="s">
        <v>83</v>
      </c>
      <c r="AW95" s="216" t="s">
        <v>7</v>
      </c>
      <c r="AX95" s="216" t="s">
        <v>73</v>
      </c>
      <c r="AY95" s="217" t="s">
        <v>171</v>
      </c>
    </row>
    <row r="96" spans="2:65" s="224" customFormat="1" ht="13.5" x14ac:dyDescent="0.3">
      <c r="B96" s="223"/>
      <c r="D96" s="212" t="s">
        <v>181</v>
      </c>
      <c r="E96" s="225" t="s">
        <v>5</v>
      </c>
      <c r="F96" s="226" t="s">
        <v>205</v>
      </c>
      <c r="H96" s="227">
        <v>13.8</v>
      </c>
      <c r="M96" s="223"/>
      <c r="N96" s="228"/>
      <c r="O96" s="229"/>
      <c r="P96" s="229"/>
      <c r="Q96" s="229"/>
      <c r="R96" s="229"/>
      <c r="S96" s="229"/>
      <c r="T96" s="229"/>
      <c r="U96" s="229"/>
      <c r="V96" s="229"/>
      <c r="W96" s="229"/>
      <c r="X96" s="230"/>
      <c r="AT96" s="225" t="s">
        <v>181</v>
      </c>
      <c r="AU96" s="225" t="s">
        <v>83</v>
      </c>
      <c r="AV96" s="224" t="s">
        <v>177</v>
      </c>
      <c r="AW96" s="224" t="s">
        <v>7</v>
      </c>
      <c r="AX96" s="224" t="s">
        <v>81</v>
      </c>
      <c r="AY96" s="225" t="s">
        <v>171</v>
      </c>
    </row>
    <row r="97" spans="2:65" s="45" customFormat="1" ht="16.5" customHeight="1" x14ac:dyDescent="0.3">
      <c r="B97" s="38"/>
      <c r="C97" s="201" t="s">
        <v>177</v>
      </c>
      <c r="D97" s="201" t="s">
        <v>173</v>
      </c>
      <c r="E97" s="202" t="s">
        <v>649</v>
      </c>
      <c r="F97" s="203" t="s">
        <v>650</v>
      </c>
      <c r="G97" s="204" t="s">
        <v>195</v>
      </c>
      <c r="H97" s="205">
        <v>7</v>
      </c>
      <c r="I97" s="7"/>
      <c r="J97" s="7"/>
      <c r="K97" s="206">
        <f>ROUND(P97*H97,2)</f>
        <v>0</v>
      </c>
      <c r="L97" s="203" t="s">
        <v>5</v>
      </c>
      <c r="M97" s="38"/>
      <c r="N97" s="207" t="s">
        <v>5</v>
      </c>
      <c r="O97" s="208" t="s">
        <v>42</v>
      </c>
      <c r="P97" s="144">
        <f>I97+J97</f>
        <v>0</v>
      </c>
      <c r="Q97" s="144">
        <f>ROUND(I97*H97,2)</f>
        <v>0</v>
      </c>
      <c r="R97" s="144">
        <f>ROUND(J97*H97,2)</f>
        <v>0</v>
      </c>
      <c r="S97" s="39"/>
      <c r="T97" s="209">
        <f>S97*H97</f>
        <v>0</v>
      </c>
      <c r="U97" s="209">
        <v>0</v>
      </c>
      <c r="V97" s="209">
        <f>U97*H97</f>
        <v>0</v>
      </c>
      <c r="W97" s="209">
        <v>0</v>
      </c>
      <c r="X97" s="210">
        <f>W97*H97</f>
        <v>0</v>
      </c>
      <c r="AR97" s="17" t="s">
        <v>177</v>
      </c>
      <c r="AT97" s="17" t="s">
        <v>173</v>
      </c>
      <c r="AU97" s="17" t="s">
        <v>83</v>
      </c>
      <c r="AY97" s="17" t="s">
        <v>171</v>
      </c>
      <c r="BE97" s="211">
        <f>IF(O97="základní",K97,0)</f>
        <v>0</v>
      </c>
      <c r="BF97" s="211">
        <f>IF(O97="snížená",K97,0)</f>
        <v>0</v>
      </c>
      <c r="BG97" s="211">
        <f>IF(O97="zákl. přenesená",K97,0)</f>
        <v>0</v>
      </c>
      <c r="BH97" s="211">
        <f>IF(O97="sníž. přenesená",K97,0)</f>
        <v>0</v>
      </c>
      <c r="BI97" s="211">
        <f>IF(O97="nulová",K97,0)</f>
        <v>0</v>
      </c>
      <c r="BJ97" s="17" t="s">
        <v>81</v>
      </c>
      <c r="BK97" s="211">
        <f>ROUND(P97*H97,2)</f>
        <v>0</v>
      </c>
      <c r="BL97" s="17" t="s">
        <v>177</v>
      </c>
      <c r="BM97" s="17" t="s">
        <v>220</v>
      </c>
    </row>
    <row r="98" spans="2:65" s="45" customFormat="1" ht="27" x14ac:dyDescent="0.3">
      <c r="B98" s="38"/>
      <c r="D98" s="212" t="s">
        <v>179</v>
      </c>
      <c r="F98" s="213" t="s">
        <v>890</v>
      </c>
      <c r="M98" s="38"/>
      <c r="N98" s="214"/>
      <c r="O98" s="39"/>
      <c r="P98" s="39"/>
      <c r="Q98" s="39"/>
      <c r="R98" s="39"/>
      <c r="S98" s="39"/>
      <c r="T98" s="39"/>
      <c r="U98" s="39"/>
      <c r="V98" s="39"/>
      <c r="W98" s="39"/>
      <c r="X98" s="87"/>
      <c r="AT98" s="17" t="s">
        <v>179</v>
      </c>
      <c r="AU98" s="17" t="s">
        <v>83</v>
      </c>
    </row>
    <row r="99" spans="2:65" s="216" customFormat="1" ht="13.5" x14ac:dyDescent="0.3">
      <c r="B99" s="215"/>
      <c r="D99" s="212" t="s">
        <v>181</v>
      </c>
      <c r="E99" s="217" t="s">
        <v>5</v>
      </c>
      <c r="F99" s="218" t="s">
        <v>898</v>
      </c>
      <c r="H99" s="219">
        <v>7</v>
      </c>
      <c r="M99" s="215"/>
      <c r="N99" s="220"/>
      <c r="O99" s="221"/>
      <c r="P99" s="221"/>
      <c r="Q99" s="221"/>
      <c r="R99" s="221"/>
      <c r="S99" s="221"/>
      <c r="T99" s="221"/>
      <c r="U99" s="221"/>
      <c r="V99" s="221"/>
      <c r="W99" s="221"/>
      <c r="X99" s="222"/>
      <c r="AT99" s="217" t="s">
        <v>181</v>
      </c>
      <c r="AU99" s="217" t="s">
        <v>83</v>
      </c>
      <c r="AV99" s="216" t="s">
        <v>83</v>
      </c>
      <c r="AW99" s="216" t="s">
        <v>7</v>
      </c>
      <c r="AX99" s="216" t="s">
        <v>73</v>
      </c>
      <c r="AY99" s="217" t="s">
        <v>171</v>
      </c>
    </row>
    <row r="100" spans="2:65" s="224" customFormat="1" ht="13.5" x14ac:dyDescent="0.3">
      <c r="B100" s="223"/>
      <c r="D100" s="212" t="s">
        <v>181</v>
      </c>
      <c r="E100" s="225" t="s">
        <v>5</v>
      </c>
      <c r="F100" s="226" t="s">
        <v>205</v>
      </c>
      <c r="H100" s="227">
        <v>7</v>
      </c>
      <c r="M100" s="223"/>
      <c r="N100" s="228"/>
      <c r="O100" s="229"/>
      <c r="P100" s="229"/>
      <c r="Q100" s="229"/>
      <c r="R100" s="229"/>
      <c r="S100" s="229"/>
      <c r="T100" s="229"/>
      <c r="U100" s="229"/>
      <c r="V100" s="229"/>
      <c r="W100" s="229"/>
      <c r="X100" s="230"/>
      <c r="AT100" s="225" t="s">
        <v>181</v>
      </c>
      <c r="AU100" s="225" t="s">
        <v>83</v>
      </c>
      <c r="AV100" s="224" t="s">
        <v>177</v>
      </c>
      <c r="AW100" s="224" t="s">
        <v>7</v>
      </c>
      <c r="AX100" s="224" t="s">
        <v>81</v>
      </c>
      <c r="AY100" s="225" t="s">
        <v>171</v>
      </c>
    </row>
    <row r="101" spans="2:65" s="45" customFormat="1" ht="16.5" customHeight="1" x14ac:dyDescent="0.3">
      <c r="B101" s="38"/>
      <c r="C101" s="201" t="s">
        <v>199</v>
      </c>
      <c r="D101" s="201" t="s">
        <v>173</v>
      </c>
      <c r="E101" s="202" t="s">
        <v>899</v>
      </c>
      <c r="F101" s="203" t="s">
        <v>900</v>
      </c>
      <c r="G101" s="204" t="s">
        <v>176</v>
      </c>
      <c r="H101" s="205">
        <v>160</v>
      </c>
      <c r="I101" s="7"/>
      <c r="J101" s="7"/>
      <c r="K101" s="206">
        <f>ROUND(P101*H101,2)</f>
        <v>0</v>
      </c>
      <c r="L101" s="203" t="s">
        <v>5</v>
      </c>
      <c r="M101" s="38"/>
      <c r="N101" s="207" t="s">
        <v>5</v>
      </c>
      <c r="O101" s="208" t="s">
        <v>42</v>
      </c>
      <c r="P101" s="144">
        <f>I101+J101</f>
        <v>0</v>
      </c>
      <c r="Q101" s="144">
        <f>ROUND(I101*H101,2)</f>
        <v>0</v>
      </c>
      <c r="R101" s="144">
        <f>ROUND(J101*H101,2)</f>
        <v>0</v>
      </c>
      <c r="S101" s="39"/>
      <c r="T101" s="209">
        <f>S101*H101</f>
        <v>0</v>
      </c>
      <c r="U101" s="209">
        <v>0</v>
      </c>
      <c r="V101" s="209">
        <f>U101*H101</f>
        <v>0</v>
      </c>
      <c r="W101" s="209">
        <v>0</v>
      </c>
      <c r="X101" s="210">
        <f>W101*H101</f>
        <v>0</v>
      </c>
      <c r="AR101" s="17" t="s">
        <v>177</v>
      </c>
      <c r="AT101" s="17" t="s">
        <v>173</v>
      </c>
      <c r="AU101" s="17" t="s">
        <v>83</v>
      </c>
      <c r="AY101" s="17" t="s">
        <v>171</v>
      </c>
      <c r="BE101" s="211">
        <f>IF(O101="základní",K101,0)</f>
        <v>0</v>
      </c>
      <c r="BF101" s="211">
        <f>IF(O101="snížená",K101,0)</f>
        <v>0</v>
      </c>
      <c r="BG101" s="211">
        <f>IF(O101="zákl. přenesená",K101,0)</f>
        <v>0</v>
      </c>
      <c r="BH101" s="211">
        <f>IF(O101="sníž. přenesená",K101,0)</f>
        <v>0</v>
      </c>
      <c r="BI101" s="211">
        <f>IF(O101="nulová",K101,0)</f>
        <v>0</v>
      </c>
      <c r="BJ101" s="17" t="s">
        <v>81</v>
      </c>
      <c r="BK101" s="211">
        <f>ROUND(P101*H101,2)</f>
        <v>0</v>
      </c>
      <c r="BL101" s="17" t="s">
        <v>177</v>
      </c>
      <c r="BM101" s="17" t="s">
        <v>233</v>
      </c>
    </row>
    <row r="102" spans="2:65" s="45" customFormat="1" ht="27" x14ac:dyDescent="0.3">
      <c r="B102" s="38"/>
      <c r="D102" s="212" t="s">
        <v>179</v>
      </c>
      <c r="F102" s="213" t="s">
        <v>890</v>
      </c>
      <c r="M102" s="38"/>
      <c r="N102" s="214"/>
      <c r="O102" s="39"/>
      <c r="P102" s="39"/>
      <c r="Q102" s="39"/>
      <c r="R102" s="39"/>
      <c r="S102" s="39"/>
      <c r="T102" s="39"/>
      <c r="U102" s="39"/>
      <c r="V102" s="39"/>
      <c r="W102" s="39"/>
      <c r="X102" s="87"/>
      <c r="AT102" s="17" t="s">
        <v>179</v>
      </c>
      <c r="AU102" s="17" t="s">
        <v>83</v>
      </c>
    </row>
    <row r="103" spans="2:65" s="216" customFormat="1" ht="13.5" x14ac:dyDescent="0.3">
      <c r="B103" s="215"/>
      <c r="D103" s="212" t="s">
        <v>181</v>
      </c>
      <c r="E103" s="217" t="s">
        <v>5</v>
      </c>
      <c r="F103" s="218" t="s">
        <v>901</v>
      </c>
      <c r="H103" s="219">
        <v>160</v>
      </c>
      <c r="M103" s="215"/>
      <c r="N103" s="220"/>
      <c r="O103" s="221"/>
      <c r="P103" s="221"/>
      <c r="Q103" s="221"/>
      <c r="R103" s="221"/>
      <c r="S103" s="221"/>
      <c r="T103" s="221"/>
      <c r="U103" s="221"/>
      <c r="V103" s="221"/>
      <c r="W103" s="221"/>
      <c r="X103" s="222"/>
      <c r="AT103" s="217" t="s">
        <v>181</v>
      </c>
      <c r="AU103" s="217" t="s">
        <v>83</v>
      </c>
      <c r="AV103" s="216" t="s">
        <v>83</v>
      </c>
      <c r="AW103" s="216" t="s">
        <v>7</v>
      </c>
      <c r="AX103" s="216" t="s">
        <v>73</v>
      </c>
      <c r="AY103" s="217" t="s">
        <v>171</v>
      </c>
    </row>
    <row r="104" spans="2:65" s="224" customFormat="1" ht="13.5" x14ac:dyDescent="0.3">
      <c r="B104" s="223"/>
      <c r="D104" s="212" t="s">
        <v>181</v>
      </c>
      <c r="E104" s="225" t="s">
        <v>5</v>
      </c>
      <c r="F104" s="226" t="s">
        <v>205</v>
      </c>
      <c r="H104" s="227">
        <v>160</v>
      </c>
      <c r="M104" s="223"/>
      <c r="N104" s="228"/>
      <c r="O104" s="229"/>
      <c r="P104" s="229"/>
      <c r="Q104" s="229"/>
      <c r="R104" s="229"/>
      <c r="S104" s="229"/>
      <c r="T104" s="229"/>
      <c r="U104" s="229"/>
      <c r="V104" s="229"/>
      <c r="W104" s="229"/>
      <c r="X104" s="230"/>
      <c r="AT104" s="225" t="s">
        <v>181</v>
      </c>
      <c r="AU104" s="225" t="s">
        <v>83</v>
      </c>
      <c r="AV104" s="224" t="s">
        <v>177</v>
      </c>
      <c r="AW104" s="224" t="s">
        <v>7</v>
      </c>
      <c r="AX104" s="224" t="s">
        <v>81</v>
      </c>
      <c r="AY104" s="225" t="s">
        <v>171</v>
      </c>
    </row>
    <row r="105" spans="2:65" s="45" customFormat="1" ht="16.5" customHeight="1" x14ac:dyDescent="0.3">
      <c r="B105" s="38"/>
      <c r="C105" s="201" t="s">
        <v>206</v>
      </c>
      <c r="D105" s="201" t="s">
        <v>173</v>
      </c>
      <c r="E105" s="202" t="s">
        <v>902</v>
      </c>
      <c r="F105" s="203" t="s">
        <v>903</v>
      </c>
      <c r="G105" s="204" t="s">
        <v>195</v>
      </c>
      <c r="H105" s="205">
        <v>143.80000000000001</v>
      </c>
      <c r="I105" s="7"/>
      <c r="J105" s="7"/>
      <c r="K105" s="206">
        <f>ROUND(P105*H105,2)</f>
        <v>0</v>
      </c>
      <c r="L105" s="203" t="s">
        <v>5</v>
      </c>
      <c r="M105" s="38"/>
      <c r="N105" s="207" t="s">
        <v>5</v>
      </c>
      <c r="O105" s="208" t="s">
        <v>42</v>
      </c>
      <c r="P105" s="144">
        <f>I105+J105</f>
        <v>0</v>
      </c>
      <c r="Q105" s="144">
        <f>ROUND(I105*H105,2)</f>
        <v>0</v>
      </c>
      <c r="R105" s="144">
        <f>ROUND(J105*H105,2)</f>
        <v>0</v>
      </c>
      <c r="S105" s="39"/>
      <c r="T105" s="209">
        <f>S105*H105</f>
        <v>0</v>
      </c>
      <c r="U105" s="209">
        <v>0</v>
      </c>
      <c r="V105" s="209">
        <f>U105*H105</f>
        <v>0</v>
      </c>
      <c r="W105" s="209">
        <v>0</v>
      </c>
      <c r="X105" s="210">
        <f>W105*H105</f>
        <v>0</v>
      </c>
      <c r="AR105" s="17" t="s">
        <v>177</v>
      </c>
      <c r="AT105" s="17" t="s">
        <v>173</v>
      </c>
      <c r="AU105" s="17" t="s">
        <v>83</v>
      </c>
      <c r="AY105" s="17" t="s">
        <v>171</v>
      </c>
      <c r="BE105" s="211">
        <f>IF(O105="základní",K105,0)</f>
        <v>0</v>
      </c>
      <c r="BF105" s="211">
        <f>IF(O105="snížená",K105,0)</f>
        <v>0</v>
      </c>
      <c r="BG105" s="211">
        <f>IF(O105="zákl. přenesená",K105,0)</f>
        <v>0</v>
      </c>
      <c r="BH105" s="211">
        <f>IF(O105="sníž. přenesená",K105,0)</f>
        <v>0</v>
      </c>
      <c r="BI105" s="211">
        <f>IF(O105="nulová",K105,0)</f>
        <v>0</v>
      </c>
      <c r="BJ105" s="17" t="s">
        <v>81</v>
      </c>
      <c r="BK105" s="211">
        <f>ROUND(P105*H105,2)</f>
        <v>0</v>
      </c>
      <c r="BL105" s="17" t="s">
        <v>177</v>
      </c>
      <c r="BM105" s="17" t="s">
        <v>244</v>
      </c>
    </row>
    <row r="106" spans="2:65" s="45" customFormat="1" ht="27" x14ac:dyDescent="0.3">
      <c r="B106" s="38"/>
      <c r="D106" s="212" t="s">
        <v>179</v>
      </c>
      <c r="F106" s="213" t="s">
        <v>890</v>
      </c>
      <c r="M106" s="38"/>
      <c r="N106" s="214"/>
      <c r="O106" s="39"/>
      <c r="P106" s="39"/>
      <c r="Q106" s="39"/>
      <c r="R106" s="39"/>
      <c r="S106" s="39"/>
      <c r="T106" s="39"/>
      <c r="U106" s="39"/>
      <c r="V106" s="39"/>
      <c r="W106" s="39"/>
      <c r="X106" s="87"/>
      <c r="AT106" s="17" t="s">
        <v>179</v>
      </c>
      <c r="AU106" s="17" t="s">
        <v>83</v>
      </c>
    </row>
    <row r="107" spans="2:65" s="216" customFormat="1" ht="13.5" x14ac:dyDescent="0.3">
      <c r="B107" s="215"/>
      <c r="D107" s="212" t="s">
        <v>181</v>
      </c>
      <c r="E107" s="217" t="s">
        <v>5</v>
      </c>
      <c r="F107" s="218" t="s">
        <v>904</v>
      </c>
      <c r="H107" s="219">
        <v>143.80000000000001</v>
      </c>
      <c r="M107" s="215"/>
      <c r="N107" s="220"/>
      <c r="O107" s="221"/>
      <c r="P107" s="221"/>
      <c r="Q107" s="221"/>
      <c r="R107" s="221"/>
      <c r="S107" s="221"/>
      <c r="T107" s="221"/>
      <c r="U107" s="221"/>
      <c r="V107" s="221"/>
      <c r="W107" s="221"/>
      <c r="X107" s="222"/>
      <c r="AT107" s="217" t="s">
        <v>181</v>
      </c>
      <c r="AU107" s="217" t="s">
        <v>83</v>
      </c>
      <c r="AV107" s="216" t="s">
        <v>83</v>
      </c>
      <c r="AW107" s="216" t="s">
        <v>7</v>
      </c>
      <c r="AX107" s="216" t="s">
        <v>73</v>
      </c>
      <c r="AY107" s="217" t="s">
        <v>171</v>
      </c>
    </row>
    <row r="108" spans="2:65" s="224" customFormat="1" ht="13.5" x14ac:dyDescent="0.3">
      <c r="B108" s="223"/>
      <c r="D108" s="212" t="s">
        <v>181</v>
      </c>
      <c r="E108" s="225" t="s">
        <v>5</v>
      </c>
      <c r="F108" s="226" t="s">
        <v>205</v>
      </c>
      <c r="H108" s="227">
        <v>143.80000000000001</v>
      </c>
      <c r="M108" s="223"/>
      <c r="N108" s="228"/>
      <c r="O108" s="229"/>
      <c r="P108" s="229"/>
      <c r="Q108" s="229"/>
      <c r="R108" s="229"/>
      <c r="S108" s="229"/>
      <c r="T108" s="229"/>
      <c r="U108" s="229"/>
      <c r="V108" s="229"/>
      <c r="W108" s="229"/>
      <c r="X108" s="230"/>
      <c r="AT108" s="225" t="s">
        <v>181</v>
      </c>
      <c r="AU108" s="225" t="s">
        <v>83</v>
      </c>
      <c r="AV108" s="224" t="s">
        <v>177</v>
      </c>
      <c r="AW108" s="224" t="s">
        <v>7</v>
      </c>
      <c r="AX108" s="224" t="s">
        <v>81</v>
      </c>
      <c r="AY108" s="225" t="s">
        <v>171</v>
      </c>
    </row>
    <row r="109" spans="2:65" s="45" customFormat="1" ht="25.5" customHeight="1" x14ac:dyDescent="0.3">
      <c r="B109" s="38"/>
      <c r="C109" s="201" t="s">
        <v>214</v>
      </c>
      <c r="D109" s="201" t="s">
        <v>173</v>
      </c>
      <c r="E109" s="202" t="s">
        <v>905</v>
      </c>
      <c r="F109" s="203" t="s">
        <v>906</v>
      </c>
      <c r="G109" s="204" t="s">
        <v>195</v>
      </c>
      <c r="H109" s="205">
        <v>112</v>
      </c>
      <c r="I109" s="7"/>
      <c r="J109" s="7"/>
      <c r="K109" s="206">
        <f>ROUND(P109*H109,2)</f>
        <v>0</v>
      </c>
      <c r="L109" s="203" t="s">
        <v>5</v>
      </c>
      <c r="M109" s="38"/>
      <c r="N109" s="207" t="s">
        <v>5</v>
      </c>
      <c r="O109" s="208" t="s">
        <v>42</v>
      </c>
      <c r="P109" s="144">
        <f>I109+J109</f>
        <v>0</v>
      </c>
      <c r="Q109" s="144">
        <f>ROUND(I109*H109,2)</f>
        <v>0</v>
      </c>
      <c r="R109" s="144">
        <f>ROUND(J109*H109,2)</f>
        <v>0</v>
      </c>
      <c r="S109" s="39"/>
      <c r="T109" s="209">
        <f>S109*H109</f>
        <v>0</v>
      </c>
      <c r="U109" s="209">
        <v>0</v>
      </c>
      <c r="V109" s="209">
        <f>U109*H109</f>
        <v>0</v>
      </c>
      <c r="W109" s="209">
        <v>0</v>
      </c>
      <c r="X109" s="210">
        <f>W109*H109</f>
        <v>0</v>
      </c>
      <c r="AR109" s="17" t="s">
        <v>177</v>
      </c>
      <c r="AT109" s="17" t="s">
        <v>173</v>
      </c>
      <c r="AU109" s="17" t="s">
        <v>83</v>
      </c>
      <c r="AY109" s="17" t="s">
        <v>171</v>
      </c>
      <c r="BE109" s="211">
        <f>IF(O109="základní",K109,0)</f>
        <v>0</v>
      </c>
      <c r="BF109" s="211">
        <f>IF(O109="snížená",K109,0)</f>
        <v>0</v>
      </c>
      <c r="BG109" s="211">
        <f>IF(O109="zákl. přenesená",K109,0)</f>
        <v>0</v>
      </c>
      <c r="BH109" s="211">
        <f>IF(O109="sníž. přenesená",K109,0)</f>
        <v>0</v>
      </c>
      <c r="BI109" s="211">
        <f>IF(O109="nulová",K109,0)</f>
        <v>0</v>
      </c>
      <c r="BJ109" s="17" t="s">
        <v>81</v>
      </c>
      <c r="BK109" s="211">
        <f>ROUND(P109*H109,2)</f>
        <v>0</v>
      </c>
      <c r="BL109" s="17" t="s">
        <v>177</v>
      </c>
      <c r="BM109" s="17" t="s">
        <v>253</v>
      </c>
    </row>
    <row r="110" spans="2:65" s="45" customFormat="1" ht="27" x14ac:dyDescent="0.3">
      <c r="B110" s="38"/>
      <c r="D110" s="212" t="s">
        <v>179</v>
      </c>
      <c r="F110" s="213" t="s">
        <v>890</v>
      </c>
      <c r="M110" s="38"/>
      <c r="N110" s="214"/>
      <c r="O110" s="39"/>
      <c r="P110" s="39"/>
      <c r="Q110" s="39"/>
      <c r="R110" s="39"/>
      <c r="S110" s="39"/>
      <c r="T110" s="39"/>
      <c r="U110" s="39"/>
      <c r="V110" s="39"/>
      <c r="W110" s="39"/>
      <c r="X110" s="87"/>
      <c r="AT110" s="17" t="s">
        <v>179</v>
      </c>
      <c r="AU110" s="17" t="s">
        <v>83</v>
      </c>
    </row>
    <row r="111" spans="2:65" s="216" customFormat="1" ht="13.5" x14ac:dyDescent="0.3">
      <c r="B111" s="215"/>
      <c r="D111" s="212" t="s">
        <v>181</v>
      </c>
      <c r="E111" s="217" t="s">
        <v>5</v>
      </c>
      <c r="F111" s="218" t="s">
        <v>907</v>
      </c>
      <c r="H111" s="219">
        <v>112</v>
      </c>
      <c r="M111" s="215"/>
      <c r="N111" s="220"/>
      <c r="O111" s="221"/>
      <c r="P111" s="221"/>
      <c r="Q111" s="221"/>
      <c r="R111" s="221"/>
      <c r="S111" s="221"/>
      <c r="T111" s="221"/>
      <c r="U111" s="221"/>
      <c r="V111" s="221"/>
      <c r="W111" s="221"/>
      <c r="X111" s="222"/>
      <c r="AT111" s="217" t="s">
        <v>181</v>
      </c>
      <c r="AU111" s="217" t="s">
        <v>83</v>
      </c>
      <c r="AV111" s="216" t="s">
        <v>83</v>
      </c>
      <c r="AW111" s="216" t="s">
        <v>7</v>
      </c>
      <c r="AX111" s="216" t="s">
        <v>73</v>
      </c>
      <c r="AY111" s="217" t="s">
        <v>171</v>
      </c>
    </row>
    <row r="112" spans="2:65" s="224" customFormat="1" ht="13.5" x14ac:dyDescent="0.3">
      <c r="B112" s="223"/>
      <c r="D112" s="212" t="s">
        <v>181</v>
      </c>
      <c r="E112" s="225" t="s">
        <v>5</v>
      </c>
      <c r="F112" s="226" t="s">
        <v>205</v>
      </c>
      <c r="H112" s="227">
        <v>112</v>
      </c>
      <c r="M112" s="223"/>
      <c r="N112" s="228"/>
      <c r="O112" s="229"/>
      <c r="P112" s="229"/>
      <c r="Q112" s="229"/>
      <c r="R112" s="229"/>
      <c r="S112" s="229"/>
      <c r="T112" s="229"/>
      <c r="U112" s="229"/>
      <c r="V112" s="229"/>
      <c r="W112" s="229"/>
      <c r="X112" s="230"/>
      <c r="AT112" s="225" t="s">
        <v>181</v>
      </c>
      <c r="AU112" s="225" t="s">
        <v>83</v>
      </c>
      <c r="AV112" s="224" t="s">
        <v>177</v>
      </c>
      <c r="AW112" s="224" t="s">
        <v>7</v>
      </c>
      <c r="AX112" s="224" t="s">
        <v>81</v>
      </c>
      <c r="AY112" s="225" t="s">
        <v>171</v>
      </c>
    </row>
    <row r="113" spans="2:65" s="45" customFormat="1" ht="25.5" customHeight="1" x14ac:dyDescent="0.3">
      <c r="B113" s="38"/>
      <c r="C113" s="201" t="s">
        <v>220</v>
      </c>
      <c r="D113" s="201" t="s">
        <v>173</v>
      </c>
      <c r="E113" s="202" t="s">
        <v>908</v>
      </c>
      <c r="F113" s="203" t="s">
        <v>909</v>
      </c>
      <c r="G113" s="204" t="s">
        <v>195</v>
      </c>
      <c r="H113" s="205">
        <v>116</v>
      </c>
      <c r="I113" s="7"/>
      <c r="J113" s="7"/>
      <c r="K113" s="206">
        <f>ROUND(P113*H113,2)</f>
        <v>0</v>
      </c>
      <c r="L113" s="203" t="s">
        <v>5</v>
      </c>
      <c r="M113" s="38"/>
      <c r="N113" s="207" t="s">
        <v>5</v>
      </c>
      <c r="O113" s="208" t="s">
        <v>42</v>
      </c>
      <c r="P113" s="144">
        <f>I113+J113</f>
        <v>0</v>
      </c>
      <c r="Q113" s="144">
        <f>ROUND(I113*H113,2)</f>
        <v>0</v>
      </c>
      <c r="R113" s="144">
        <f>ROUND(J113*H113,2)</f>
        <v>0</v>
      </c>
      <c r="S113" s="39"/>
      <c r="T113" s="209">
        <f>S113*H113</f>
        <v>0</v>
      </c>
      <c r="U113" s="209">
        <v>0</v>
      </c>
      <c r="V113" s="209">
        <f>U113*H113</f>
        <v>0</v>
      </c>
      <c r="W113" s="209">
        <v>0</v>
      </c>
      <c r="X113" s="210">
        <f>W113*H113</f>
        <v>0</v>
      </c>
      <c r="AR113" s="17" t="s">
        <v>177</v>
      </c>
      <c r="AT113" s="17" t="s">
        <v>173</v>
      </c>
      <c r="AU113" s="17" t="s">
        <v>83</v>
      </c>
      <c r="AY113" s="17" t="s">
        <v>171</v>
      </c>
      <c r="BE113" s="211">
        <f>IF(O113="základní",K113,0)</f>
        <v>0</v>
      </c>
      <c r="BF113" s="211">
        <f>IF(O113="snížená",K113,0)</f>
        <v>0</v>
      </c>
      <c r="BG113" s="211">
        <f>IF(O113="zákl. přenesená",K113,0)</f>
        <v>0</v>
      </c>
      <c r="BH113" s="211">
        <f>IF(O113="sníž. přenesená",K113,0)</f>
        <v>0</v>
      </c>
      <c r="BI113" s="211">
        <f>IF(O113="nulová",K113,0)</f>
        <v>0</v>
      </c>
      <c r="BJ113" s="17" t="s">
        <v>81</v>
      </c>
      <c r="BK113" s="211">
        <f>ROUND(P113*H113,2)</f>
        <v>0</v>
      </c>
      <c r="BL113" s="17" t="s">
        <v>177</v>
      </c>
      <c r="BM113" s="17" t="s">
        <v>260</v>
      </c>
    </row>
    <row r="114" spans="2:65" s="45" customFormat="1" ht="27" x14ac:dyDescent="0.3">
      <c r="B114" s="38"/>
      <c r="D114" s="212" t="s">
        <v>179</v>
      </c>
      <c r="F114" s="213" t="s">
        <v>890</v>
      </c>
      <c r="M114" s="38"/>
      <c r="N114" s="214"/>
      <c r="O114" s="39"/>
      <c r="P114" s="39"/>
      <c r="Q114" s="39"/>
      <c r="R114" s="39"/>
      <c r="S114" s="39"/>
      <c r="T114" s="39"/>
      <c r="U114" s="39"/>
      <c r="V114" s="39"/>
      <c r="W114" s="39"/>
      <c r="X114" s="87"/>
      <c r="AT114" s="17" t="s">
        <v>179</v>
      </c>
      <c r="AU114" s="17" t="s">
        <v>83</v>
      </c>
    </row>
    <row r="115" spans="2:65" s="216" customFormat="1" ht="13.5" x14ac:dyDescent="0.3">
      <c r="B115" s="215"/>
      <c r="D115" s="212" t="s">
        <v>181</v>
      </c>
      <c r="E115" s="217" t="s">
        <v>5</v>
      </c>
      <c r="F115" s="218" t="s">
        <v>910</v>
      </c>
      <c r="H115" s="219">
        <v>116</v>
      </c>
      <c r="M115" s="215"/>
      <c r="N115" s="220"/>
      <c r="O115" s="221"/>
      <c r="P115" s="221"/>
      <c r="Q115" s="221"/>
      <c r="R115" s="221"/>
      <c r="S115" s="221"/>
      <c r="T115" s="221"/>
      <c r="U115" s="221"/>
      <c r="V115" s="221"/>
      <c r="W115" s="221"/>
      <c r="X115" s="222"/>
      <c r="AT115" s="217" t="s">
        <v>181</v>
      </c>
      <c r="AU115" s="217" t="s">
        <v>83</v>
      </c>
      <c r="AV115" s="216" t="s">
        <v>83</v>
      </c>
      <c r="AW115" s="216" t="s">
        <v>7</v>
      </c>
      <c r="AX115" s="216" t="s">
        <v>73</v>
      </c>
      <c r="AY115" s="217" t="s">
        <v>171</v>
      </c>
    </row>
    <row r="116" spans="2:65" s="224" customFormat="1" ht="13.5" x14ac:dyDescent="0.3">
      <c r="B116" s="223"/>
      <c r="D116" s="212" t="s">
        <v>181</v>
      </c>
      <c r="E116" s="225" t="s">
        <v>5</v>
      </c>
      <c r="F116" s="226" t="s">
        <v>205</v>
      </c>
      <c r="H116" s="227">
        <v>116</v>
      </c>
      <c r="M116" s="223"/>
      <c r="N116" s="228"/>
      <c r="O116" s="229"/>
      <c r="P116" s="229"/>
      <c r="Q116" s="229"/>
      <c r="R116" s="229"/>
      <c r="S116" s="229"/>
      <c r="T116" s="229"/>
      <c r="U116" s="229"/>
      <c r="V116" s="229"/>
      <c r="W116" s="229"/>
      <c r="X116" s="230"/>
      <c r="AT116" s="225" t="s">
        <v>181</v>
      </c>
      <c r="AU116" s="225" t="s">
        <v>83</v>
      </c>
      <c r="AV116" s="224" t="s">
        <v>177</v>
      </c>
      <c r="AW116" s="224" t="s">
        <v>7</v>
      </c>
      <c r="AX116" s="224" t="s">
        <v>81</v>
      </c>
      <c r="AY116" s="225" t="s">
        <v>171</v>
      </c>
    </row>
    <row r="117" spans="2:65" s="45" customFormat="1" ht="16.5" customHeight="1" x14ac:dyDescent="0.3">
      <c r="B117" s="38"/>
      <c r="C117" s="201" t="s">
        <v>227</v>
      </c>
      <c r="D117" s="201" t="s">
        <v>173</v>
      </c>
      <c r="E117" s="202" t="s">
        <v>911</v>
      </c>
      <c r="F117" s="203" t="s">
        <v>912</v>
      </c>
      <c r="G117" s="204" t="s">
        <v>176</v>
      </c>
      <c r="H117" s="205">
        <v>80</v>
      </c>
      <c r="I117" s="7"/>
      <c r="J117" s="7"/>
      <c r="K117" s="206">
        <f>ROUND(P117*H117,2)</f>
        <v>0</v>
      </c>
      <c r="L117" s="203" t="s">
        <v>5</v>
      </c>
      <c r="M117" s="38"/>
      <c r="N117" s="207" t="s">
        <v>5</v>
      </c>
      <c r="O117" s="208" t="s">
        <v>42</v>
      </c>
      <c r="P117" s="144">
        <f>I117+J117</f>
        <v>0</v>
      </c>
      <c r="Q117" s="144">
        <f>ROUND(I117*H117,2)</f>
        <v>0</v>
      </c>
      <c r="R117" s="144">
        <f>ROUND(J117*H117,2)</f>
        <v>0</v>
      </c>
      <c r="S117" s="39"/>
      <c r="T117" s="209">
        <f>S117*H117</f>
        <v>0</v>
      </c>
      <c r="U117" s="209">
        <v>0</v>
      </c>
      <c r="V117" s="209">
        <f>U117*H117</f>
        <v>0</v>
      </c>
      <c r="W117" s="209">
        <v>0</v>
      </c>
      <c r="X117" s="210">
        <f>W117*H117</f>
        <v>0</v>
      </c>
      <c r="AR117" s="17" t="s">
        <v>177</v>
      </c>
      <c r="AT117" s="17" t="s">
        <v>173</v>
      </c>
      <c r="AU117" s="17" t="s">
        <v>83</v>
      </c>
      <c r="AY117" s="17" t="s">
        <v>171</v>
      </c>
      <c r="BE117" s="211">
        <f>IF(O117="základní",K117,0)</f>
        <v>0</v>
      </c>
      <c r="BF117" s="211">
        <f>IF(O117="snížená",K117,0)</f>
        <v>0</v>
      </c>
      <c r="BG117" s="211">
        <f>IF(O117="zákl. přenesená",K117,0)</f>
        <v>0</v>
      </c>
      <c r="BH117" s="211">
        <f>IF(O117="sníž. přenesená",K117,0)</f>
        <v>0</v>
      </c>
      <c r="BI117" s="211">
        <f>IF(O117="nulová",K117,0)</f>
        <v>0</v>
      </c>
      <c r="BJ117" s="17" t="s">
        <v>81</v>
      </c>
      <c r="BK117" s="211">
        <f>ROUND(P117*H117,2)</f>
        <v>0</v>
      </c>
      <c r="BL117" s="17" t="s">
        <v>177</v>
      </c>
      <c r="BM117" s="17" t="s">
        <v>270</v>
      </c>
    </row>
    <row r="118" spans="2:65" s="45" customFormat="1" ht="27" x14ac:dyDescent="0.3">
      <c r="B118" s="38"/>
      <c r="D118" s="212" t="s">
        <v>179</v>
      </c>
      <c r="F118" s="213" t="s">
        <v>890</v>
      </c>
      <c r="M118" s="38"/>
      <c r="N118" s="214"/>
      <c r="O118" s="39"/>
      <c r="P118" s="39"/>
      <c r="Q118" s="39"/>
      <c r="R118" s="39"/>
      <c r="S118" s="39"/>
      <c r="T118" s="39"/>
      <c r="U118" s="39"/>
      <c r="V118" s="39"/>
      <c r="W118" s="39"/>
      <c r="X118" s="87"/>
      <c r="AT118" s="17" t="s">
        <v>179</v>
      </c>
      <c r="AU118" s="17" t="s">
        <v>83</v>
      </c>
    </row>
    <row r="119" spans="2:65" s="216" customFormat="1" ht="13.5" x14ac:dyDescent="0.3">
      <c r="B119" s="215"/>
      <c r="D119" s="212" t="s">
        <v>181</v>
      </c>
      <c r="E119" s="217" t="s">
        <v>5</v>
      </c>
      <c r="F119" s="218" t="s">
        <v>913</v>
      </c>
      <c r="H119" s="219">
        <v>80</v>
      </c>
      <c r="M119" s="215"/>
      <c r="N119" s="220"/>
      <c r="O119" s="221"/>
      <c r="P119" s="221"/>
      <c r="Q119" s="221"/>
      <c r="R119" s="221"/>
      <c r="S119" s="221"/>
      <c r="T119" s="221"/>
      <c r="U119" s="221"/>
      <c r="V119" s="221"/>
      <c r="W119" s="221"/>
      <c r="X119" s="222"/>
      <c r="AT119" s="217" t="s">
        <v>181</v>
      </c>
      <c r="AU119" s="217" t="s">
        <v>83</v>
      </c>
      <c r="AV119" s="216" t="s">
        <v>83</v>
      </c>
      <c r="AW119" s="216" t="s">
        <v>7</v>
      </c>
      <c r="AX119" s="216" t="s">
        <v>73</v>
      </c>
      <c r="AY119" s="217" t="s">
        <v>171</v>
      </c>
    </row>
    <row r="120" spans="2:65" s="224" customFormat="1" ht="13.5" x14ac:dyDescent="0.3">
      <c r="B120" s="223"/>
      <c r="D120" s="212" t="s">
        <v>181</v>
      </c>
      <c r="E120" s="225" t="s">
        <v>5</v>
      </c>
      <c r="F120" s="226" t="s">
        <v>205</v>
      </c>
      <c r="H120" s="227">
        <v>80</v>
      </c>
      <c r="M120" s="223"/>
      <c r="N120" s="228"/>
      <c r="O120" s="229"/>
      <c r="P120" s="229"/>
      <c r="Q120" s="229"/>
      <c r="R120" s="229"/>
      <c r="S120" s="229"/>
      <c r="T120" s="229"/>
      <c r="U120" s="229"/>
      <c r="V120" s="229"/>
      <c r="W120" s="229"/>
      <c r="X120" s="230"/>
      <c r="AT120" s="225" t="s">
        <v>181</v>
      </c>
      <c r="AU120" s="225" t="s">
        <v>83</v>
      </c>
      <c r="AV120" s="224" t="s">
        <v>177</v>
      </c>
      <c r="AW120" s="224" t="s">
        <v>7</v>
      </c>
      <c r="AX120" s="224" t="s">
        <v>81</v>
      </c>
      <c r="AY120" s="225" t="s">
        <v>171</v>
      </c>
    </row>
    <row r="121" spans="2:65" s="45" customFormat="1" ht="16.5" customHeight="1" x14ac:dyDescent="0.3">
      <c r="B121" s="38"/>
      <c r="C121" s="201" t="s">
        <v>233</v>
      </c>
      <c r="D121" s="201" t="s">
        <v>173</v>
      </c>
      <c r="E121" s="202" t="s">
        <v>685</v>
      </c>
      <c r="F121" s="203" t="s">
        <v>686</v>
      </c>
      <c r="G121" s="204" t="s">
        <v>195</v>
      </c>
      <c r="H121" s="205">
        <v>79.2</v>
      </c>
      <c r="I121" s="7"/>
      <c r="J121" s="7"/>
      <c r="K121" s="206">
        <f>ROUND(P121*H121,2)</f>
        <v>0</v>
      </c>
      <c r="L121" s="203" t="s">
        <v>5</v>
      </c>
      <c r="M121" s="38"/>
      <c r="N121" s="207" t="s">
        <v>5</v>
      </c>
      <c r="O121" s="208" t="s">
        <v>42</v>
      </c>
      <c r="P121" s="144">
        <f>I121+J121</f>
        <v>0</v>
      </c>
      <c r="Q121" s="144">
        <f>ROUND(I121*H121,2)</f>
        <v>0</v>
      </c>
      <c r="R121" s="144">
        <f>ROUND(J121*H121,2)</f>
        <v>0</v>
      </c>
      <c r="S121" s="39"/>
      <c r="T121" s="209">
        <f>S121*H121</f>
        <v>0</v>
      </c>
      <c r="U121" s="209">
        <v>0</v>
      </c>
      <c r="V121" s="209">
        <f>U121*H121</f>
        <v>0</v>
      </c>
      <c r="W121" s="209">
        <v>0</v>
      </c>
      <c r="X121" s="210">
        <f>W121*H121</f>
        <v>0</v>
      </c>
      <c r="AR121" s="17" t="s">
        <v>177</v>
      </c>
      <c r="AT121" s="17" t="s">
        <v>173</v>
      </c>
      <c r="AU121" s="17" t="s">
        <v>83</v>
      </c>
      <c r="AY121" s="17" t="s">
        <v>171</v>
      </c>
      <c r="BE121" s="211">
        <f>IF(O121="základní",K121,0)</f>
        <v>0</v>
      </c>
      <c r="BF121" s="211">
        <f>IF(O121="snížená",K121,0)</f>
        <v>0</v>
      </c>
      <c r="BG121" s="211">
        <f>IF(O121="zákl. přenesená",K121,0)</f>
        <v>0</v>
      </c>
      <c r="BH121" s="211">
        <f>IF(O121="sníž. přenesená",K121,0)</f>
        <v>0</v>
      </c>
      <c r="BI121" s="211">
        <f>IF(O121="nulová",K121,0)</f>
        <v>0</v>
      </c>
      <c r="BJ121" s="17" t="s">
        <v>81</v>
      </c>
      <c r="BK121" s="211">
        <f>ROUND(P121*H121,2)</f>
        <v>0</v>
      </c>
      <c r="BL121" s="17" t="s">
        <v>177</v>
      </c>
      <c r="BM121" s="17" t="s">
        <v>277</v>
      </c>
    </row>
    <row r="122" spans="2:65" s="45" customFormat="1" ht="27" x14ac:dyDescent="0.3">
      <c r="B122" s="38"/>
      <c r="D122" s="212" t="s">
        <v>179</v>
      </c>
      <c r="F122" s="213" t="s">
        <v>890</v>
      </c>
      <c r="M122" s="38"/>
      <c r="N122" s="214"/>
      <c r="O122" s="39"/>
      <c r="P122" s="39"/>
      <c r="Q122" s="39"/>
      <c r="R122" s="39"/>
      <c r="S122" s="39"/>
      <c r="T122" s="39"/>
      <c r="U122" s="39"/>
      <c r="V122" s="39"/>
      <c r="W122" s="39"/>
      <c r="X122" s="87"/>
      <c r="AT122" s="17" t="s">
        <v>179</v>
      </c>
      <c r="AU122" s="17" t="s">
        <v>83</v>
      </c>
    </row>
    <row r="123" spans="2:65" s="216" customFormat="1" ht="13.5" x14ac:dyDescent="0.3">
      <c r="B123" s="215"/>
      <c r="D123" s="212" t="s">
        <v>181</v>
      </c>
      <c r="E123" s="217" t="s">
        <v>5</v>
      </c>
      <c r="F123" s="218" t="s">
        <v>914</v>
      </c>
      <c r="H123" s="219">
        <v>79.2</v>
      </c>
      <c r="M123" s="215"/>
      <c r="N123" s="220"/>
      <c r="O123" s="221"/>
      <c r="P123" s="221"/>
      <c r="Q123" s="221"/>
      <c r="R123" s="221"/>
      <c r="S123" s="221"/>
      <c r="T123" s="221"/>
      <c r="U123" s="221"/>
      <c r="V123" s="221"/>
      <c r="W123" s="221"/>
      <c r="X123" s="222"/>
      <c r="AT123" s="217" t="s">
        <v>181</v>
      </c>
      <c r="AU123" s="217" t="s">
        <v>83</v>
      </c>
      <c r="AV123" s="216" t="s">
        <v>83</v>
      </c>
      <c r="AW123" s="216" t="s">
        <v>7</v>
      </c>
      <c r="AX123" s="216" t="s">
        <v>73</v>
      </c>
      <c r="AY123" s="217" t="s">
        <v>171</v>
      </c>
    </row>
    <row r="124" spans="2:65" s="224" customFormat="1" ht="13.5" x14ac:dyDescent="0.3">
      <c r="B124" s="223"/>
      <c r="D124" s="212" t="s">
        <v>181</v>
      </c>
      <c r="E124" s="225" t="s">
        <v>5</v>
      </c>
      <c r="F124" s="226" t="s">
        <v>205</v>
      </c>
      <c r="H124" s="227">
        <v>79.2</v>
      </c>
      <c r="M124" s="223"/>
      <c r="N124" s="228"/>
      <c r="O124" s="229"/>
      <c r="P124" s="229"/>
      <c r="Q124" s="229"/>
      <c r="R124" s="229"/>
      <c r="S124" s="229"/>
      <c r="T124" s="229"/>
      <c r="U124" s="229"/>
      <c r="V124" s="229"/>
      <c r="W124" s="229"/>
      <c r="X124" s="230"/>
      <c r="AT124" s="225" t="s">
        <v>181</v>
      </c>
      <c r="AU124" s="225" t="s">
        <v>83</v>
      </c>
      <c r="AV124" s="224" t="s">
        <v>177</v>
      </c>
      <c r="AW124" s="224" t="s">
        <v>7</v>
      </c>
      <c r="AX124" s="224" t="s">
        <v>81</v>
      </c>
      <c r="AY124" s="225" t="s">
        <v>171</v>
      </c>
    </row>
    <row r="125" spans="2:65" s="188" customFormat="1" ht="29.85" customHeight="1" x14ac:dyDescent="0.3">
      <c r="B125" s="187"/>
      <c r="D125" s="189" t="s">
        <v>72</v>
      </c>
      <c r="E125" s="199" t="s">
        <v>915</v>
      </c>
      <c r="F125" s="199" t="s">
        <v>916</v>
      </c>
      <c r="K125" s="200">
        <f>BK125</f>
        <v>0</v>
      </c>
      <c r="M125" s="187"/>
      <c r="N125" s="192"/>
      <c r="O125" s="193"/>
      <c r="P125" s="193"/>
      <c r="Q125" s="194">
        <f>SUM(Q126:Q129)</f>
        <v>0</v>
      </c>
      <c r="R125" s="194">
        <f>SUM(R126:R129)</f>
        <v>0</v>
      </c>
      <c r="S125" s="193"/>
      <c r="T125" s="195">
        <f>SUM(T126:T129)</f>
        <v>0</v>
      </c>
      <c r="U125" s="193"/>
      <c r="V125" s="195">
        <f>SUM(V126:V129)</f>
        <v>0</v>
      </c>
      <c r="W125" s="193"/>
      <c r="X125" s="196">
        <f>SUM(X126:X129)</f>
        <v>0</v>
      </c>
      <c r="AR125" s="189" t="s">
        <v>81</v>
      </c>
      <c r="AT125" s="197" t="s">
        <v>72</v>
      </c>
      <c r="AU125" s="197" t="s">
        <v>81</v>
      </c>
      <c r="AY125" s="189" t="s">
        <v>171</v>
      </c>
      <c r="BK125" s="198">
        <f>SUM(BK126:BK129)</f>
        <v>0</v>
      </c>
    </row>
    <row r="126" spans="2:65" s="45" customFormat="1" ht="16.5" customHeight="1" x14ac:dyDescent="0.3">
      <c r="B126" s="38"/>
      <c r="C126" s="201" t="s">
        <v>238</v>
      </c>
      <c r="D126" s="201" t="s">
        <v>173</v>
      </c>
      <c r="E126" s="202" t="s">
        <v>917</v>
      </c>
      <c r="F126" s="203" t="s">
        <v>918</v>
      </c>
      <c r="G126" s="204" t="s">
        <v>195</v>
      </c>
      <c r="H126" s="205">
        <v>12</v>
      </c>
      <c r="I126" s="7"/>
      <c r="J126" s="7"/>
      <c r="K126" s="206">
        <f>ROUND(P126*H126,2)</f>
        <v>0</v>
      </c>
      <c r="L126" s="203" t="s">
        <v>5</v>
      </c>
      <c r="M126" s="38"/>
      <c r="N126" s="207" t="s">
        <v>5</v>
      </c>
      <c r="O126" s="208" t="s">
        <v>42</v>
      </c>
      <c r="P126" s="144">
        <f>I126+J126</f>
        <v>0</v>
      </c>
      <c r="Q126" s="144">
        <f>ROUND(I126*H126,2)</f>
        <v>0</v>
      </c>
      <c r="R126" s="144">
        <f>ROUND(J126*H126,2)</f>
        <v>0</v>
      </c>
      <c r="S126" s="39"/>
      <c r="T126" s="209">
        <f>S126*H126</f>
        <v>0</v>
      </c>
      <c r="U126" s="209">
        <v>0</v>
      </c>
      <c r="V126" s="209">
        <f>U126*H126</f>
        <v>0</v>
      </c>
      <c r="W126" s="209">
        <v>0</v>
      </c>
      <c r="X126" s="210">
        <f>W126*H126</f>
        <v>0</v>
      </c>
      <c r="AR126" s="17" t="s">
        <v>177</v>
      </c>
      <c r="AT126" s="17" t="s">
        <v>173</v>
      </c>
      <c r="AU126" s="17" t="s">
        <v>83</v>
      </c>
      <c r="AY126" s="17" t="s">
        <v>171</v>
      </c>
      <c r="BE126" s="211">
        <f>IF(O126="základní",K126,0)</f>
        <v>0</v>
      </c>
      <c r="BF126" s="211">
        <f>IF(O126="snížená",K126,0)</f>
        <v>0</v>
      </c>
      <c r="BG126" s="211">
        <f>IF(O126="zákl. přenesená",K126,0)</f>
        <v>0</v>
      </c>
      <c r="BH126" s="211">
        <f>IF(O126="sníž. přenesená",K126,0)</f>
        <v>0</v>
      </c>
      <c r="BI126" s="211">
        <f>IF(O126="nulová",K126,0)</f>
        <v>0</v>
      </c>
      <c r="BJ126" s="17" t="s">
        <v>81</v>
      </c>
      <c r="BK126" s="211">
        <f>ROUND(P126*H126,2)</f>
        <v>0</v>
      </c>
      <c r="BL126" s="17" t="s">
        <v>177</v>
      </c>
      <c r="BM126" s="17" t="s">
        <v>284</v>
      </c>
    </row>
    <row r="127" spans="2:65" s="45" customFormat="1" ht="27" x14ac:dyDescent="0.3">
      <c r="B127" s="38"/>
      <c r="D127" s="212" t="s">
        <v>179</v>
      </c>
      <c r="F127" s="213" t="s">
        <v>890</v>
      </c>
      <c r="M127" s="38"/>
      <c r="N127" s="214"/>
      <c r="O127" s="39"/>
      <c r="P127" s="39"/>
      <c r="Q127" s="39"/>
      <c r="R127" s="39"/>
      <c r="S127" s="39"/>
      <c r="T127" s="39"/>
      <c r="U127" s="39"/>
      <c r="V127" s="39"/>
      <c r="W127" s="39"/>
      <c r="X127" s="87"/>
      <c r="AT127" s="17" t="s">
        <v>179</v>
      </c>
      <c r="AU127" s="17" t="s">
        <v>83</v>
      </c>
    </row>
    <row r="128" spans="2:65" s="216" customFormat="1" ht="13.5" x14ac:dyDescent="0.3">
      <c r="B128" s="215"/>
      <c r="D128" s="212" t="s">
        <v>181</v>
      </c>
      <c r="E128" s="217" t="s">
        <v>5</v>
      </c>
      <c r="F128" s="218" t="s">
        <v>919</v>
      </c>
      <c r="H128" s="219">
        <v>12</v>
      </c>
      <c r="M128" s="215"/>
      <c r="N128" s="220"/>
      <c r="O128" s="221"/>
      <c r="P128" s="221"/>
      <c r="Q128" s="221"/>
      <c r="R128" s="221"/>
      <c r="S128" s="221"/>
      <c r="T128" s="221"/>
      <c r="U128" s="221"/>
      <c r="V128" s="221"/>
      <c r="W128" s="221"/>
      <c r="X128" s="222"/>
      <c r="AT128" s="217" t="s">
        <v>181</v>
      </c>
      <c r="AU128" s="217" t="s">
        <v>83</v>
      </c>
      <c r="AV128" s="216" t="s">
        <v>83</v>
      </c>
      <c r="AW128" s="216" t="s">
        <v>7</v>
      </c>
      <c r="AX128" s="216" t="s">
        <v>73</v>
      </c>
      <c r="AY128" s="217" t="s">
        <v>171</v>
      </c>
    </row>
    <row r="129" spans="2:65" s="224" customFormat="1" ht="13.5" x14ac:dyDescent="0.3">
      <c r="B129" s="223"/>
      <c r="D129" s="212" t="s">
        <v>181</v>
      </c>
      <c r="E129" s="225" t="s">
        <v>5</v>
      </c>
      <c r="F129" s="226" t="s">
        <v>205</v>
      </c>
      <c r="H129" s="227">
        <v>12</v>
      </c>
      <c r="M129" s="223"/>
      <c r="N129" s="228"/>
      <c r="O129" s="229"/>
      <c r="P129" s="229"/>
      <c r="Q129" s="229"/>
      <c r="R129" s="229"/>
      <c r="S129" s="229"/>
      <c r="T129" s="229"/>
      <c r="U129" s="229"/>
      <c r="V129" s="229"/>
      <c r="W129" s="229"/>
      <c r="X129" s="230"/>
      <c r="AT129" s="225" t="s">
        <v>181</v>
      </c>
      <c r="AU129" s="225" t="s">
        <v>83</v>
      </c>
      <c r="AV129" s="224" t="s">
        <v>177</v>
      </c>
      <c r="AW129" s="224" t="s">
        <v>7</v>
      </c>
      <c r="AX129" s="224" t="s">
        <v>81</v>
      </c>
      <c r="AY129" s="225" t="s">
        <v>171</v>
      </c>
    </row>
    <row r="130" spans="2:65" s="188" customFormat="1" ht="29.85" customHeight="1" x14ac:dyDescent="0.3">
      <c r="B130" s="187"/>
      <c r="D130" s="189" t="s">
        <v>72</v>
      </c>
      <c r="E130" s="199" t="s">
        <v>920</v>
      </c>
      <c r="F130" s="199" t="s">
        <v>921</v>
      </c>
      <c r="K130" s="200">
        <f>BK130</f>
        <v>0</v>
      </c>
      <c r="M130" s="187"/>
      <c r="N130" s="192"/>
      <c r="O130" s="193"/>
      <c r="P130" s="193"/>
      <c r="Q130" s="194">
        <f>SUM(Q131:Q154)</f>
        <v>0</v>
      </c>
      <c r="R130" s="194">
        <f>SUM(R131:R154)</f>
        <v>0</v>
      </c>
      <c r="S130" s="193"/>
      <c r="T130" s="195">
        <f>SUM(T131:T154)</f>
        <v>0</v>
      </c>
      <c r="U130" s="193"/>
      <c r="V130" s="195">
        <f>SUM(V131:V154)</f>
        <v>0</v>
      </c>
      <c r="W130" s="193"/>
      <c r="X130" s="196">
        <f>SUM(X131:X154)</f>
        <v>0</v>
      </c>
      <c r="AR130" s="189" t="s">
        <v>81</v>
      </c>
      <c r="AT130" s="197" t="s">
        <v>72</v>
      </c>
      <c r="AU130" s="197" t="s">
        <v>81</v>
      </c>
      <c r="AY130" s="189" t="s">
        <v>171</v>
      </c>
      <c r="BK130" s="198">
        <f>SUM(BK131:BK154)</f>
        <v>0</v>
      </c>
    </row>
    <row r="131" spans="2:65" s="45" customFormat="1" ht="16.5" customHeight="1" x14ac:dyDescent="0.3">
      <c r="B131" s="38"/>
      <c r="C131" s="201" t="s">
        <v>244</v>
      </c>
      <c r="D131" s="201" t="s">
        <v>173</v>
      </c>
      <c r="E131" s="202" t="s">
        <v>922</v>
      </c>
      <c r="F131" s="203" t="s">
        <v>923</v>
      </c>
      <c r="G131" s="204" t="s">
        <v>241</v>
      </c>
      <c r="H131" s="205">
        <v>79.98</v>
      </c>
      <c r="I131" s="7"/>
      <c r="J131" s="7"/>
      <c r="K131" s="206">
        <f>ROUND(P131*H131,2)</f>
        <v>0</v>
      </c>
      <c r="L131" s="203" t="s">
        <v>5</v>
      </c>
      <c r="M131" s="38"/>
      <c r="N131" s="207" t="s">
        <v>5</v>
      </c>
      <c r="O131" s="208" t="s">
        <v>42</v>
      </c>
      <c r="P131" s="144">
        <f>I131+J131</f>
        <v>0</v>
      </c>
      <c r="Q131" s="144">
        <f>ROUND(I131*H131,2)</f>
        <v>0</v>
      </c>
      <c r="R131" s="144">
        <f>ROUND(J131*H131,2)</f>
        <v>0</v>
      </c>
      <c r="S131" s="39"/>
      <c r="T131" s="209">
        <f>S131*H131</f>
        <v>0</v>
      </c>
      <c r="U131" s="209">
        <v>0</v>
      </c>
      <c r="V131" s="209">
        <f>U131*H131</f>
        <v>0</v>
      </c>
      <c r="W131" s="209">
        <v>0</v>
      </c>
      <c r="X131" s="210">
        <f>W131*H131</f>
        <v>0</v>
      </c>
      <c r="AR131" s="17" t="s">
        <v>177</v>
      </c>
      <c r="AT131" s="17" t="s">
        <v>173</v>
      </c>
      <c r="AU131" s="17" t="s">
        <v>83</v>
      </c>
      <c r="AY131" s="17" t="s">
        <v>171</v>
      </c>
      <c r="BE131" s="211">
        <f>IF(O131="základní",K131,0)</f>
        <v>0</v>
      </c>
      <c r="BF131" s="211">
        <f>IF(O131="snížená",K131,0)</f>
        <v>0</v>
      </c>
      <c r="BG131" s="211">
        <f>IF(O131="zákl. přenesená",K131,0)</f>
        <v>0</v>
      </c>
      <c r="BH131" s="211">
        <f>IF(O131="sníž. přenesená",K131,0)</f>
        <v>0</v>
      </c>
      <c r="BI131" s="211">
        <f>IF(O131="nulová",K131,0)</f>
        <v>0</v>
      </c>
      <c r="BJ131" s="17" t="s">
        <v>81</v>
      </c>
      <c r="BK131" s="211">
        <f>ROUND(P131*H131,2)</f>
        <v>0</v>
      </c>
      <c r="BL131" s="17" t="s">
        <v>177</v>
      </c>
      <c r="BM131" s="17" t="s">
        <v>294</v>
      </c>
    </row>
    <row r="132" spans="2:65" s="45" customFormat="1" ht="27" x14ac:dyDescent="0.3">
      <c r="B132" s="38"/>
      <c r="D132" s="212" t="s">
        <v>179</v>
      </c>
      <c r="F132" s="213" t="s">
        <v>890</v>
      </c>
      <c r="M132" s="38"/>
      <c r="N132" s="214"/>
      <c r="O132" s="39"/>
      <c r="P132" s="39"/>
      <c r="Q132" s="39"/>
      <c r="R132" s="39"/>
      <c r="S132" s="39"/>
      <c r="T132" s="39"/>
      <c r="U132" s="39"/>
      <c r="V132" s="39"/>
      <c r="W132" s="39"/>
      <c r="X132" s="87"/>
      <c r="AT132" s="17" t="s">
        <v>179</v>
      </c>
      <c r="AU132" s="17" t="s">
        <v>83</v>
      </c>
    </row>
    <row r="133" spans="2:65" s="216" customFormat="1" ht="13.5" x14ac:dyDescent="0.3">
      <c r="B133" s="215"/>
      <c r="D133" s="212" t="s">
        <v>181</v>
      </c>
      <c r="E133" s="217" t="s">
        <v>5</v>
      </c>
      <c r="F133" s="218" t="s">
        <v>924</v>
      </c>
      <c r="H133" s="219">
        <v>79.98</v>
      </c>
      <c r="M133" s="215"/>
      <c r="N133" s="220"/>
      <c r="O133" s="221"/>
      <c r="P133" s="221"/>
      <c r="Q133" s="221"/>
      <c r="R133" s="221"/>
      <c r="S133" s="221"/>
      <c r="T133" s="221"/>
      <c r="U133" s="221"/>
      <c r="V133" s="221"/>
      <c r="W133" s="221"/>
      <c r="X133" s="222"/>
      <c r="AT133" s="217" t="s">
        <v>181</v>
      </c>
      <c r="AU133" s="217" t="s">
        <v>83</v>
      </c>
      <c r="AV133" s="216" t="s">
        <v>83</v>
      </c>
      <c r="AW133" s="216" t="s">
        <v>7</v>
      </c>
      <c r="AX133" s="216" t="s">
        <v>73</v>
      </c>
      <c r="AY133" s="217" t="s">
        <v>171</v>
      </c>
    </row>
    <row r="134" spans="2:65" s="224" customFormat="1" ht="13.5" x14ac:dyDescent="0.3">
      <c r="B134" s="223"/>
      <c r="D134" s="212" t="s">
        <v>181</v>
      </c>
      <c r="E134" s="225" t="s">
        <v>5</v>
      </c>
      <c r="F134" s="226" t="s">
        <v>205</v>
      </c>
      <c r="H134" s="227">
        <v>79.98</v>
      </c>
      <c r="M134" s="223"/>
      <c r="N134" s="228"/>
      <c r="O134" s="229"/>
      <c r="P134" s="229"/>
      <c r="Q134" s="229"/>
      <c r="R134" s="229"/>
      <c r="S134" s="229"/>
      <c r="T134" s="229"/>
      <c r="U134" s="229"/>
      <c r="V134" s="229"/>
      <c r="W134" s="229"/>
      <c r="X134" s="230"/>
      <c r="AT134" s="225" t="s">
        <v>181</v>
      </c>
      <c r="AU134" s="225" t="s">
        <v>83</v>
      </c>
      <c r="AV134" s="224" t="s">
        <v>177</v>
      </c>
      <c r="AW134" s="224" t="s">
        <v>7</v>
      </c>
      <c r="AX134" s="224" t="s">
        <v>81</v>
      </c>
      <c r="AY134" s="225" t="s">
        <v>171</v>
      </c>
    </row>
    <row r="135" spans="2:65" s="45" customFormat="1" ht="16.5" customHeight="1" x14ac:dyDescent="0.3">
      <c r="B135" s="38"/>
      <c r="C135" s="201" t="s">
        <v>248</v>
      </c>
      <c r="D135" s="201" t="s">
        <v>173</v>
      </c>
      <c r="E135" s="202" t="s">
        <v>925</v>
      </c>
      <c r="F135" s="203" t="s">
        <v>926</v>
      </c>
      <c r="G135" s="204" t="s">
        <v>241</v>
      </c>
      <c r="H135" s="205">
        <v>80</v>
      </c>
      <c r="I135" s="7"/>
      <c r="J135" s="7"/>
      <c r="K135" s="206">
        <f>ROUND(P135*H135,2)</f>
        <v>0</v>
      </c>
      <c r="L135" s="203" t="s">
        <v>5</v>
      </c>
      <c r="M135" s="38"/>
      <c r="N135" s="207" t="s">
        <v>5</v>
      </c>
      <c r="O135" s="208" t="s">
        <v>42</v>
      </c>
      <c r="P135" s="144">
        <f>I135+J135</f>
        <v>0</v>
      </c>
      <c r="Q135" s="144">
        <f>ROUND(I135*H135,2)</f>
        <v>0</v>
      </c>
      <c r="R135" s="144">
        <f>ROUND(J135*H135,2)</f>
        <v>0</v>
      </c>
      <c r="S135" s="39"/>
      <c r="T135" s="209">
        <f>S135*H135</f>
        <v>0</v>
      </c>
      <c r="U135" s="209">
        <v>0</v>
      </c>
      <c r="V135" s="209">
        <f>U135*H135</f>
        <v>0</v>
      </c>
      <c r="W135" s="209">
        <v>0</v>
      </c>
      <c r="X135" s="210">
        <f>W135*H135</f>
        <v>0</v>
      </c>
      <c r="AR135" s="17" t="s">
        <v>177</v>
      </c>
      <c r="AT135" s="17" t="s">
        <v>173</v>
      </c>
      <c r="AU135" s="17" t="s">
        <v>83</v>
      </c>
      <c r="AY135" s="17" t="s">
        <v>171</v>
      </c>
      <c r="BE135" s="211">
        <f>IF(O135="základní",K135,0)</f>
        <v>0</v>
      </c>
      <c r="BF135" s="211">
        <f>IF(O135="snížená",K135,0)</f>
        <v>0</v>
      </c>
      <c r="BG135" s="211">
        <f>IF(O135="zákl. přenesená",K135,0)</f>
        <v>0</v>
      </c>
      <c r="BH135" s="211">
        <f>IF(O135="sníž. přenesená",K135,0)</f>
        <v>0</v>
      </c>
      <c r="BI135" s="211">
        <f>IF(O135="nulová",K135,0)</f>
        <v>0</v>
      </c>
      <c r="BJ135" s="17" t="s">
        <v>81</v>
      </c>
      <c r="BK135" s="211">
        <f>ROUND(P135*H135,2)</f>
        <v>0</v>
      </c>
      <c r="BL135" s="17" t="s">
        <v>177</v>
      </c>
      <c r="BM135" s="17" t="s">
        <v>303</v>
      </c>
    </row>
    <row r="136" spans="2:65" s="45" customFormat="1" ht="27" x14ac:dyDescent="0.3">
      <c r="B136" s="38"/>
      <c r="D136" s="212" t="s">
        <v>179</v>
      </c>
      <c r="F136" s="213" t="s">
        <v>890</v>
      </c>
      <c r="M136" s="38"/>
      <c r="N136" s="214"/>
      <c r="O136" s="39"/>
      <c r="P136" s="39"/>
      <c r="Q136" s="39"/>
      <c r="R136" s="39"/>
      <c r="S136" s="39"/>
      <c r="T136" s="39"/>
      <c r="U136" s="39"/>
      <c r="V136" s="39"/>
      <c r="W136" s="39"/>
      <c r="X136" s="87"/>
      <c r="AT136" s="17" t="s">
        <v>179</v>
      </c>
      <c r="AU136" s="17" t="s">
        <v>83</v>
      </c>
    </row>
    <row r="137" spans="2:65" s="216" customFormat="1" ht="13.5" x14ac:dyDescent="0.3">
      <c r="B137" s="215"/>
      <c r="D137" s="212" t="s">
        <v>181</v>
      </c>
      <c r="E137" s="217" t="s">
        <v>5</v>
      </c>
      <c r="F137" s="218" t="s">
        <v>927</v>
      </c>
      <c r="H137" s="219">
        <v>80</v>
      </c>
      <c r="M137" s="215"/>
      <c r="N137" s="220"/>
      <c r="O137" s="221"/>
      <c r="P137" s="221"/>
      <c r="Q137" s="221"/>
      <c r="R137" s="221"/>
      <c r="S137" s="221"/>
      <c r="T137" s="221"/>
      <c r="U137" s="221"/>
      <c r="V137" s="221"/>
      <c r="W137" s="221"/>
      <c r="X137" s="222"/>
      <c r="AT137" s="217" t="s">
        <v>181</v>
      </c>
      <c r="AU137" s="217" t="s">
        <v>83</v>
      </c>
      <c r="AV137" s="216" t="s">
        <v>83</v>
      </c>
      <c r="AW137" s="216" t="s">
        <v>7</v>
      </c>
      <c r="AX137" s="216" t="s">
        <v>73</v>
      </c>
      <c r="AY137" s="217" t="s">
        <v>171</v>
      </c>
    </row>
    <row r="138" spans="2:65" s="224" customFormat="1" ht="13.5" x14ac:dyDescent="0.3">
      <c r="B138" s="223"/>
      <c r="D138" s="212" t="s">
        <v>181</v>
      </c>
      <c r="E138" s="225" t="s">
        <v>5</v>
      </c>
      <c r="F138" s="226" t="s">
        <v>205</v>
      </c>
      <c r="H138" s="227">
        <v>80</v>
      </c>
      <c r="M138" s="223"/>
      <c r="N138" s="228"/>
      <c r="O138" s="229"/>
      <c r="P138" s="229"/>
      <c r="Q138" s="229"/>
      <c r="R138" s="229"/>
      <c r="S138" s="229"/>
      <c r="T138" s="229"/>
      <c r="U138" s="229"/>
      <c r="V138" s="229"/>
      <c r="W138" s="229"/>
      <c r="X138" s="230"/>
      <c r="AT138" s="225" t="s">
        <v>181</v>
      </c>
      <c r="AU138" s="225" t="s">
        <v>83</v>
      </c>
      <c r="AV138" s="224" t="s">
        <v>177</v>
      </c>
      <c r="AW138" s="224" t="s">
        <v>7</v>
      </c>
      <c r="AX138" s="224" t="s">
        <v>81</v>
      </c>
      <c r="AY138" s="225" t="s">
        <v>171</v>
      </c>
    </row>
    <row r="139" spans="2:65" s="45" customFormat="1" ht="25.5" customHeight="1" x14ac:dyDescent="0.3">
      <c r="B139" s="38"/>
      <c r="C139" s="201" t="s">
        <v>253</v>
      </c>
      <c r="D139" s="201" t="s">
        <v>173</v>
      </c>
      <c r="E139" s="202" t="s">
        <v>928</v>
      </c>
      <c r="F139" s="203" t="s">
        <v>929</v>
      </c>
      <c r="G139" s="204" t="s">
        <v>241</v>
      </c>
      <c r="H139" s="205">
        <v>80</v>
      </c>
      <c r="I139" s="7"/>
      <c r="J139" s="7"/>
      <c r="K139" s="206">
        <f>ROUND(P139*H139,2)</f>
        <v>0</v>
      </c>
      <c r="L139" s="203" t="s">
        <v>5</v>
      </c>
      <c r="M139" s="38"/>
      <c r="N139" s="207" t="s">
        <v>5</v>
      </c>
      <c r="O139" s="208" t="s">
        <v>42</v>
      </c>
      <c r="P139" s="144">
        <f>I139+J139</f>
        <v>0</v>
      </c>
      <c r="Q139" s="144">
        <f>ROUND(I139*H139,2)</f>
        <v>0</v>
      </c>
      <c r="R139" s="144">
        <f>ROUND(J139*H139,2)</f>
        <v>0</v>
      </c>
      <c r="S139" s="39"/>
      <c r="T139" s="209">
        <f>S139*H139</f>
        <v>0</v>
      </c>
      <c r="U139" s="209">
        <v>0</v>
      </c>
      <c r="V139" s="209">
        <f>U139*H139</f>
        <v>0</v>
      </c>
      <c r="W139" s="209">
        <v>0</v>
      </c>
      <c r="X139" s="210">
        <f>W139*H139</f>
        <v>0</v>
      </c>
      <c r="AR139" s="17" t="s">
        <v>177</v>
      </c>
      <c r="AT139" s="17" t="s">
        <v>173</v>
      </c>
      <c r="AU139" s="17" t="s">
        <v>83</v>
      </c>
      <c r="AY139" s="17" t="s">
        <v>171</v>
      </c>
      <c r="BE139" s="211">
        <f>IF(O139="základní",K139,0)</f>
        <v>0</v>
      </c>
      <c r="BF139" s="211">
        <f>IF(O139="snížená",K139,0)</f>
        <v>0</v>
      </c>
      <c r="BG139" s="211">
        <f>IF(O139="zákl. přenesená",K139,0)</f>
        <v>0</v>
      </c>
      <c r="BH139" s="211">
        <f>IF(O139="sníž. přenesená",K139,0)</f>
        <v>0</v>
      </c>
      <c r="BI139" s="211">
        <f>IF(O139="nulová",K139,0)</f>
        <v>0</v>
      </c>
      <c r="BJ139" s="17" t="s">
        <v>81</v>
      </c>
      <c r="BK139" s="211">
        <f>ROUND(P139*H139,2)</f>
        <v>0</v>
      </c>
      <c r="BL139" s="17" t="s">
        <v>177</v>
      </c>
      <c r="BM139" s="17" t="s">
        <v>312</v>
      </c>
    </row>
    <row r="140" spans="2:65" s="45" customFormat="1" ht="27" x14ac:dyDescent="0.3">
      <c r="B140" s="38"/>
      <c r="D140" s="212" t="s">
        <v>179</v>
      </c>
      <c r="F140" s="213" t="s">
        <v>890</v>
      </c>
      <c r="M140" s="38"/>
      <c r="N140" s="214"/>
      <c r="O140" s="39"/>
      <c r="P140" s="39"/>
      <c r="Q140" s="39"/>
      <c r="R140" s="39"/>
      <c r="S140" s="39"/>
      <c r="T140" s="39"/>
      <c r="U140" s="39"/>
      <c r="V140" s="39"/>
      <c r="W140" s="39"/>
      <c r="X140" s="87"/>
      <c r="AT140" s="17" t="s">
        <v>179</v>
      </c>
      <c r="AU140" s="17" t="s">
        <v>83</v>
      </c>
    </row>
    <row r="141" spans="2:65" s="216" customFormat="1" ht="13.5" x14ac:dyDescent="0.3">
      <c r="B141" s="215"/>
      <c r="D141" s="212" t="s">
        <v>181</v>
      </c>
      <c r="E141" s="217" t="s">
        <v>5</v>
      </c>
      <c r="F141" s="218" t="s">
        <v>927</v>
      </c>
      <c r="H141" s="219">
        <v>80</v>
      </c>
      <c r="M141" s="215"/>
      <c r="N141" s="220"/>
      <c r="O141" s="221"/>
      <c r="P141" s="221"/>
      <c r="Q141" s="221"/>
      <c r="R141" s="221"/>
      <c r="S141" s="221"/>
      <c r="T141" s="221"/>
      <c r="U141" s="221"/>
      <c r="V141" s="221"/>
      <c r="W141" s="221"/>
      <c r="X141" s="222"/>
      <c r="AT141" s="217" t="s">
        <v>181</v>
      </c>
      <c r="AU141" s="217" t="s">
        <v>83</v>
      </c>
      <c r="AV141" s="216" t="s">
        <v>83</v>
      </c>
      <c r="AW141" s="216" t="s">
        <v>7</v>
      </c>
      <c r="AX141" s="216" t="s">
        <v>73</v>
      </c>
      <c r="AY141" s="217" t="s">
        <v>171</v>
      </c>
    </row>
    <row r="142" spans="2:65" s="224" customFormat="1" ht="13.5" x14ac:dyDescent="0.3">
      <c r="B142" s="223"/>
      <c r="D142" s="212" t="s">
        <v>181</v>
      </c>
      <c r="E142" s="225" t="s">
        <v>5</v>
      </c>
      <c r="F142" s="226" t="s">
        <v>205</v>
      </c>
      <c r="H142" s="227">
        <v>80</v>
      </c>
      <c r="M142" s="223"/>
      <c r="N142" s="228"/>
      <c r="O142" s="229"/>
      <c r="P142" s="229"/>
      <c r="Q142" s="229"/>
      <c r="R142" s="229"/>
      <c r="S142" s="229"/>
      <c r="T142" s="229"/>
      <c r="U142" s="229"/>
      <c r="V142" s="229"/>
      <c r="W142" s="229"/>
      <c r="X142" s="230"/>
      <c r="AT142" s="225" t="s">
        <v>181</v>
      </c>
      <c r="AU142" s="225" t="s">
        <v>83</v>
      </c>
      <c r="AV142" s="224" t="s">
        <v>177</v>
      </c>
      <c r="AW142" s="224" t="s">
        <v>7</v>
      </c>
      <c r="AX142" s="224" t="s">
        <v>81</v>
      </c>
      <c r="AY142" s="225" t="s">
        <v>171</v>
      </c>
    </row>
    <row r="143" spans="2:65" s="45" customFormat="1" ht="16.5" customHeight="1" x14ac:dyDescent="0.3">
      <c r="B143" s="38"/>
      <c r="C143" s="201" t="s">
        <v>12</v>
      </c>
      <c r="D143" s="201" t="s">
        <v>173</v>
      </c>
      <c r="E143" s="202" t="s">
        <v>930</v>
      </c>
      <c r="F143" s="203" t="s">
        <v>931</v>
      </c>
      <c r="G143" s="204" t="s">
        <v>224</v>
      </c>
      <c r="H143" s="205">
        <v>15</v>
      </c>
      <c r="I143" s="7"/>
      <c r="J143" s="7"/>
      <c r="K143" s="206">
        <f>ROUND(P143*H143,2)</f>
        <v>0</v>
      </c>
      <c r="L143" s="203" t="s">
        <v>5</v>
      </c>
      <c r="M143" s="38"/>
      <c r="N143" s="207" t="s">
        <v>5</v>
      </c>
      <c r="O143" s="208" t="s">
        <v>42</v>
      </c>
      <c r="P143" s="144">
        <f>I143+J143</f>
        <v>0</v>
      </c>
      <c r="Q143" s="144">
        <f>ROUND(I143*H143,2)</f>
        <v>0</v>
      </c>
      <c r="R143" s="144">
        <f>ROUND(J143*H143,2)</f>
        <v>0</v>
      </c>
      <c r="S143" s="39"/>
      <c r="T143" s="209">
        <f>S143*H143</f>
        <v>0</v>
      </c>
      <c r="U143" s="209">
        <v>0</v>
      </c>
      <c r="V143" s="209">
        <f>U143*H143</f>
        <v>0</v>
      </c>
      <c r="W143" s="209">
        <v>0</v>
      </c>
      <c r="X143" s="210">
        <f>W143*H143</f>
        <v>0</v>
      </c>
      <c r="AR143" s="17" t="s">
        <v>177</v>
      </c>
      <c r="AT143" s="17" t="s">
        <v>173</v>
      </c>
      <c r="AU143" s="17" t="s">
        <v>83</v>
      </c>
      <c r="AY143" s="17" t="s">
        <v>171</v>
      </c>
      <c r="BE143" s="211">
        <f>IF(O143="základní",K143,0)</f>
        <v>0</v>
      </c>
      <c r="BF143" s="211">
        <f>IF(O143="snížená",K143,0)</f>
        <v>0</v>
      </c>
      <c r="BG143" s="211">
        <f>IF(O143="zákl. přenesená",K143,0)</f>
        <v>0</v>
      </c>
      <c r="BH143" s="211">
        <f>IF(O143="sníž. přenesená",K143,0)</f>
        <v>0</v>
      </c>
      <c r="BI143" s="211">
        <f>IF(O143="nulová",K143,0)</f>
        <v>0</v>
      </c>
      <c r="BJ143" s="17" t="s">
        <v>81</v>
      </c>
      <c r="BK143" s="211">
        <f>ROUND(P143*H143,2)</f>
        <v>0</v>
      </c>
      <c r="BL143" s="17" t="s">
        <v>177</v>
      </c>
      <c r="BM143" s="17" t="s">
        <v>323</v>
      </c>
    </row>
    <row r="144" spans="2:65" s="45" customFormat="1" ht="27" x14ac:dyDescent="0.3">
      <c r="B144" s="38"/>
      <c r="D144" s="212" t="s">
        <v>179</v>
      </c>
      <c r="F144" s="213" t="s">
        <v>890</v>
      </c>
      <c r="M144" s="38"/>
      <c r="N144" s="214"/>
      <c r="O144" s="39"/>
      <c r="P144" s="39"/>
      <c r="Q144" s="39"/>
      <c r="R144" s="39"/>
      <c r="S144" s="39"/>
      <c r="T144" s="39"/>
      <c r="U144" s="39"/>
      <c r="V144" s="39"/>
      <c r="W144" s="39"/>
      <c r="X144" s="87"/>
      <c r="AT144" s="17" t="s">
        <v>179</v>
      </c>
      <c r="AU144" s="17" t="s">
        <v>83</v>
      </c>
    </row>
    <row r="145" spans="2:65" s="216" customFormat="1" ht="13.5" x14ac:dyDescent="0.3">
      <c r="B145" s="215"/>
      <c r="D145" s="212" t="s">
        <v>181</v>
      </c>
      <c r="E145" s="217" t="s">
        <v>5</v>
      </c>
      <c r="F145" s="218" t="s">
        <v>932</v>
      </c>
      <c r="H145" s="219">
        <v>15</v>
      </c>
      <c r="M145" s="215"/>
      <c r="N145" s="220"/>
      <c r="O145" s="221"/>
      <c r="P145" s="221"/>
      <c r="Q145" s="221"/>
      <c r="R145" s="221"/>
      <c r="S145" s="221"/>
      <c r="T145" s="221"/>
      <c r="U145" s="221"/>
      <c r="V145" s="221"/>
      <c r="W145" s="221"/>
      <c r="X145" s="222"/>
      <c r="AT145" s="217" t="s">
        <v>181</v>
      </c>
      <c r="AU145" s="217" t="s">
        <v>83</v>
      </c>
      <c r="AV145" s="216" t="s">
        <v>83</v>
      </c>
      <c r="AW145" s="216" t="s">
        <v>7</v>
      </c>
      <c r="AX145" s="216" t="s">
        <v>73</v>
      </c>
      <c r="AY145" s="217" t="s">
        <v>171</v>
      </c>
    </row>
    <row r="146" spans="2:65" s="224" customFormat="1" ht="13.5" x14ac:dyDescent="0.3">
      <c r="B146" s="223"/>
      <c r="D146" s="212" t="s">
        <v>181</v>
      </c>
      <c r="E146" s="225" t="s">
        <v>5</v>
      </c>
      <c r="F146" s="226" t="s">
        <v>205</v>
      </c>
      <c r="H146" s="227">
        <v>15</v>
      </c>
      <c r="M146" s="223"/>
      <c r="N146" s="228"/>
      <c r="O146" s="229"/>
      <c r="P146" s="229"/>
      <c r="Q146" s="229"/>
      <c r="R146" s="229"/>
      <c r="S146" s="229"/>
      <c r="T146" s="229"/>
      <c r="U146" s="229"/>
      <c r="V146" s="229"/>
      <c r="W146" s="229"/>
      <c r="X146" s="230"/>
      <c r="AT146" s="225" t="s">
        <v>181</v>
      </c>
      <c r="AU146" s="225" t="s">
        <v>83</v>
      </c>
      <c r="AV146" s="224" t="s">
        <v>177</v>
      </c>
      <c r="AW146" s="224" t="s">
        <v>7</v>
      </c>
      <c r="AX146" s="224" t="s">
        <v>81</v>
      </c>
      <c r="AY146" s="225" t="s">
        <v>171</v>
      </c>
    </row>
    <row r="147" spans="2:65" s="45" customFormat="1" ht="16.5" customHeight="1" x14ac:dyDescent="0.3">
      <c r="B147" s="38"/>
      <c r="C147" s="201" t="s">
        <v>260</v>
      </c>
      <c r="D147" s="201" t="s">
        <v>173</v>
      </c>
      <c r="E147" s="202" t="s">
        <v>933</v>
      </c>
      <c r="F147" s="203" t="s">
        <v>934</v>
      </c>
      <c r="G147" s="204" t="s">
        <v>224</v>
      </c>
      <c r="H147" s="205">
        <v>1</v>
      </c>
      <c r="I147" s="7"/>
      <c r="J147" s="7"/>
      <c r="K147" s="206">
        <f>ROUND(P147*H147,2)</f>
        <v>0</v>
      </c>
      <c r="L147" s="203" t="s">
        <v>5</v>
      </c>
      <c r="M147" s="38"/>
      <c r="N147" s="207" t="s">
        <v>5</v>
      </c>
      <c r="O147" s="208" t="s">
        <v>42</v>
      </c>
      <c r="P147" s="144">
        <f>I147+J147</f>
        <v>0</v>
      </c>
      <c r="Q147" s="144">
        <f>ROUND(I147*H147,2)</f>
        <v>0</v>
      </c>
      <c r="R147" s="144">
        <f>ROUND(J147*H147,2)</f>
        <v>0</v>
      </c>
      <c r="S147" s="39"/>
      <c r="T147" s="209">
        <f>S147*H147</f>
        <v>0</v>
      </c>
      <c r="U147" s="209">
        <v>0</v>
      </c>
      <c r="V147" s="209">
        <f>U147*H147</f>
        <v>0</v>
      </c>
      <c r="W147" s="209">
        <v>0</v>
      </c>
      <c r="X147" s="210">
        <f>W147*H147</f>
        <v>0</v>
      </c>
      <c r="AR147" s="17" t="s">
        <v>177</v>
      </c>
      <c r="AT147" s="17" t="s">
        <v>173</v>
      </c>
      <c r="AU147" s="17" t="s">
        <v>83</v>
      </c>
      <c r="AY147" s="17" t="s">
        <v>171</v>
      </c>
      <c r="BE147" s="211">
        <f>IF(O147="základní",K147,0)</f>
        <v>0</v>
      </c>
      <c r="BF147" s="211">
        <f>IF(O147="snížená",K147,0)</f>
        <v>0</v>
      </c>
      <c r="BG147" s="211">
        <f>IF(O147="zákl. přenesená",K147,0)</f>
        <v>0</v>
      </c>
      <c r="BH147" s="211">
        <f>IF(O147="sníž. přenesená",K147,0)</f>
        <v>0</v>
      </c>
      <c r="BI147" s="211">
        <f>IF(O147="nulová",K147,0)</f>
        <v>0</v>
      </c>
      <c r="BJ147" s="17" t="s">
        <v>81</v>
      </c>
      <c r="BK147" s="211">
        <f>ROUND(P147*H147,2)</f>
        <v>0</v>
      </c>
      <c r="BL147" s="17" t="s">
        <v>177</v>
      </c>
      <c r="BM147" s="17" t="s">
        <v>334</v>
      </c>
    </row>
    <row r="148" spans="2:65" s="45" customFormat="1" ht="27" x14ac:dyDescent="0.3">
      <c r="B148" s="38"/>
      <c r="D148" s="212" t="s">
        <v>179</v>
      </c>
      <c r="F148" s="213" t="s">
        <v>890</v>
      </c>
      <c r="M148" s="38"/>
      <c r="N148" s="214"/>
      <c r="O148" s="39"/>
      <c r="P148" s="39"/>
      <c r="Q148" s="39"/>
      <c r="R148" s="39"/>
      <c r="S148" s="39"/>
      <c r="T148" s="39"/>
      <c r="U148" s="39"/>
      <c r="V148" s="39"/>
      <c r="W148" s="39"/>
      <c r="X148" s="87"/>
      <c r="AT148" s="17" t="s">
        <v>179</v>
      </c>
      <c r="AU148" s="17" t="s">
        <v>83</v>
      </c>
    </row>
    <row r="149" spans="2:65" s="216" customFormat="1" ht="13.5" x14ac:dyDescent="0.3">
      <c r="B149" s="215"/>
      <c r="D149" s="212" t="s">
        <v>181</v>
      </c>
      <c r="E149" s="217" t="s">
        <v>5</v>
      </c>
      <c r="F149" s="218" t="s">
        <v>81</v>
      </c>
      <c r="H149" s="219">
        <v>1</v>
      </c>
      <c r="M149" s="215"/>
      <c r="N149" s="220"/>
      <c r="O149" s="221"/>
      <c r="P149" s="221"/>
      <c r="Q149" s="221"/>
      <c r="R149" s="221"/>
      <c r="S149" s="221"/>
      <c r="T149" s="221"/>
      <c r="U149" s="221"/>
      <c r="V149" s="221"/>
      <c r="W149" s="221"/>
      <c r="X149" s="222"/>
      <c r="AT149" s="217" t="s">
        <v>181</v>
      </c>
      <c r="AU149" s="217" t="s">
        <v>83</v>
      </c>
      <c r="AV149" s="216" t="s">
        <v>83</v>
      </c>
      <c r="AW149" s="216" t="s">
        <v>7</v>
      </c>
      <c r="AX149" s="216" t="s">
        <v>73</v>
      </c>
      <c r="AY149" s="217" t="s">
        <v>171</v>
      </c>
    </row>
    <row r="150" spans="2:65" s="224" customFormat="1" ht="13.5" x14ac:dyDescent="0.3">
      <c r="B150" s="223"/>
      <c r="D150" s="212" t="s">
        <v>181</v>
      </c>
      <c r="E150" s="225" t="s">
        <v>5</v>
      </c>
      <c r="F150" s="226" t="s">
        <v>205</v>
      </c>
      <c r="H150" s="227">
        <v>1</v>
      </c>
      <c r="M150" s="223"/>
      <c r="N150" s="228"/>
      <c r="O150" s="229"/>
      <c r="P150" s="229"/>
      <c r="Q150" s="229"/>
      <c r="R150" s="229"/>
      <c r="S150" s="229"/>
      <c r="T150" s="229"/>
      <c r="U150" s="229"/>
      <c r="V150" s="229"/>
      <c r="W150" s="229"/>
      <c r="X150" s="230"/>
      <c r="AT150" s="225" t="s">
        <v>181</v>
      </c>
      <c r="AU150" s="225" t="s">
        <v>83</v>
      </c>
      <c r="AV150" s="224" t="s">
        <v>177</v>
      </c>
      <c r="AW150" s="224" t="s">
        <v>7</v>
      </c>
      <c r="AX150" s="224" t="s">
        <v>81</v>
      </c>
      <c r="AY150" s="225" t="s">
        <v>171</v>
      </c>
    </row>
    <row r="151" spans="2:65" s="45" customFormat="1" ht="16.5" customHeight="1" x14ac:dyDescent="0.3">
      <c r="B151" s="38"/>
      <c r="C151" s="201" t="s">
        <v>265</v>
      </c>
      <c r="D151" s="201" t="s">
        <v>173</v>
      </c>
      <c r="E151" s="202" t="s">
        <v>935</v>
      </c>
      <c r="F151" s="203" t="s">
        <v>936</v>
      </c>
      <c r="G151" s="204" t="s">
        <v>937</v>
      </c>
      <c r="H151" s="205">
        <v>1</v>
      </c>
      <c r="I151" s="7"/>
      <c r="J151" s="7"/>
      <c r="K151" s="206">
        <f>ROUND(P151*H151,2)</f>
        <v>0</v>
      </c>
      <c r="L151" s="203" t="s">
        <v>5</v>
      </c>
      <c r="M151" s="38"/>
      <c r="N151" s="207" t="s">
        <v>5</v>
      </c>
      <c r="O151" s="208" t="s">
        <v>42</v>
      </c>
      <c r="P151" s="144">
        <f>I151+J151</f>
        <v>0</v>
      </c>
      <c r="Q151" s="144">
        <f>ROUND(I151*H151,2)</f>
        <v>0</v>
      </c>
      <c r="R151" s="144">
        <f>ROUND(J151*H151,2)</f>
        <v>0</v>
      </c>
      <c r="S151" s="39"/>
      <c r="T151" s="209">
        <f>S151*H151</f>
        <v>0</v>
      </c>
      <c r="U151" s="209">
        <v>0</v>
      </c>
      <c r="V151" s="209">
        <f>U151*H151</f>
        <v>0</v>
      </c>
      <c r="W151" s="209">
        <v>0</v>
      </c>
      <c r="X151" s="210">
        <f>W151*H151</f>
        <v>0</v>
      </c>
      <c r="AR151" s="17" t="s">
        <v>177</v>
      </c>
      <c r="AT151" s="17" t="s">
        <v>173</v>
      </c>
      <c r="AU151" s="17" t="s">
        <v>83</v>
      </c>
      <c r="AY151" s="17" t="s">
        <v>171</v>
      </c>
      <c r="BE151" s="211">
        <f>IF(O151="základní",K151,0)</f>
        <v>0</v>
      </c>
      <c r="BF151" s="211">
        <f>IF(O151="snížená",K151,0)</f>
        <v>0</v>
      </c>
      <c r="BG151" s="211">
        <f>IF(O151="zákl. přenesená",K151,0)</f>
        <v>0</v>
      </c>
      <c r="BH151" s="211">
        <f>IF(O151="sníž. přenesená",K151,0)</f>
        <v>0</v>
      </c>
      <c r="BI151" s="211">
        <f>IF(O151="nulová",K151,0)</f>
        <v>0</v>
      </c>
      <c r="BJ151" s="17" t="s">
        <v>81</v>
      </c>
      <c r="BK151" s="211">
        <f>ROUND(P151*H151,2)</f>
        <v>0</v>
      </c>
      <c r="BL151" s="17" t="s">
        <v>177</v>
      </c>
      <c r="BM151" s="17" t="s">
        <v>342</v>
      </c>
    </row>
    <row r="152" spans="2:65" s="45" customFormat="1" ht="27" x14ac:dyDescent="0.3">
      <c r="B152" s="38"/>
      <c r="D152" s="212" t="s">
        <v>179</v>
      </c>
      <c r="F152" s="213" t="s">
        <v>890</v>
      </c>
      <c r="M152" s="38"/>
      <c r="N152" s="214"/>
      <c r="O152" s="39"/>
      <c r="P152" s="39"/>
      <c r="Q152" s="39"/>
      <c r="R152" s="39"/>
      <c r="S152" s="39"/>
      <c r="T152" s="39"/>
      <c r="U152" s="39"/>
      <c r="V152" s="39"/>
      <c r="W152" s="39"/>
      <c r="X152" s="87"/>
      <c r="AT152" s="17" t="s">
        <v>179</v>
      </c>
      <c r="AU152" s="17" t="s">
        <v>83</v>
      </c>
    </row>
    <row r="153" spans="2:65" s="216" customFormat="1" ht="13.5" x14ac:dyDescent="0.3">
      <c r="B153" s="215"/>
      <c r="D153" s="212" t="s">
        <v>181</v>
      </c>
      <c r="E153" s="217" t="s">
        <v>5</v>
      </c>
      <c r="F153" s="218" t="s">
        <v>81</v>
      </c>
      <c r="H153" s="219">
        <v>1</v>
      </c>
      <c r="M153" s="215"/>
      <c r="N153" s="220"/>
      <c r="O153" s="221"/>
      <c r="P153" s="221"/>
      <c r="Q153" s="221"/>
      <c r="R153" s="221"/>
      <c r="S153" s="221"/>
      <c r="T153" s="221"/>
      <c r="U153" s="221"/>
      <c r="V153" s="221"/>
      <c r="W153" s="221"/>
      <c r="X153" s="222"/>
      <c r="AT153" s="217" t="s">
        <v>181</v>
      </c>
      <c r="AU153" s="217" t="s">
        <v>83</v>
      </c>
      <c r="AV153" s="216" t="s">
        <v>83</v>
      </c>
      <c r="AW153" s="216" t="s">
        <v>7</v>
      </c>
      <c r="AX153" s="216" t="s">
        <v>73</v>
      </c>
      <c r="AY153" s="217" t="s">
        <v>171</v>
      </c>
    </row>
    <row r="154" spans="2:65" s="224" customFormat="1" ht="13.5" x14ac:dyDescent="0.3">
      <c r="B154" s="223"/>
      <c r="D154" s="212" t="s">
        <v>181</v>
      </c>
      <c r="E154" s="225" t="s">
        <v>5</v>
      </c>
      <c r="F154" s="226" t="s">
        <v>205</v>
      </c>
      <c r="H154" s="227">
        <v>1</v>
      </c>
      <c r="M154" s="223"/>
      <c r="N154" s="240"/>
      <c r="O154" s="241"/>
      <c r="P154" s="241"/>
      <c r="Q154" s="241"/>
      <c r="R154" s="241"/>
      <c r="S154" s="241"/>
      <c r="T154" s="241"/>
      <c r="U154" s="241"/>
      <c r="V154" s="241"/>
      <c r="W154" s="241"/>
      <c r="X154" s="242"/>
      <c r="AT154" s="225" t="s">
        <v>181</v>
      </c>
      <c r="AU154" s="225" t="s">
        <v>83</v>
      </c>
      <c r="AV154" s="224" t="s">
        <v>177</v>
      </c>
      <c r="AW154" s="224" t="s">
        <v>7</v>
      </c>
      <c r="AX154" s="224" t="s">
        <v>81</v>
      </c>
      <c r="AY154" s="225" t="s">
        <v>171</v>
      </c>
    </row>
    <row r="155" spans="2:65" s="45" customFormat="1" ht="6.95" customHeight="1" x14ac:dyDescent="0.3">
      <c r="B155" s="64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38"/>
    </row>
  </sheetData>
  <sheetProtection algorithmName="SHA-512" hashValue="owfvdAABw4dOf3yMZgIhJ/NvKnx2dDA/+jB0xZiIZewjS/6Wfn2GPQvg9MgyDMO0Fk7dX4v9Arlx9xoiIcwO7Q==" saltValue="eXu4Cebvq82STyukp+43OA==" spinCount="100000" sheet="1" objects="1" scenarios="1"/>
  <autoFilter ref="C81:L154">
    <sortState ref="C85:L151">
      <sortCondition ref="I81:I154"/>
    </sortState>
  </autoFilter>
  <mergeCells count="10">
    <mergeCell ref="J53:J54"/>
    <mergeCell ref="E72:H72"/>
    <mergeCell ref="E74:H74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3"/>
  <sheetViews>
    <sheetView showGridLines="0" workbookViewId="0">
      <pane ySplit="1" topLeftCell="A2" activePane="bottomLeft" state="frozen"/>
      <selection pane="bottomLeft" activeCell="J86" sqref="J86"/>
    </sheetView>
  </sheetViews>
  <sheetFormatPr defaultRowHeight="15" x14ac:dyDescent="0.3"/>
  <cols>
    <col min="1" max="1" width="8.33203125" style="13" customWidth="1"/>
    <col min="2" max="2" width="1.6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75" style="13" customWidth="1"/>
    <col min="7" max="7" width="8.6640625" style="13" customWidth="1"/>
    <col min="8" max="8" width="11.1640625" style="13" customWidth="1"/>
    <col min="9" max="11" width="23.5" style="13" customWidth="1"/>
    <col min="12" max="12" width="15.5" style="13" customWidth="1"/>
    <col min="13" max="13" width="9.33203125" style="13"/>
    <col min="14" max="18" width="9.33203125" style="13" hidden="1"/>
    <col min="19" max="19" width="8.1640625" style="13" hidden="1" customWidth="1"/>
    <col min="20" max="20" width="29.6640625" style="13" hidden="1" customWidth="1"/>
    <col min="21" max="21" width="16.33203125" style="13" hidden="1" customWidth="1"/>
    <col min="22" max="24" width="20" style="13" hidden="1" customWidth="1"/>
    <col min="25" max="25" width="12.33203125" style="13" hidden="1" customWidth="1"/>
    <col min="26" max="26" width="16.33203125" style="13" customWidth="1"/>
    <col min="27" max="27" width="12.33203125" style="13" customWidth="1"/>
    <col min="28" max="28" width="1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1" spans="1:70" ht="21.75" customHeight="1" x14ac:dyDescent="0.3">
      <c r="A1" s="12"/>
      <c r="B1" s="2"/>
      <c r="C1" s="2"/>
      <c r="D1" s="3" t="s">
        <v>1</v>
      </c>
      <c r="E1" s="2"/>
      <c r="F1" s="128" t="s">
        <v>125</v>
      </c>
      <c r="G1" s="129" t="s">
        <v>126</v>
      </c>
      <c r="H1" s="129"/>
      <c r="I1" s="2"/>
      <c r="J1" s="128" t="s">
        <v>127</v>
      </c>
      <c r="K1" s="3" t="s">
        <v>128</v>
      </c>
      <c r="L1" s="128" t="s">
        <v>129</v>
      </c>
      <c r="M1" s="128"/>
      <c r="N1" s="128"/>
      <c r="O1" s="128"/>
      <c r="P1" s="128"/>
      <c r="Q1" s="128"/>
      <c r="R1" s="128"/>
      <c r="S1" s="128"/>
      <c r="T1" s="12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M2" s="15" t="s">
        <v>9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T2" s="17" t="s">
        <v>95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70" ht="36.950000000000003" customHeight="1" x14ac:dyDescent="0.3">
      <c r="B4" s="21"/>
      <c r="C4" s="22"/>
      <c r="D4" s="23" t="s">
        <v>130</v>
      </c>
      <c r="E4" s="22"/>
      <c r="F4" s="22"/>
      <c r="G4" s="22"/>
      <c r="H4" s="22"/>
      <c r="I4" s="22"/>
      <c r="J4" s="22"/>
      <c r="K4" s="22"/>
      <c r="L4" s="24"/>
      <c r="N4" s="25" t="s">
        <v>14</v>
      </c>
      <c r="AT4" s="17" t="s">
        <v>6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4"/>
    </row>
    <row r="6" spans="1:70" x14ac:dyDescent="0.3">
      <c r="B6" s="21"/>
      <c r="C6" s="22"/>
      <c r="D6" s="34" t="s">
        <v>20</v>
      </c>
      <c r="E6" s="22"/>
      <c r="F6" s="22"/>
      <c r="G6" s="22"/>
      <c r="H6" s="22"/>
      <c r="I6" s="22"/>
      <c r="J6" s="22"/>
      <c r="K6" s="22"/>
      <c r="L6" s="24"/>
    </row>
    <row r="7" spans="1:70" ht="16.5" customHeight="1" x14ac:dyDescent="0.3">
      <c r="B7" s="21"/>
      <c r="C7" s="22"/>
      <c r="D7" s="22"/>
      <c r="E7" s="130" t="str">
        <f>'Rekapitulace stavby'!K6</f>
        <v>Vojenská vlečka č.10 - Čáslav - Remíza pro hnací drážní vozidlo</v>
      </c>
      <c r="F7" s="131"/>
      <c r="G7" s="131"/>
      <c r="H7" s="131"/>
      <c r="I7" s="22"/>
      <c r="J7" s="22"/>
      <c r="K7" s="22"/>
      <c r="L7" s="24"/>
    </row>
    <row r="8" spans="1:70" s="45" customFormat="1" x14ac:dyDescent="0.3">
      <c r="B8" s="38"/>
      <c r="C8" s="39"/>
      <c r="D8" s="34" t="s">
        <v>131</v>
      </c>
      <c r="E8" s="39"/>
      <c r="F8" s="39"/>
      <c r="G8" s="39"/>
      <c r="H8" s="39"/>
      <c r="I8" s="39"/>
      <c r="J8" s="39"/>
      <c r="K8" s="39"/>
      <c r="L8" s="44"/>
    </row>
    <row r="9" spans="1:70" s="45" customFormat="1" ht="36.950000000000003" customHeight="1" x14ac:dyDescent="0.3">
      <c r="B9" s="38"/>
      <c r="C9" s="39"/>
      <c r="D9" s="39"/>
      <c r="E9" s="132" t="s">
        <v>938</v>
      </c>
      <c r="F9" s="133"/>
      <c r="G9" s="133"/>
      <c r="H9" s="133"/>
      <c r="I9" s="39"/>
      <c r="J9" s="39"/>
      <c r="K9" s="39"/>
      <c r="L9" s="44"/>
    </row>
    <row r="10" spans="1:70" s="45" customFormat="1" ht="13.5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4"/>
    </row>
    <row r="11" spans="1:70" s="45" customFormat="1" ht="14.45" customHeight="1" x14ac:dyDescent="0.3">
      <c r="B11" s="38"/>
      <c r="C11" s="39"/>
      <c r="D11" s="34" t="s">
        <v>22</v>
      </c>
      <c r="E11" s="39"/>
      <c r="F11" s="35" t="s">
        <v>5</v>
      </c>
      <c r="G11" s="39"/>
      <c r="H11" s="39"/>
      <c r="I11" s="34" t="s">
        <v>23</v>
      </c>
      <c r="J11" s="35" t="s">
        <v>5</v>
      </c>
      <c r="K11" s="39"/>
      <c r="L11" s="44"/>
    </row>
    <row r="12" spans="1:70" s="45" customFormat="1" ht="14.45" customHeight="1" x14ac:dyDescent="0.3">
      <c r="B12" s="38"/>
      <c r="C12" s="39"/>
      <c r="D12" s="34" t="s">
        <v>24</v>
      </c>
      <c r="E12" s="39"/>
      <c r="F12" s="35" t="s">
        <v>25</v>
      </c>
      <c r="G12" s="39"/>
      <c r="H12" s="39"/>
      <c r="I12" s="34" t="s">
        <v>26</v>
      </c>
      <c r="J12" s="134" t="str">
        <f>'Rekapitulace stavby'!AN8</f>
        <v>10. 2. 2017</v>
      </c>
      <c r="K12" s="39"/>
      <c r="L12" s="44"/>
    </row>
    <row r="13" spans="1:70" s="45" customFormat="1" ht="10.9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4"/>
    </row>
    <row r="14" spans="1:70" s="45" customFormat="1" ht="14.45" customHeight="1" x14ac:dyDescent="0.3">
      <c r="B14" s="38"/>
      <c r="C14" s="39"/>
      <c r="D14" s="34" t="s">
        <v>28</v>
      </c>
      <c r="E14" s="39"/>
      <c r="F14" s="39"/>
      <c r="G14" s="39"/>
      <c r="H14" s="39"/>
      <c r="I14" s="34" t="s">
        <v>29</v>
      </c>
      <c r="J14" s="35" t="str">
        <f>IF('Rekapitulace stavby'!AN10="","",'Rekapitulace stavby'!AN10)</f>
        <v/>
      </c>
      <c r="K14" s="39"/>
      <c r="L14" s="44"/>
    </row>
    <row r="15" spans="1:70" s="45" customFormat="1" ht="18" customHeight="1" x14ac:dyDescent="0.3">
      <c r="B15" s="38"/>
      <c r="C15" s="39"/>
      <c r="D15" s="39"/>
      <c r="E15" s="35" t="str">
        <f>IF('Rekapitulace stavby'!E11="","",'Rekapitulace stavby'!E11)</f>
        <v>ARMÁDNÍ SERVISNÍ, příspěvková organizace</v>
      </c>
      <c r="F15" s="39"/>
      <c r="G15" s="39"/>
      <c r="H15" s="39"/>
      <c r="I15" s="34" t="s">
        <v>31</v>
      </c>
      <c r="J15" s="35" t="str">
        <f>IF('Rekapitulace stavby'!AN11="","",'Rekapitulace stavby'!AN11)</f>
        <v/>
      </c>
      <c r="K15" s="39"/>
      <c r="L15" s="44"/>
    </row>
    <row r="16" spans="1:70" s="45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4"/>
    </row>
    <row r="17" spans="2:12" s="45" customFormat="1" ht="14.45" customHeight="1" x14ac:dyDescent="0.3">
      <c r="B17" s="38"/>
      <c r="C17" s="39"/>
      <c r="D17" s="34" t="s">
        <v>32</v>
      </c>
      <c r="E17" s="39"/>
      <c r="F17" s="39"/>
      <c r="G17" s="39"/>
      <c r="H17" s="39"/>
      <c r="I17" s="34" t="s">
        <v>29</v>
      </c>
      <c r="J17" s="35" t="str">
        <f>IF('Rekapitulace stavby'!AN13="Vyplň údaj","",IF('Rekapitulace stavby'!AN13="","",'Rekapitulace stavby'!AN13))</f>
        <v/>
      </c>
      <c r="K17" s="39"/>
      <c r="L17" s="44"/>
    </row>
    <row r="18" spans="2:12" s="45" customFormat="1" ht="18" customHeight="1" x14ac:dyDescent="0.3">
      <c r="B18" s="38"/>
      <c r="C18" s="39"/>
      <c r="D18" s="39"/>
      <c r="E18" s="35" t="str">
        <f>IF('Rekapitulace stavby'!E14="Vyplň údaj","",IF('Rekapitulace stavby'!E14="","",'Rekapitulace stavby'!E14))</f>
        <v/>
      </c>
      <c r="F18" s="39"/>
      <c r="G18" s="39"/>
      <c r="H18" s="39"/>
      <c r="I18" s="34" t="s">
        <v>31</v>
      </c>
      <c r="J18" s="35" t="str">
        <f>IF('Rekapitulace stavby'!AN14="Vyplň údaj","",IF('Rekapitulace stavby'!AN14="","",'Rekapitulace stavby'!AN14))</f>
        <v/>
      </c>
      <c r="K18" s="39"/>
      <c r="L18" s="44"/>
    </row>
    <row r="19" spans="2:12" s="45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4"/>
    </row>
    <row r="20" spans="2:12" s="45" customFormat="1" ht="14.45" customHeight="1" x14ac:dyDescent="0.3">
      <c r="B20" s="38"/>
      <c r="C20" s="39"/>
      <c r="D20" s="34" t="s">
        <v>34</v>
      </c>
      <c r="E20" s="39"/>
      <c r="F20" s="39"/>
      <c r="G20" s="39"/>
      <c r="H20" s="39"/>
      <c r="I20" s="34" t="s">
        <v>29</v>
      </c>
      <c r="J20" s="35" t="str">
        <f>IF('Rekapitulace stavby'!AN16="","",'Rekapitulace stavby'!AN16)</f>
        <v/>
      </c>
      <c r="K20" s="39"/>
      <c r="L20" s="44"/>
    </row>
    <row r="21" spans="2:12" s="45" customFormat="1" ht="18" customHeight="1" x14ac:dyDescent="0.3">
      <c r="B21" s="38"/>
      <c r="C21" s="39"/>
      <c r="D21" s="39"/>
      <c r="E21" s="35" t="str">
        <f>IF('Rekapitulace stavby'!E17="","",'Rekapitulace stavby'!E17)</f>
        <v xml:space="preserve"> </v>
      </c>
      <c r="F21" s="39"/>
      <c r="G21" s="39"/>
      <c r="H21" s="39"/>
      <c r="I21" s="34" t="s">
        <v>31</v>
      </c>
      <c r="J21" s="35" t="str">
        <f>IF('Rekapitulace stavby'!AN17="","",'Rekapitulace stavby'!AN17)</f>
        <v/>
      </c>
      <c r="K21" s="39"/>
      <c r="L21" s="44"/>
    </row>
    <row r="22" spans="2:12" s="45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4"/>
    </row>
    <row r="23" spans="2:12" s="45" customFormat="1" ht="14.45" customHeight="1" x14ac:dyDescent="0.3">
      <c r="B23" s="38"/>
      <c r="C23" s="39"/>
      <c r="D23" s="34" t="s">
        <v>36</v>
      </c>
      <c r="E23" s="39"/>
      <c r="F23" s="39"/>
      <c r="G23" s="39"/>
      <c r="H23" s="39"/>
      <c r="I23" s="39"/>
      <c r="J23" s="39"/>
      <c r="K23" s="39"/>
      <c r="L23" s="44"/>
    </row>
    <row r="24" spans="2:12" s="138" customFormat="1" ht="42.75" customHeight="1" x14ac:dyDescent="0.3">
      <c r="B24" s="135"/>
      <c r="C24" s="136"/>
      <c r="D24" s="136"/>
      <c r="E24" s="36" t="s">
        <v>939</v>
      </c>
      <c r="F24" s="36"/>
      <c r="G24" s="36"/>
      <c r="H24" s="36"/>
      <c r="I24" s="136"/>
      <c r="J24" s="136"/>
      <c r="K24" s="136"/>
      <c r="L24" s="137"/>
    </row>
    <row r="25" spans="2:12" s="45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4"/>
    </row>
    <row r="26" spans="2:12" s="45" customFormat="1" ht="6.95" customHeight="1" x14ac:dyDescent="0.3">
      <c r="B26" s="38"/>
      <c r="C26" s="39"/>
      <c r="D26" s="83"/>
      <c r="E26" s="83"/>
      <c r="F26" s="83"/>
      <c r="G26" s="83"/>
      <c r="H26" s="83"/>
      <c r="I26" s="83"/>
      <c r="J26" s="83"/>
      <c r="K26" s="83"/>
      <c r="L26" s="139"/>
    </row>
    <row r="27" spans="2:12" s="45" customFormat="1" x14ac:dyDescent="0.3">
      <c r="B27" s="38"/>
      <c r="C27" s="39"/>
      <c r="D27" s="39"/>
      <c r="E27" s="34" t="s">
        <v>134</v>
      </c>
      <c r="F27" s="39"/>
      <c r="G27" s="39"/>
      <c r="H27" s="39"/>
      <c r="I27" s="39"/>
      <c r="J27" s="39"/>
      <c r="K27" s="140">
        <f>I58</f>
        <v>0</v>
      </c>
      <c r="L27" s="44"/>
    </row>
    <row r="28" spans="2:12" s="45" customFormat="1" x14ac:dyDescent="0.3">
      <c r="B28" s="38"/>
      <c r="C28" s="39"/>
      <c r="D28" s="39"/>
      <c r="E28" s="34" t="s">
        <v>135</v>
      </c>
      <c r="F28" s="39"/>
      <c r="G28" s="39"/>
      <c r="H28" s="39"/>
      <c r="I28" s="39"/>
      <c r="J28" s="39"/>
      <c r="K28" s="140">
        <f>J58</f>
        <v>0</v>
      </c>
      <c r="L28" s="44"/>
    </row>
    <row r="29" spans="2:12" s="45" customFormat="1" ht="25.35" customHeight="1" x14ac:dyDescent="0.3">
      <c r="B29" s="38"/>
      <c r="C29" s="39"/>
      <c r="D29" s="141" t="s">
        <v>37</v>
      </c>
      <c r="E29" s="39"/>
      <c r="F29" s="39"/>
      <c r="G29" s="39"/>
      <c r="H29" s="39"/>
      <c r="I29" s="39"/>
      <c r="J29" s="39"/>
      <c r="K29" s="142">
        <f>ROUND(K82,2)</f>
        <v>0</v>
      </c>
      <c r="L29" s="44"/>
    </row>
    <row r="30" spans="2:12" s="45" customFormat="1" ht="6.95" customHeight="1" x14ac:dyDescent="0.3">
      <c r="B30" s="38"/>
      <c r="C30" s="39"/>
      <c r="D30" s="83"/>
      <c r="E30" s="83"/>
      <c r="F30" s="83"/>
      <c r="G30" s="83"/>
      <c r="H30" s="83"/>
      <c r="I30" s="83"/>
      <c r="J30" s="83"/>
      <c r="K30" s="83"/>
      <c r="L30" s="139"/>
    </row>
    <row r="31" spans="2:12" s="45" customFormat="1" ht="14.45" customHeight="1" x14ac:dyDescent="0.3">
      <c r="B31" s="38"/>
      <c r="C31" s="39"/>
      <c r="D31" s="39"/>
      <c r="E31" s="39"/>
      <c r="F31" s="143" t="s">
        <v>39</v>
      </c>
      <c r="G31" s="39"/>
      <c r="H31" s="39"/>
      <c r="I31" s="143" t="s">
        <v>38</v>
      </c>
      <c r="J31" s="39"/>
      <c r="K31" s="143" t="s">
        <v>40</v>
      </c>
      <c r="L31" s="44"/>
    </row>
    <row r="32" spans="2:12" s="45" customFormat="1" ht="14.45" customHeight="1" x14ac:dyDescent="0.3">
      <c r="B32" s="38"/>
      <c r="C32" s="39"/>
      <c r="D32" s="49" t="s">
        <v>41</v>
      </c>
      <c r="E32" s="49" t="s">
        <v>42</v>
      </c>
      <c r="F32" s="144">
        <f>ROUND(SUM(BE82:BE162), 2)</f>
        <v>0</v>
      </c>
      <c r="G32" s="39"/>
      <c r="H32" s="39"/>
      <c r="I32" s="145">
        <v>0.21</v>
      </c>
      <c r="J32" s="39"/>
      <c r="K32" s="144">
        <f>ROUND(ROUND((SUM(BE82:BE162)), 2)*I32, 2)</f>
        <v>0</v>
      </c>
      <c r="L32" s="44"/>
    </row>
    <row r="33" spans="2:12" s="45" customFormat="1" ht="14.45" customHeight="1" x14ac:dyDescent="0.3">
      <c r="B33" s="38"/>
      <c r="C33" s="39"/>
      <c r="D33" s="39"/>
      <c r="E33" s="49" t="s">
        <v>43</v>
      </c>
      <c r="F33" s="144">
        <f>ROUND(SUM(BF82:BF162), 2)</f>
        <v>0</v>
      </c>
      <c r="G33" s="39"/>
      <c r="H33" s="39"/>
      <c r="I33" s="145">
        <v>0.15</v>
      </c>
      <c r="J33" s="39"/>
      <c r="K33" s="144">
        <f>ROUND(ROUND((SUM(BF82:BF162)), 2)*I33, 2)</f>
        <v>0</v>
      </c>
      <c r="L33" s="44"/>
    </row>
    <row r="34" spans="2:12" s="45" customFormat="1" ht="14.45" hidden="1" customHeight="1" x14ac:dyDescent="0.3">
      <c r="B34" s="38"/>
      <c r="C34" s="39"/>
      <c r="D34" s="39"/>
      <c r="E34" s="49" t="s">
        <v>44</v>
      </c>
      <c r="F34" s="144">
        <f>ROUND(SUM(BG82:BG162), 2)</f>
        <v>0</v>
      </c>
      <c r="G34" s="39"/>
      <c r="H34" s="39"/>
      <c r="I34" s="145">
        <v>0.21</v>
      </c>
      <c r="J34" s="39"/>
      <c r="K34" s="144">
        <v>0</v>
      </c>
      <c r="L34" s="44"/>
    </row>
    <row r="35" spans="2:12" s="45" customFormat="1" ht="14.45" hidden="1" customHeight="1" x14ac:dyDescent="0.3">
      <c r="B35" s="38"/>
      <c r="C35" s="39"/>
      <c r="D35" s="39"/>
      <c r="E35" s="49" t="s">
        <v>45</v>
      </c>
      <c r="F35" s="144">
        <f>ROUND(SUM(BH82:BH162), 2)</f>
        <v>0</v>
      </c>
      <c r="G35" s="39"/>
      <c r="H35" s="39"/>
      <c r="I35" s="145">
        <v>0.15</v>
      </c>
      <c r="J35" s="39"/>
      <c r="K35" s="144">
        <v>0</v>
      </c>
      <c r="L35" s="44"/>
    </row>
    <row r="36" spans="2:12" s="45" customFormat="1" ht="14.45" hidden="1" customHeight="1" x14ac:dyDescent="0.3">
      <c r="B36" s="38"/>
      <c r="C36" s="39"/>
      <c r="D36" s="39"/>
      <c r="E36" s="49" t="s">
        <v>46</v>
      </c>
      <c r="F36" s="144">
        <f>ROUND(SUM(BI82:BI162), 2)</f>
        <v>0</v>
      </c>
      <c r="G36" s="39"/>
      <c r="H36" s="39"/>
      <c r="I36" s="145">
        <v>0</v>
      </c>
      <c r="J36" s="39"/>
      <c r="K36" s="144">
        <v>0</v>
      </c>
      <c r="L36" s="44"/>
    </row>
    <row r="37" spans="2:12" s="45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4"/>
    </row>
    <row r="38" spans="2:12" s="45" customFormat="1" ht="25.35" customHeight="1" x14ac:dyDescent="0.3">
      <c r="B38" s="38"/>
      <c r="C38" s="146"/>
      <c r="D38" s="147" t="s">
        <v>47</v>
      </c>
      <c r="E38" s="90"/>
      <c r="F38" s="90"/>
      <c r="G38" s="148" t="s">
        <v>48</v>
      </c>
      <c r="H38" s="149" t="s">
        <v>49</v>
      </c>
      <c r="I38" s="90"/>
      <c r="J38" s="90"/>
      <c r="K38" s="150">
        <f>SUM(K29:K36)</f>
        <v>0</v>
      </c>
      <c r="L38" s="151"/>
    </row>
    <row r="39" spans="2:12" s="45" customFormat="1" ht="14.45" customHeight="1" x14ac:dyDescent="0.3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3" spans="2:12" s="45" customFormat="1" ht="6.95" customHeight="1" x14ac:dyDescent="0.3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152"/>
    </row>
    <row r="44" spans="2:12" s="45" customFormat="1" ht="36.950000000000003" customHeight="1" x14ac:dyDescent="0.3">
      <c r="B44" s="38"/>
      <c r="C44" s="23" t="s">
        <v>136</v>
      </c>
      <c r="D44" s="39"/>
      <c r="E44" s="39"/>
      <c r="F44" s="39"/>
      <c r="G44" s="39"/>
      <c r="H44" s="39"/>
      <c r="I44" s="39"/>
      <c r="J44" s="39"/>
      <c r="K44" s="39"/>
      <c r="L44" s="44"/>
    </row>
    <row r="45" spans="2:12" s="45" customFormat="1" ht="6.95" customHeight="1" x14ac:dyDescent="0.3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4"/>
    </row>
    <row r="46" spans="2:12" s="45" customFormat="1" ht="14.45" customHeight="1" x14ac:dyDescent="0.3">
      <c r="B46" s="38"/>
      <c r="C46" s="34" t="s">
        <v>20</v>
      </c>
      <c r="D46" s="39"/>
      <c r="E46" s="39"/>
      <c r="F46" s="39"/>
      <c r="G46" s="39"/>
      <c r="H46" s="39"/>
      <c r="I46" s="39"/>
      <c r="J46" s="39"/>
      <c r="K46" s="39"/>
      <c r="L46" s="44"/>
    </row>
    <row r="47" spans="2:12" s="45" customFormat="1" ht="16.5" customHeight="1" x14ac:dyDescent="0.3">
      <c r="B47" s="38"/>
      <c r="C47" s="39"/>
      <c r="D47" s="39"/>
      <c r="E47" s="130" t="str">
        <f>E7</f>
        <v>Vojenská vlečka č.10 - Čáslav - Remíza pro hnací drážní vozidlo</v>
      </c>
      <c r="F47" s="131"/>
      <c r="G47" s="131"/>
      <c r="H47" s="131"/>
      <c r="I47" s="39"/>
      <c r="J47" s="39"/>
      <c r="K47" s="39"/>
      <c r="L47" s="44"/>
    </row>
    <row r="48" spans="2:12" s="45" customFormat="1" ht="14.45" customHeight="1" x14ac:dyDescent="0.3">
      <c r="B48" s="38"/>
      <c r="C48" s="34" t="s">
        <v>131</v>
      </c>
      <c r="D48" s="39"/>
      <c r="E48" s="39"/>
      <c r="F48" s="39"/>
      <c r="G48" s="39"/>
      <c r="H48" s="39"/>
      <c r="I48" s="39"/>
      <c r="J48" s="39"/>
      <c r="K48" s="39"/>
      <c r="L48" s="44"/>
    </row>
    <row r="49" spans="2:47" s="45" customFormat="1" ht="17.25" customHeight="1" x14ac:dyDescent="0.3">
      <c r="B49" s="38"/>
      <c r="C49" s="39"/>
      <c r="D49" s="39"/>
      <c r="E49" s="132" t="str">
        <f>E9</f>
        <v xml:space="preserve"> E.1.4.2a - Vodovodní přípojka</v>
      </c>
      <c r="F49" s="133"/>
      <c r="G49" s="133"/>
      <c r="H49" s="133"/>
      <c r="I49" s="39"/>
      <c r="J49" s="39"/>
      <c r="K49" s="39"/>
      <c r="L49" s="44"/>
    </row>
    <row r="50" spans="2:47" s="45" customFormat="1" ht="6.95" customHeight="1" x14ac:dyDescent="0.3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4"/>
    </row>
    <row r="51" spans="2:47" s="45" customFormat="1" ht="18" customHeight="1" x14ac:dyDescent="0.3">
      <c r="B51" s="38"/>
      <c r="C51" s="34" t="s">
        <v>24</v>
      </c>
      <c r="D51" s="39"/>
      <c r="E51" s="39"/>
      <c r="F51" s="35" t="str">
        <f>F12</f>
        <v>Chotusice</v>
      </c>
      <c r="G51" s="39"/>
      <c r="H51" s="39"/>
      <c r="I51" s="34" t="s">
        <v>26</v>
      </c>
      <c r="J51" s="134" t="str">
        <f>IF(J12="","",J12)</f>
        <v>10. 2. 2017</v>
      </c>
      <c r="K51" s="39"/>
      <c r="L51" s="44"/>
    </row>
    <row r="52" spans="2:47" s="45" customFormat="1" ht="6.95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4"/>
    </row>
    <row r="53" spans="2:47" s="45" customFormat="1" x14ac:dyDescent="0.3">
      <c r="B53" s="38"/>
      <c r="C53" s="34" t="s">
        <v>28</v>
      </c>
      <c r="D53" s="39"/>
      <c r="E53" s="39"/>
      <c r="F53" s="35" t="str">
        <f>E15</f>
        <v>ARMÁDNÍ SERVISNÍ, příspěvková organizace</v>
      </c>
      <c r="G53" s="39"/>
      <c r="H53" s="39"/>
      <c r="I53" s="34" t="s">
        <v>34</v>
      </c>
      <c r="J53" s="36" t="str">
        <f>E21</f>
        <v xml:space="preserve"> </v>
      </c>
      <c r="K53" s="39"/>
      <c r="L53" s="44"/>
    </row>
    <row r="54" spans="2:47" s="45" customFormat="1" ht="14.45" customHeight="1" x14ac:dyDescent="0.3">
      <c r="B54" s="38"/>
      <c r="C54" s="34" t="s">
        <v>32</v>
      </c>
      <c r="D54" s="39"/>
      <c r="E54" s="39"/>
      <c r="F54" s="35" t="str">
        <f>IF(E18="","",E18)</f>
        <v/>
      </c>
      <c r="G54" s="39"/>
      <c r="H54" s="39"/>
      <c r="I54" s="39"/>
      <c r="J54" s="153"/>
      <c r="K54" s="39"/>
      <c r="L54" s="44"/>
    </row>
    <row r="55" spans="2:47" s="45" customFormat="1" ht="10.35" customHeight="1" x14ac:dyDescent="0.3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4"/>
    </row>
    <row r="56" spans="2:47" s="45" customFormat="1" ht="29.25" customHeight="1" x14ac:dyDescent="0.3">
      <c r="B56" s="38"/>
      <c r="C56" s="154" t="s">
        <v>137</v>
      </c>
      <c r="D56" s="146"/>
      <c r="E56" s="146"/>
      <c r="F56" s="146"/>
      <c r="G56" s="146"/>
      <c r="H56" s="146"/>
      <c r="I56" s="155" t="s">
        <v>138</v>
      </c>
      <c r="J56" s="155" t="s">
        <v>139</v>
      </c>
      <c r="K56" s="155" t="s">
        <v>140</v>
      </c>
      <c r="L56" s="156"/>
    </row>
    <row r="57" spans="2:47" s="45" customFormat="1" ht="10.3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4"/>
    </row>
    <row r="58" spans="2:47" s="45" customFormat="1" ht="29.25" customHeight="1" x14ac:dyDescent="0.3">
      <c r="B58" s="38"/>
      <c r="C58" s="157" t="s">
        <v>141</v>
      </c>
      <c r="D58" s="39"/>
      <c r="E58" s="39"/>
      <c r="F58" s="39"/>
      <c r="G58" s="39"/>
      <c r="H58" s="39"/>
      <c r="I58" s="142">
        <f t="shared" ref="I58:J60" si="0">Q82</f>
        <v>0</v>
      </c>
      <c r="J58" s="142">
        <f t="shared" si="0"/>
        <v>0</v>
      </c>
      <c r="K58" s="142">
        <f>K82</f>
        <v>0</v>
      </c>
      <c r="L58" s="44"/>
      <c r="AU58" s="17" t="s">
        <v>142</v>
      </c>
    </row>
    <row r="59" spans="2:47" s="164" customFormat="1" ht="24.95" customHeight="1" x14ac:dyDescent="0.3">
      <c r="B59" s="158"/>
      <c r="C59" s="159"/>
      <c r="D59" s="160" t="s">
        <v>940</v>
      </c>
      <c r="E59" s="161"/>
      <c r="F59" s="161"/>
      <c r="G59" s="161"/>
      <c r="H59" s="161"/>
      <c r="I59" s="162">
        <f t="shared" si="0"/>
        <v>0</v>
      </c>
      <c r="J59" s="162">
        <f t="shared" si="0"/>
        <v>0</v>
      </c>
      <c r="K59" s="162">
        <f>K83</f>
        <v>0</v>
      </c>
      <c r="L59" s="163"/>
    </row>
    <row r="60" spans="2:47" s="171" customFormat="1" ht="19.899999999999999" customHeight="1" x14ac:dyDescent="0.3">
      <c r="B60" s="165"/>
      <c r="C60" s="166"/>
      <c r="D60" s="167" t="s">
        <v>881</v>
      </c>
      <c r="E60" s="168"/>
      <c r="F60" s="168"/>
      <c r="G60" s="168"/>
      <c r="H60" s="168"/>
      <c r="I60" s="169">
        <f t="shared" si="0"/>
        <v>0</v>
      </c>
      <c r="J60" s="169">
        <f t="shared" si="0"/>
        <v>0</v>
      </c>
      <c r="K60" s="169">
        <f>K84</f>
        <v>0</v>
      </c>
      <c r="L60" s="170"/>
    </row>
    <row r="61" spans="2:47" s="171" customFormat="1" ht="19.899999999999999" customHeight="1" x14ac:dyDescent="0.3">
      <c r="B61" s="165"/>
      <c r="C61" s="166"/>
      <c r="D61" s="167" t="s">
        <v>882</v>
      </c>
      <c r="E61" s="168"/>
      <c r="F61" s="168"/>
      <c r="G61" s="168"/>
      <c r="H61" s="168"/>
      <c r="I61" s="169">
        <f>Q125</f>
        <v>0</v>
      </c>
      <c r="J61" s="169">
        <f>R125</f>
        <v>0</v>
      </c>
      <c r="K61" s="169">
        <f>K125</f>
        <v>0</v>
      </c>
      <c r="L61" s="170"/>
    </row>
    <row r="62" spans="2:47" s="171" customFormat="1" ht="19.899999999999999" customHeight="1" x14ac:dyDescent="0.3">
      <c r="B62" s="165"/>
      <c r="C62" s="166"/>
      <c r="D62" s="167" t="s">
        <v>883</v>
      </c>
      <c r="E62" s="168"/>
      <c r="F62" s="168"/>
      <c r="G62" s="168"/>
      <c r="H62" s="168"/>
      <c r="I62" s="169">
        <f>Q130</f>
        <v>0</v>
      </c>
      <c r="J62" s="169">
        <f>R130</f>
        <v>0</v>
      </c>
      <c r="K62" s="169">
        <f>K130</f>
        <v>0</v>
      </c>
      <c r="L62" s="170"/>
    </row>
    <row r="63" spans="2:47" s="45" customFormat="1" ht="21.75" customHeight="1" x14ac:dyDescent="0.3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44"/>
    </row>
    <row r="64" spans="2:47" s="45" customFormat="1" ht="6.95" customHeight="1" x14ac:dyDescent="0.3">
      <c r="B64" s="64"/>
      <c r="C64" s="65"/>
      <c r="D64" s="65"/>
      <c r="E64" s="65"/>
      <c r="F64" s="65"/>
      <c r="G64" s="65"/>
      <c r="H64" s="65"/>
      <c r="I64" s="65"/>
      <c r="J64" s="65"/>
      <c r="K64" s="65"/>
      <c r="L64" s="66"/>
    </row>
    <row r="68" spans="2:13" s="45" customFormat="1" ht="6.95" customHeight="1" x14ac:dyDescent="0.3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38"/>
    </row>
    <row r="69" spans="2:13" s="45" customFormat="1" ht="36.950000000000003" customHeight="1" x14ac:dyDescent="0.3">
      <c r="B69" s="38"/>
      <c r="C69" s="69" t="s">
        <v>151</v>
      </c>
      <c r="M69" s="38"/>
    </row>
    <row r="70" spans="2:13" s="45" customFormat="1" ht="6.95" customHeight="1" x14ac:dyDescent="0.3">
      <c r="B70" s="38"/>
      <c r="M70" s="38"/>
    </row>
    <row r="71" spans="2:13" s="45" customFormat="1" ht="14.45" customHeight="1" x14ac:dyDescent="0.3">
      <c r="B71" s="38"/>
      <c r="C71" s="71" t="s">
        <v>20</v>
      </c>
      <c r="M71" s="38"/>
    </row>
    <row r="72" spans="2:13" s="45" customFormat="1" ht="16.5" customHeight="1" x14ac:dyDescent="0.3">
      <c r="B72" s="38"/>
      <c r="E72" s="172" t="str">
        <f>E7</f>
        <v>Vojenská vlečka č.10 - Čáslav - Remíza pro hnací drážní vozidlo</v>
      </c>
      <c r="F72" s="173"/>
      <c r="G72" s="173"/>
      <c r="H72" s="173"/>
      <c r="M72" s="38"/>
    </row>
    <row r="73" spans="2:13" s="45" customFormat="1" ht="14.45" customHeight="1" x14ac:dyDescent="0.3">
      <c r="B73" s="38"/>
      <c r="C73" s="71" t="s">
        <v>131</v>
      </c>
      <c r="M73" s="38"/>
    </row>
    <row r="74" spans="2:13" s="45" customFormat="1" ht="17.25" customHeight="1" x14ac:dyDescent="0.3">
      <c r="B74" s="38"/>
      <c r="E74" s="76" t="str">
        <f>E9</f>
        <v xml:space="preserve"> E.1.4.2a - Vodovodní přípojka</v>
      </c>
      <c r="F74" s="174"/>
      <c r="G74" s="174"/>
      <c r="H74" s="174"/>
      <c r="M74" s="38"/>
    </row>
    <row r="75" spans="2:13" s="45" customFormat="1" ht="6.95" customHeight="1" x14ac:dyDescent="0.3">
      <c r="B75" s="38"/>
      <c r="M75" s="38"/>
    </row>
    <row r="76" spans="2:13" s="45" customFormat="1" ht="18" customHeight="1" x14ac:dyDescent="0.3">
      <c r="B76" s="38"/>
      <c r="C76" s="71" t="s">
        <v>24</v>
      </c>
      <c r="F76" s="175" t="str">
        <f>F12</f>
        <v>Chotusice</v>
      </c>
      <c r="I76" s="71" t="s">
        <v>26</v>
      </c>
      <c r="J76" s="176" t="str">
        <f>IF(J12="","",J12)</f>
        <v>10. 2. 2017</v>
      </c>
      <c r="M76" s="38"/>
    </row>
    <row r="77" spans="2:13" s="45" customFormat="1" ht="6.95" customHeight="1" x14ac:dyDescent="0.3">
      <c r="B77" s="38"/>
      <c r="M77" s="38"/>
    </row>
    <row r="78" spans="2:13" s="45" customFormat="1" x14ac:dyDescent="0.3">
      <c r="B78" s="38"/>
      <c r="C78" s="71" t="s">
        <v>28</v>
      </c>
      <c r="F78" s="175" t="str">
        <f>E15</f>
        <v>ARMÁDNÍ SERVISNÍ, příspěvková organizace</v>
      </c>
      <c r="I78" s="71" t="s">
        <v>34</v>
      </c>
      <c r="J78" s="175" t="str">
        <f>E21</f>
        <v xml:space="preserve"> </v>
      </c>
      <c r="M78" s="38"/>
    </row>
    <row r="79" spans="2:13" s="45" customFormat="1" ht="14.45" customHeight="1" x14ac:dyDescent="0.3">
      <c r="B79" s="38"/>
      <c r="C79" s="71" t="s">
        <v>32</v>
      </c>
      <c r="F79" s="175" t="str">
        <f>IF(E18="","",E18)</f>
        <v/>
      </c>
      <c r="M79" s="38"/>
    </row>
    <row r="80" spans="2:13" s="45" customFormat="1" ht="10.35" customHeight="1" x14ac:dyDescent="0.3">
      <c r="B80" s="38"/>
      <c r="M80" s="38"/>
    </row>
    <row r="81" spans="2:65" s="181" customFormat="1" ht="29.25" customHeight="1" x14ac:dyDescent="0.3">
      <c r="B81" s="177"/>
      <c r="C81" s="178" t="s">
        <v>152</v>
      </c>
      <c r="D81" s="179" t="s">
        <v>56</v>
      </c>
      <c r="E81" s="179" t="s">
        <v>52</v>
      </c>
      <c r="F81" s="179" t="s">
        <v>153</v>
      </c>
      <c r="G81" s="179" t="s">
        <v>154</v>
      </c>
      <c r="H81" s="179" t="s">
        <v>155</v>
      </c>
      <c r="I81" s="179" t="s">
        <v>156</v>
      </c>
      <c r="J81" s="179" t="s">
        <v>157</v>
      </c>
      <c r="K81" s="179" t="s">
        <v>140</v>
      </c>
      <c r="L81" s="180" t="s">
        <v>158</v>
      </c>
      <c r="M81" s="177"/>
      <c r="N81" s="94" t="s">
        <v>159</v>
      </c>
      <c r="O81" s="95" t="s">
        <v>41</v>
      </c>
      <c r="P81" s="95" t="s">
        <v>160</v>
      </c>
      <c r="Q81" s="95" t="s">
        <v>161</v>
      </c>
      <c r="R81" s="95" t="s">
        <v>162</v>
      </c>
      <c r="S81" s="95" t="s">
        <v>163</v>
      </c>
      <c r="T81" s="95" t="s">
        <v>164</v>
      </c>
      <c r="U81" s="95" t="s">
        <v>165</v>
      </c>
      <c r="V81" s="95" t="s">
        <v>166</v>
      </c>
      <c r="W81" s="95" t="s">
        <v>167</v>
      </c>
      <c r="X81" s="96" t="s">
        <v>168</v>
      </c>
    </row>
    <row r="82" spans="2:65" s="45" customFormat="1" ht="29.25" customHeight="1" x14ac:dyDescent="0.35">
      <c r="B82" s="38"/>
      <c r="C82" s="276" t="s">
        <v>141</v>
      </c>
      <c r="D82" s="39"/>
      <c r="E82" s="39"/>
      <c r="F82" s="39"/>
      <c r="G82" s="39"/>
      <c r="H82" s="39"/>
      <c r="I82" s="39"/>
      <c r="J82" s="39"/>
      <c r="K82" s="277">
        <f>BK82</f>
        <v>0</v>
      </c>
      <c r="L82" s="39"/>
      <c r="M82" s="38"/>
      <c r="N82" s="97"/>
      <c r="O82" s="83"/>
      <c r="P82" s="83"/>
      <c r="Q82" s="183">
        <f>Q83</f>
        <v>0</v>
      </c>
      <c r="R82" s="183">
        <f>R83</f>
        <v>0</v>
      </c>
      <c r="S82" s="83"/>
      <c r="T82" s="184">
        <f>T83</f>
        <v>0</v>
      </c>
      <c r="U82" s="83"/>
      <c r="V82" s="184">
        <f>V83</f>
        <v>0</v>
      </c>
      <c r="W82" s="83"/>
      <c r="X82" s="185">
        <f>X83</f>
        <v>0</v>
      </c>
      <c r="AT82" s="17" t="s">
        <v>72</v>
      </c>
      <c r="AU82" s="17" t="s">
        <v>142</v>
      </c>
      <c r="BK82" s="186">
        <f>BK83</f>
        <v>0</v>
      </c>
    </row>
    <row r="83" spans="2:65" s="188" customFormat="1" ht="37.35" customHeight="1" x14ac:dyDescent="0.35">
      <c r="B83" s="187"/>
      <c r="D83" s="189" t="s">
        <v>72</v>
      </c>
      <c r="E83" s="190" t="s">
        <v>884</v>
      </c>
      <c r="F83" s="190" t="s">
        <v>941</v>
      </c>
      <c r="K83" s="191">
        <f>BK83</f>
        <v>0</v>
      </c>
      <c r="M83" s="187"/>
      <c r="N83" s="192"/>
      <c r="O83" s="193"/>
      <c r="P83" s="193"/>
      <c r="Q83" s="194">
        <f>Q84+Q125+Q130</f>
        <v>0</v>
      </c>
      <c r="R83" s="194">
        <f>R84+R125+R130</f>
        <v>0</v>
      </c>
      <c r="S83" s="193"/>
      <c r="T83" s="195">
        <f>T84+T125+T130</f>
        <v>0</v>
      </c>
      <c r="U83" s="193"/>
      <c r="V83" s="195">
        <f>V84+V125+V130</f>
        <v>0</v>
      </c>
      <c r="W83" s="193"/>
      <c r="X83" s="196">
        <f>X84+X125+X130</f>
        <v>0</v>
      </c>
      <c r="AR83" s="189" t="s">
        <v>81</v>
      </c>
      <c r="AT83" s="197" t="s">
        <v>72</v>
      </c>
      <c r="AU83" s="197" t="s">
        <v>73</v>
      </c>
      <c r="AY83" s="189" t="s">
        <v>171</v>
      </c>
      <c r="BK83" s="198">
        <f>BK84+BK125+BK130</f>
        <v>0</v>
      </c>
    </row>
    <row r="84" spans="2:65" s="188" customFormat="1" ht="19.899999999999999" customHeight="1" x14ac:dyDescent="0.3">
      <c r="B84" s="187"/>
      <c r="D84" s="189" t="s">
        <v>72</v>
      </c>
      <c r="E84" s="199" t="s">
        <v>886</v>
      </c>
      <c r="F84" s="199" t="s">
        <v>887</v>
      </c>
      <c r="K84" s="200">
        <f>BK84</f>
        <v>0</v>
      </c>
      <c r="M84" s="187"/>
      <c r="N84" s="192"/>
      <c r="O84" s="193"/>
      <c r="P84" s="193"/>
      <c r="Q84" s="194">
        <f>SUM(Q85:Q124)</f>
        <v>0</v>
      </c>
      <c r="R84" s="194">
        <f>SUM(R85:R124)</f>
        <v>0</v>
      </c>
      <c r="S84" s="193"/>
      <c r="T84" s="195">
        <f>SUM(T85:T124)</f>
        <v>0</v>
      </c>
      <c r="U84" s="193"/>
      <c r="V84" s="195">
        <f>SUM(V85:V124)</f>
        <v>0</v>
      </c>
      <c r="W84" s="193"/>
      <c r="X84" s="196">
        <f>SUM(X85:X124)</f>
        <v>0</v>
      </c>
      <c r="AR84" s="189" t="s">
        <v>81</v>
      </c>
      <c r="AT84" s="197" t="s">
        <v>72</v>
      </c>
      <c r="AU84" s="197" t="s">
        <v>81</v>
      </c>
      <c r="AY84" s="189" t="s">
        <v>171</v>
      </c>
      <c r="BK84" s="198">
        <f>SUM(BK85:BK124)</f>
        <v>0</v>
      </c>
    </row>
    <row r="85" spans="2:65" s="45" customFormat="1" ht="16.5" customHeight="1" x14ac:dyDescent="0.3">
      <c r="B85" s="38"/>
      <c r="C85" s="201" t="s">
        <v>81</v>
      </c>
      <c r="D85" s="201" t="s">
        <v>173</v>
      </c>
      <c r="E85" s="202" t="s">
        <v>942</v>
      </c>
      <c r="F85" s="203" t="s">
        <v>943</v>
      </c>
      <c r="G85" s="204" t="s">
        <v>195</v>
      </c>
      <c r="H85" s="205">
        <v>7.5</v>
      </c>
      <c r="I85" s="7"/>
      <c r="J85" s="7"/>
      <c r="K85" s="206">
        <f>ROUND(P85*H85,2)</f>
        <v>0</v>
      </c>
      <c r="L85" s="203" t="s">
        <v>5</v>
      </c>
      <c r="M85" s="38"/>
      <c r="N85" s="207" t="s">
        <v>5</v>
      </c>
      <c r="O85" s="208" t="s">
        <v>42</v>
      </c>
      <c r="P85" s="144">
        <f>I85+J85</f>
        <v>0</v>
      </c>
      <c r="Q85" s="144">
        <f>ROUND(I85*H85,2)</f>
        <v>0</v>
      </c>
      <c r="R85" s="144">
        <f>ROUND(J85*H85,2)</f>
        <v>0</v>
      </c>
      <c r="S85" s="39"/>
      <c r="T85" s="209">
        <f>S85*H85</f>
        <v>0</v>
      </c>
      <c r="U85" s="209">
        <v>0</v>
      </c>
      <c r="V85" s="209">
        <f>U85*H85</f>
        <v>0</v>
      </c>
      <c r="W85" s="209">
        <v>0</v>
      </c>
      <c r="X85" s="210">
        <f>W85*H85</f>
        <v>0</v>
      </c>
      <c r="AR85" s="17" t="s">
        <v>177</v>
      </c>
      <c r="AT85" s="17" t="s">
        <v>173</v>
      </c>
      <c r="AU85" s="17" t="s">
        <v>83</v>
      </c>
      <c r="AY85" s="17" t="s">
        <v>171</v>
      </c>
      <c r="BE85" s="211">
        <f>IF(O85="základní",K85,0)</f>
        <v>0</v>
      </c>
      <c r="BF85" s="211">
        <f>IF(O85="snížená",K85,0)</f>
        <v>0</v>
      </c>
      <c r="BG85" s="211">
        <f>IF(O85="zákl. přenesená",K85,0)</f>
        <v>0</v>
      </c>
      <c r="BH85" s="211">
        <f>IF(O85="sníž. přenesená",K85,0)</f>
        <v>0</v>
      </c>
      <c r="BI85" s="211">
        <f>IF(O85="nulová",K85,0)</f>
        <v>0</v>
      </c>
      <c r="BJ85" s="17" t="s">
        <v>81</v>
      </c>
      <c r="BK85" s="211">
        <f>ROUND(P85*H85,2)</f>
        <v>0</v>
      </c>
      <c r="BL85" s="17" t="s">
        <v>177</v>
      </c>
      <c r="BM85" s="17" t="s">
        <v>83</v>
      </c>
    </row>
    <row r="86" spans="2:65" s="45" customFormat="1" ht="27" x14ac:dyDescent="0.3">
      <c r="B86" s="38"/>
      <c r="D86" s="212" t="s">
        <v>179</v>
      </c>
      <c r="F86" s="213" t="s">
        <v>944</v>
      </c>
      <c r="M86" s="38"/>
      <c r="N86" s="214"/>
      <c r="O86" s="39"/>
      <c r="P86" s="39"/>
      <c r="Q86" s="39"/>
      <c r="R86" s="39"/>
      <c r="S86" s="39"/>
      <c r="T86" s="39"/>
      <c r="U86" s="39"/>
      <c r="V86" s="39"/>
      <c r="W86" s="39"/>
      <c r="X86" s="87"/>
      <c r="AT86" s="17" t="s">
        <v>179</v>
      </c>
      <c r="AU86" s="17" t="s">
        <v>83</v>
      </c>
    </row>
    <row r="87" spans="2:65" s="216" customFormat="1" ht="13.5" x14ac:dyDescent="0.3">
      <c r="B87" s="215"/>
      <c r="C87" s="221"/>
      <c r="D87" s="262" t="s">
        <v>181</v>
      </c>
      <c r="E87" s="267" t="s">
        <v>5</v>
      </c>
      <c r="F87" s="271" t="s">
        <v>945</v>
      </c>
      <c r="G87" s="221"/>
      <c r="H87" s="273">
        <v>7.5</v>
      </c>
      <c r="I87" s="221"/>
      <c r="J87" s="221"/>
      <c r="K87" s="221"/>
      <c r="L87" s="221"/>
      <c r="M87" s="215"/>
      <c r="N87" s="220"/>
      <c r="O87" s="221"/>
      <c r="P87" s="221"/>
      <c r="Q87" s="221"/>
      <c r="R87" s="221"/>
      <c r="S87" s="221"/>
      <c r="T87" s="221"/>
      <c r="U87" s="221"/>
      <c r="V87" s="221"/>
      <c r="W87" s="221"/>
      <c r="X87" s="222"/>
      <c r="AT87" s="217" t="s">
        <v>181</v>
      </c>
      <c r="AU87" s="217" t="s">
        <v>83</v>
      </c>
      <c r="AV87" s="216" t="s">
        <v>83</v>
      </c>
      <c r="AW87" s="216" t="s">
        <v>7</v>
      </c>
      <c r="AX87" s="216" t="s">
        <v>73</v>
      </c>
      <c r="AY87" s="217" t="s">
        <v>171</v>
      </c>
    </row>
    <row r="88" spans="2:65" s="224" customFormat="1" ht="13.5" x14ac:dyDescent="0.3">
      <c r="B88" s="223"/>
      <c r="D88" s="212" t="s">
        <v>181</v>
      </c>
      <c r="E88" s="225" t="s">
        <v>5</v>
      </c>
      <c r="F88" s="226" t="s">
        <v>205</v>
      </c>
      <c r="H88" s="227">
        <v>7.5</v>
      </c>
      <c r="M88" s="223"/>
      <c r="N88" s="228"/>
      <c r="O88" s="229"/>
      <c r="P88" s="229"/>
      <c r="Q88" s="229"/>
      <c r="R88" s="229"/>
      <c r="S88" s="229"/>
      <c r="T88" s="229"/>
      <c r="U88" s="229"/>
      <c r="V88" s="229"/>
      <c r="W88" s="229"/>
      <c r="X88" s="230"/>
      <c r="AT88" s="225" t="s">
        <v>181</v>
      </c>
      <c r="AU88" s="225" t="s">
        <v>83</v>
      </c>
      <c r="AV88" s="224" t="s">
        <v>177</v>
      </c>
      <c r="AW88" s="224" t="s">
        <v>7</v>
      </c>
      <c r="AX88" s="224" t="s">
        <v>81</v>
      </c>
      <c r="AY88" s="225" t="s">
        <v>171</v>
      </c>
    </row>
    <row r="89" spans="2:65" s="45" customFormat="1" ht="16.5" customHeight="1" x14ac:dyDescent="0.3">
      <c r="B89" s="38"/>
      <c r="C89" s="201" t="s">
        <v>83</v>
      </c>
      <c r="D89" s="201" t="s">
        <v>173</v>
      </c>
      <c r="E89" s="202" t="s">
        <v>892</v>
      </c>
      <c r="F89" s="203" t="s">
        <v>893</v>
      </c>
      <c r="G89" s="204" t="s">
        <v>195</v>
      </c>
      <c r="H89" s="205">
        <v>3.75</v>
      </c>
      <c r="I89" s="7"/>
      <c r="J89" s="7"/>
      <c r="K89" s="206">
        <f>ROUND(P89*H89,2)</f>
        <v>0</v>
      </c>
      <c r="L89" s="203" t="s">
        <v>5</v>
      </c>
      <c r="M89" s="38"/>
      <c r="N89" s="207" t="s">
        <v>5</v>
      </c>
      <c r="O89" s="208" t="s">
        <v>42</v>
      </c>
      <c r="P89" s="144">
        <f>I89+J89</f>
        <v>0</v>
      </c>
      <c r="Q89" s="144">
        <f>ROUND(I89*H89,2)</f>
        <v>0</v>
      </c>
      <c r="R89" s="144">
        <f>ROUND(J89*H89,2)</f>
        <v>0</v>
      </c>
      <c r="S89" s="39"/>
      <c r="T89" s="209">
        <f>S89*H89</f>
        <v>0</v>
      </c>
      <c r="U89" s="209">
        <v>0</v>
      </c>
      <c r="V89" s="209">
        <f>U89*H89</f>
        <v>0</v>
      </c>
      <c r="W89" s="209">
        <v>0</v>
      </c>
      <c r="X89" s="210">
        <f>W89*H89</f>
        <v>0</v>
      </c>
      <c r="AR89" s="17" t="s">
        <v>177</v>
      </c>
      <c r="AT89" s="17" t="s">
        <v>173</v>
      </c>
      <c r="AU89" s="17" t="s">
        <v>83</v>
      </c>
      <c r="AY89" s="17" t="s">
        <v>171</v>
      </c>
      <c r="BE89" s="211">
        <f>IF(O89="základní",K89,0)</f>
        <v>0</v>
      </c>
      <c r="BF89" s="211">
        <f>IF(O89="snížená",K89,0)</f>
        <v>0</v>
      </c>
      <c r="BG89" s="211">
        <f>IF(O89="zákl. přenesená",K89,0)</f>
        <v>0</v>
      </c>
      <c r="BH89" s="211">
        <f>IF(O89="sníž. přenesená",K89,0)</f>
        <v>0</v>
      </c>
      <c r="BI89" s="211">
        <f>IF(O89="nulová",K89,0)</f>
        <v>0</v>
      </c>
      <c r="BJ89" s="17" t="s">
        <v>81</v>
      </c>
      <c r="BK89" s="211">
        <f>ROUND(P89*H89,2)</f>
        <v>0</v>
      </c>
      <c r="BL89" s="17" t="s">
        <v>177</v>
      </c>
      <c r="BM89" s="17" t="s">
        <v>177</v>
      </c>
    </row>
    <row r="90" spans="2:65" s="45" customFormat="1" ht="27" x14ac:dyDescent="0.3">
      <c r="B90" s="38"/>
      <c r="D90" s="212" t="s">
        <v>179</v>
      </c>
      <c r="F90" s="213" t="s">
        <v>944</v>
      </c>
      <c r="M90" s="38"/>
      <c r="N90" s="214"/>
      <c r="O90" s="39"/>
      <c r="P90" s="39"/>
      <c r="Q90" s="39"/>
      <c r="R90" s="39"/>
      <c r="S90" s="39"/>
      <c r="T90" s="39"/>
      <c r="U90" s="39"/>
      <c r="V90" s="39"/>
      <c r="W90" s="39"/>
      <c r="X90" s="87"/>
      <c r="AT90" s="17" t="s">
        <v>179</v>
      </c>
      <c r="AU90" s="17" t="s">
        <v>83</v>
      </c>
    </row>
    <row r="91" spans="2:65" s="216" customFormat="1" ht="13.5" x14ac:dyDescent="0.3">
      <c r="B91" s="215"/>
      <c r="D91" s="212" t="s">
        <v>181</v>
      </c>
      <c r="E91" s="217" t="s">
        <v>5</v>
      </c>
      <c r="F91" s="218" t="s">
        <v>946</v>
      </c>
      <c r="H91" s="219">
        <v>3.75</v>
      </c>
      <c r="M91" s="215"/>
      <c r="N91" s="220"/>
      <c r="O91" s="221"/>
      <c r="P91" s="221"/>
      <c r="Q91" s="221"/>
      <c r="R91" s="221"/>
      <c r="S91" s="221"/>
      <c r="T91" s="221"/>
      <c r="U91" s="221"/>
      <c r="V91" s="221"/>
      <c r="W91" s="221"/>
      <c r="X91" s="222"/>
      <c r="AT91" s="217" t="s">
        <v>181</v>
      </c>
      <c r="AU91" s="217" t="s">
        <v>83</v>
      </c>
      <c r="AV91" s="216" t="s">
        <v>83</v>
      </c>
      <c r="AW91" s="216" t="s">
        <v>7</v>
      </c>
      <c r="AX91" s="216" t="s">
        <v>73</v>
      </c>
      <c r="AY91" s="217" t="s">
        <v>171</v>
      </c>
    </row>
    <row r="92" spans="2:65" s="224" customFormat="1" ht="13.5" x14ac:dyDescent="0.3">
      <c r="B92" s="223"/>
      <c r="C92" s="229"/>
      <c r="D92" s="262" t="s">
        <v>181</v>
      </c>
      <c r="E92" s="265" t="s">
        <v>5</v>
      </c>
      <c r="F92" s="270" t="s">
        <v>205</v>
      </c>
      <c r="G92" s="229"/>
      <c r="H92" s="272">
        <v>3.75</v>
      </c>
      <c r="I92" s="229"/>
      <c r="J92" s="229"/>
      <c r="K92" s="229"/>
      <c r="L92" s="229"/>
      <c r="M92" s="223"/>
      <c r="N92" s="228"/>
      <c r="O92" s="229"/>
      <c r="P92" s="229"/>
      <c r="Q92" s="229"/>
      <c r="R92" s="229"/>
      <c r="S92" s="229"/>
      <c r="T92" s="229"/>
      <c r="U92" s="229"/>
      <c r="V92" s="229"/>
      <c r="W92" s="229"/>
      <c r="X92" s="230"/>
      <c r="AT92" s="225" t="s">
        <v>181</v>
      </c>
      <c r="AU92" s="225" t="s">
        <v>83</v>
      </c>
      <c r="AV92" s="224" t="s">
        <v>177</v>
      </c>
      <c r="AW92" s="224" t="s">
        <v>7</v>
      </c>
      <c r="AX92" s="224" t="s">
        <v>81</v>
      </c>
      <c r="AY92" s="225" t="s">
        <v>171</v>
      </c>
    </row>
    <row r="93" spans="2:65" s="45" customFormat="1" ht="25.5" customHeight="1" x14ac:dyDescent="0.3">
      <c r="B93" s="38"/>
      <c r="C93" s="201" t="s">
        <v>188</v>
      </c>
      <c r="D93" s="201" t="s">
        <v>173</v>
      </c>
      <c r="E93" s="202" t="s">
        <v>895</v>
      </c>
      <c r="F93" s="203" t="s">
        <v>896</v>
      </c>
      <c r="G93" s="204" t="s">
        <v>195</v>
      </c>
      <c r="H93" s="205">
        <v>2</v>
      </c>
      <c r="I93" s="7"/>
      <c r="J93" s="7"/>
      <c r="K93" s="206">
        <f>ROUND(P93*H93,2)</f>
        <v>0</v>
      </c>
      <c r="L93" s="203" t="s">
        <v>5</v>
      </c>
      <c r="M93" s="38"/>
      <c r="N93" s="207" t="s">
        <v>5</v>
      </c>
      <c r="O93" s="208" t="s">
        <v>42</v>
      </c>
      <c r="P93" s="144">
        <f>I93+J93</f>
        <v>0</v>
      </c>
      <c r="Q93" s="144">
        <f>ROUND(I93*H93,2)</f>
        <v>0</v>
      </c>
      <c r="R93" s="144">
        <f>ROUND(J93*H93,2)</f>
        <v>0</v>
      </c>
      <c r="S93" s="39"/>
      <c r="T93" s="209">
        <f>S93*H93</f>
        <v>0</v>
      </c>
      <c r="U93" s="209">
        <v>0</v>
      </c>
      <c r="V93" s="209">
        <f>U93*H93</f>
        <v>0</v>
      </c>
      <c r="W93" s="209">
        <v>0</v>
      </c>
      <c r="X93" s="210">
        <f>W93*H93</f>
        <v>0</v>
      </c>
      <c r="AR93" s="17" t="s">
        <v>177</v>
      </c>
      <c r="AT93" s="17" t="s">
        <v>173</v>
      </c>
      <c r="AU93" s="17" t="s">
        <v>83</v>
      </c>
      <c r="AY93" s="17" t="s">
        <v>171</v>
      </c>
      <c r="BE93" s="211">
        <f>IF(O93="základní",K93,0)</f>
        <v>0</v>
      </c>
      <c r="BF93" s="211">
        <f>IF(O93="snížená",K93,0)</f>
        <v>0</v>
      </c>
      <c r="BG93" s="211">
        <f>IF(O93="zákl. přenesená",K93,0)</f>
        <v>0</v>
      </c>
      <c r="BH93" s="211">
        <f>IF(O93="sníž. přenesená",K93,0)</f>
        <v>0</v>
      </c>
      <c r="BI93" s="211">
        <f>IF(O93="nulová",K93,0)</f>
        <v>0</v>
      </c>
      <c r="BJ93" s="17" t="s">
        <v>81</v>
      </c>
      <c r="BK93" s="211">
        <f>ROUND(P93*H93,2)</f>
        <v>0</v>
      </c>
      <c r="BL93" s="17" t="s">
        <v>177</v>
      </c>
      <c r="BM93" s="17" t="s">
        <v>206</v>
      </c>
    </row>
    <row r="94" spans="2:65" s="45" customFormat="1" ht="27" x14ac:dyDescent="0.3">
      <c r="B94" s="38"/>
      <c r="D94" s="212" t="s">
        <v>179</v>
      </c>
      <c r="F94" s="213" t="s">
        <v>944</v>
      </c>
      <c r="M94" s="38"/>
      <c r="N94" s="214"/>
      <c r="O94" s="39"/>
      <c r="P94" s="39"/>
      <c r="Q94" s="39"/>
      <c r="R94" s="39"/>
      <c r="S94" s="39"/>
      <c r="T94" s="39"/>
      <c r="U94" s="39"/>
      <c r="V94" s="39"/>
      <c r="W94" s="39"/>
      <c r="X94" s="87"/>
      <c r="AT94" s="17" t="s">
        <v>179</v>
      </c>
      <c r="AU94" s="17" t="s">
        <v>83</v>
      </c>
    </row>
    <row r="95" spans="2:65" s="216" customFormat="1" ht="13.5" x14ac:dyDescent="0.3">
      <c r="B95" s="215"/>
      <c r="D95" s="212" t="s">
        <v>181</v>
      </c>
      <c r="E95" s="217" t="s">
        <v>5</v>
      </c>
      <c r="F95" s="218" t="s">
        <v>947</v>
      </c>
      <c r="H95" s="219">
        <v>2</v>
      </c>
      <c r="M95" s="215"/>
      <c r="N95" s="220"/>
      <c r="O95" s="221"/>
      <c r="P95" s="221"/>
      <c r="Q95" s="221"/>
      <c r="R95" s="221"/>
      <c r="S95" s="221"/>
      <c r="T95" s="221"/>
      <c r="U95" s="221"/>
      <c r="V95" s="221"/>
      <c r="W95" s="221"/>
      <c r="X95" s="222"/>
      <c r="AT95" s="217" t="s">
        <v>181</v>
      </c>
      <c r="AU95" s="217" t="s">
        <v>83</v>
      </c>
      <c r="AV95" s="216" t="s">
        <v>83</v>
      </c>
      <c r="AW95" s="216" t="s">
        <v>7</v>
      </c>
      <c r="AX95" s="216" t="s">
        <v>73</v>
      </c>
      <c r="AY95" s="217" t="s">
        <v>171</v>
      </c>
    </row>
    <row r="96" spans="2:65" s="224" customFormat="1" ht="13.5" x14ac:dyDescent="0.3">
      <c r="B96" s="223"/>
      <c r="D96" s="212" t="s">
        <v>181</v>
      </c>
      <c r="E96" s="225" t="s">
        <v>5</v>
      </c>
      <c r="F96" s="226" t="s">
        <v>205</v>
      </c>
      <c r="H96" s="227">
        <v>2</v>
      </c>
      <c r="M96" s="223"/>
      <c r="N96" s="228"/>
      <c r="O96" s="229"/>
      <c r="P96" s="229"/>
      <c r="Q96" s="229"/>
      <c r="R96" s="229"/>
      <c r="S96" s="229"/>
      <c r="T96" s="229"/>
      <c r="U96" s="229"/>
      <c r="V96" s="229"/>
      <c r="W96" s="229"/>
      <c r="X96" s="230"/>
      <c r="AT96" s="225" t="s">
        <v>181</v>
      </c>
      <c r="AU96" s="225" t="s">
        <v>83</v>
      </c>
      <c r="AV96" s="224" t="s">
        <v>177</v>
      </c>
      <c r="AW96" s="224" t="s">
        <v>7</v>
      </c>
      <c r="AX96" s="224" t="s">
        <v>81</v>
      </c>
      <c r="AY96" s="225" t="s">
        <v>171</v>
      </c>
    </row>
    <row r="97" spans="2:65" s="45" customFormat="1" ht="16.5" customHeight="1" x14ac:dyDescent="0.3">
      <c r="B97" s="38"/>
      <c r="C97" s="201" t="s">
        <v>177</v>
      </c>
      <c r="D97" s="201" t="s">
        <v>173</v>
      </c>
      <c r="E97" s="202" t="s">
        <v>649</v>
      </c>
      <c r="F97" s="203" t="s">
        <v>650</v>
      </c>
      <c r="G97" s="204" t="s">
        <v>195</v>
      </c>
      <c r="H97" s="205">
        <v>2</v>
      </c>
      <c r="I97" s="7"/>
      <c r="J97" s="7"/>
      <c r="K97" s="206">
        <f>ROUND(P97*H97,2)</f>
        <v>0</v>
      </c>
      <c r="L97" s="203" t="s">
        <v>5</v>
      </c>
      <c r="M97" s="38"/>
      <c r="N97" s="207" t="s">
        <v>5</v>
      </c>
      <c r="O97" s="208" t="s">
        <v>42</v>
      </c>
      <c r="P97" s="144">
        <f>I97+J97</f>
        <v>0</v>
      </c>
      <c r="Q97" s="144">
        <f>ROUND(I97*H97,2)</f>
        <v>0</v>
      </c>
      <c r="R97" s="144">
        <f>ROUND(J97*H97,2)</f>
        <v>0</v>
      </c>
      <c r="S97" s="39"/>
      <c r="T97" s="209">
        <f>S97*H97</f>
        <v>0</v>
      </c>
      <c r="U97" s="209">
        <v>0</v>
      </c>
      <c r="V97" s="209">
        <f>U97*H97</f>
        <v>0</v>
      </c>
      <c r="W97" s="209">
        <v>0</v>
      </c>
      <c r="X97" s="210">
        <f>W97*H97</f>
        <v>0</v>
      </c>
      <c r="AR97" s="17" t="s">
        <v>177</v>
      </c>
      <c r="AT97" s="17" t="s">
        <v>173</v>
      </c>
      <c r="AU97" s="17" t="s">
        <v>83</v>
      </c>
      <c r="AY97" s="17" t="s">
        <v>171</v>
      </c>
      <c r="BE97" s="211">
        <f>IF(O97="základní",K97,0)</f>
        <v>0</v>
      </c>
      <c r="BF97" s="211">
        <f>IF(O97="snížená",K97,0)</f>
        <v>0</v>
      </c>
      <c r="BG97" s="211">
        <f>IF(O97="zákl. přenesená",K97,0)</f>
        <v>0</v>
      </c>
      <c r="BH97" s="211">
        <f>IF(O97="sníž. přenesená",K97,0)</f>
        <v>0</v>
      </c>
      <c r="BI97" s="211">
        <f>IF(O97="nulová",K97,0)</f>
        <v>0</v>
      </c>
      <c r="BJ97" s="17" t="s">
        <v>81</v>
      </c>
      <c r="BK97" s="211">
        <f>ROUND(P97*H97,2)</f>
        <v>0</v>
      </c>
      <c r="BL97" s="17" t="s">
        <v>177</v>
      </c>
      <c r="BM97" s="17" t="s">
        <v>220</v>
      </c>
    </row>
    <row r="98" spans="2:65" s="45" customFormat="1" ht="27" x14ac:dyDescent="0.3">
      <c r="B98" s="38"/>
      <c r="C98" s="39"/>
      <c r="D98" s="262" t="s">
        <v>179</v>
      </c>
      <c r="E98" s="39"/>
      <c r="F98" s="269" t="s">
        <v>944</v>
      </c>
      <c r="G98" s="39"/>
      <c r="H98" s="39"/>
      <c r="I98" s="39"/>
      <c r="J98" s="39"/>
      <c r="K98" s="39"/>
      <c r="L98" s="39"/>
      <c r="M98" s="38"/>
      <c r="N98" s="214"/>
      <c r="O98" s="39"/>
      <c r="P98" s="39"/>
      <c r="Q98" s="39"/>
      <c r="R98" s="39"/>
      <c r="S98" s="39"/>
      <c r="T98" s="39"/>
      <c r="U98" s="39"/>
      <c r="V98" s="39"/>
      <c r="W98" s="39"/>
      <c r="X98" s="87"/>
      <c r="AT98" s="17" t="s">
        <v>179</v>
      </c>
      <c r="AU98" s="17" t="s">
        <v>83</v>
      </c>
    </row>
    <row r="99" spans="2:65" s="216" customFormat="1" ht="13.5" x14ac:dyDescent="0.3">
      <c r="B99" s="215"/>
      <c r="D99" s="212" t="s">
        <v>181</v>
      </c>
      <c r="E99" s="217" t="s">
        <v>5</v>
      </c>
      <c r="F99" s="218" t="s">
        <v>947</v>
      </c>
      <c r="H99" s="219">
        <v>2</v>
      </c>
      <c r="M99" s="215"/>
      <c r="N99" s="220"/>
      <c r="O99" s="221"/>
      <c r="P99" s="221"/>
      <c r="Q99" s="221"/>
      <c r="R99" s="221"/>
      <c r="S99" s="221"/>
      <c r="T99" s="221"/>
      <c r="U99" s="221"/>
      <c r="V99" s="221"/>
      <c r="W99" s="221"/>
      <c r="X99" s="222"/>
      <c r="AT99" s="217" t="s">
        <v>181</v>
      </c>
      <c r="AU99" s="217" t="s">
        <v>83</v>
      </c>
      <c r="AV99" s="216" t="s">
        <v>83</v>
      </c>
      <c r="AW99" s="216" t="s">
        <v>7</v>
      </c>
      <c r="AX99" s="216" t="s">
        <v>73</v>
      </c>
      <c r="AY99" s="217" t="s">
        <v>171</v>
      </c>
    </row>
    <row r="100" spans="2:65" s="224" customFormat="1" ht="13.5" x14ac:dyDescent="0.3">
      <c r="B100" s="223"/>
      <c r="D100" s="212" t="s">
        <v>181</v>
      </c>
      <c r="E100" s="225" t="s">
        <v>5</v>
      </c>
      <c r="F100" s="226" t="s">
        <v>205</v>
      </c>
      <c r="H100" s="227">
        <v>2</v>
      </c>
      <c r="M100" s="223"/>
      <c r="N100" s="228"/>
      <c r="O100" s="229"/>
      <c r="P100" s="229"/>
      <c r="Q100" s="229"/>
      <c r="R100" s="229"/>
      <c r="S100" s="229"/>
      <c r="T100" s="229"/>
      <c r="U100" s="229"/>
      <c r="V100" s="229"/>
      <c r="W100" s="229"/>
      <c r="X100" s="230"/>
      <c r="AT100" s="225" t="s">
        <v>181</v>
      </c>
      <c r="AU100" s="225" t="s">
        <v>83</v>
      </c>
      <c r="AV100" s="224" t="s">
        <v>177</v>
      </c>
      <c r="AW100" s="224" t="s">
        <v>7</v>
      </c>
      <c r="AX100" s="224" t="s">
        <v>81</v>
      </c>
      <c r="AY100" s="225" t="s">
        <v>171</v>
      </c>
    </row>
    <row r="101" spans="2:65" s="45" customFormat="1" ht="16.5" customHeight="1" x14ac:dyDescent="0.3">
      <c r="B101" s="38"/>
      <c r="C101" s="201" t="s">
        <v>199</v>
      </c>
      <c r="D101" s="201" t="s">
        <v>173</v>
      </c>
      <c r="E101" s="202" t="s">
        <v>899</v>
      </c>
      <c r="F101" s="203" t="s">
        <v>900</v>
      </c>
      <c r="G101" s="204" t="s">
        <v>176</v>
      </c>
      <c r="H101" s="205">
        <v>10</v>
      </c>
      <c r="I101" s="7"/>
      <c r="J101" s="7"/>
      <c r="K101" s="206">
        <f>ROUND(P101*H101,2)</f>
        <v>0</v>
      </c>
      <c r="L101" s="203" t="s">
        <v>5</v>
      </c>
      <c r="M101" s="38"/>
      <c r="N101" s="207" t="s">
        <v>5</v>
      </c>
      <c r="O101" s="208" t="s">
        <v>42</v>
      </c>
      <c r="P101" s="144">
        <f>I101+J101</f>
        <v>0</v>
      </c>
      <c r="Q101" s="144">
        <f>ROUND(I101*H101,2)</f>
        <v>0</v>
      </c>
      <c r="R101" s="144">
        <f>ROUND(J101*H101,2)</f>
        <v>0</v>
      </c>
      <c r="S101" s="39"/>
      <c r="T101" s="209">
        <f>S101*H101</f>
        <v>0</v>
      </c>
      <c r="U101" s="209">
        <v>0</v>
      </c>
      <c r="V101" s="209">
        <f>U101*H101</f>
        <v>0</v>
      </c>
      <c r="W101" s="209">
        <v>0</v>
      </c>
      <c r="X101" s="210">
        <f>W101*H101</f>
        <v>0</v>
      </c>
      <c r="AR101" s="17" t="s">
        <v>177</v>
      </c>
      <c r="AT101" s="17" t="s">
        <v>173</v>
      </c>
      <c r="AU101" s="17" t="s">
        <v>83</v>
      </c>
      <c r="AY101" s="17" t="s">
        <v>171</v>
      </c>
      <c r="BE101" s="211">
        <f>IF(O101="základní",K101,0)</f>
        <v>0</v>
      </c>
      <c r="BF101" s="211">
        <f>IF(O101="snížená",K101,0)</f>
        <v>0</v>
      </c>
      <c r="BG101" s="211">
        <f>IF(O101="zákl. přenesená",K101,0)</f>
        <v>0</v>
      </c>
      <c r="BH101" s="211">
        <f>IF(O101="sníž. přenesená",K101,0)</f>
        <v>0</v>
      </c>
      <c r="BI101" s="211">
        <f>IF(O101="nulová",K101,0)</f>
        <v>0</v>
      </c>
      <c r="BJ101" s="17" t="s">
        <v>81</v>
      </c>
      <c r="BK101" s="211">
        <f>ROUND(P101*H101,2)</f>
        <v>0</v>
      </c>
      <c r="BL101" s="17" t="s">
        <v>177</v>
      </c>
      <c r="BM101" s="17" t="s">
        <v>233</v>
      </c>
    </row>
    <row r="102" spans="2:65" s="45" customFormat="1" ht="27" customHeight="1" x14ac:dyDescent="0.3">
      <c r="B102" s="38"/>
      <c r="D102" s="212" t="s">
        <v>179</v>
      </c>
      <c r="F102" s="213" t="s">
        <v>944</v>
      </c>
      <c r="M102" s="38"/>
      <c r="N102" s="214"/>
      <c r="O102" s="39"/>
      <c r="P102" s="39"/>
      <c r="Q102" s="39"/>
      <c r="R102" s="39"/>
      <c r="S102" s="39"/>
      <c r="T102" s="39"/>
      <c r="U102" s="39"/>
      <c r="V102" s="39"/>
      <c r="W102" s="39"/>
      <c r="X102" s="87"/>
      <c r="AT102" s="17" t="s">
        <v>179</v>
      </c>
      <c r="AU102" s="17" t="s">
        <v>83</v>
      </c>
    </row>
    <row r="103" spans="2:65" s="216" customFormat="1" ht="13.5" x14ac:dyDescent="0.3">
      <c r="B103" s="215"/>
      <c r="C103" s="221"/>
      <c r="D103" s="262" t="s">
        <v>181</v>
      </c>
      <c r="E103" s="267" t="s">
        <v>5</v>
      </c>
      <c r="F103" s="271" t="s">
        <v>948</v>
      </c>
      <c r="G103" s="221"/>
      <c r="H103" s="273">
        <v>10</v>
      </c>
      <c r="I103" s="221"/>
      <c r="J103" s="221"/>
      <c r="K103" s="221"/>
      <c r="L103" s="221"/>
      <c r="M103" s="215"/>
      <c r="N103" s="220"/>
      <c r="O103" s="221"/>
      <c r="P103" s="221"/>
      <c r="Q103" s="221"/>
      <c r="R103" s="221"/>
      <c r="S103" s="221"/>
      <c r="T103" s="221"/>
      <c r="U103" s="221"/>
      <c r="V103" s="221"/>
      <c r="W103" s="221"/>
      <c r="X103" s="222"/>
      <c r="AT103" s="217" t="s">
        <v>181</v>
      </c>
      <c r="AU103" s="217" t="s">
        <v>83</v>
      </c>
      <c r="AV103" s="216" t="s">
        <v>83</v>
      </c>
      <c r="AW103" s="216" t="s">
        <v>7</v>
      </c>
      <c r="AX103" s="216" t="s">
        <v>73</v>
      </c>
      <c r="AY103" s="217" t="s">
        <v>171</v>
      </c>
    </row>
    <row r="104" spans="2:65" s="224" customFormat="1" ht="13.5" x14ac:dyDescent="0.3">
      <c r="B104" s="223"/>
      <c r="D104" s="212" t="s">
        <v>181</v>
      </c>
      <c r="E104" s="225" t="s">
        <v>5</v>
      </c>
      <c r="F104" s="226" t="s">
        <v>205</v>
      </c>
      <c r="H104" s="227">
        <v>10</v>
      </c>
      <c r="M104" s="223"/>
      <c r="N104" s="228"/>
      <c r="O104" s="229"/>
      <c r="P104" s="229"/>
      <c r="Q104" s="229"/>
      <c r="R104" s="229"/>
      <c r="S104" s="229"/>
      <c r="T104" s="229"/>
      <c r="U104" s="229"/>
      <c r="V104" s="229"/>
      <c r="W104" s="229"/>
      <c r="X104" s="230"/>
      <c r="AT104" s="225" t="s">
        <v>181</v>
      </c>
      <c r="AU104" s="225" t="s">
        <v>83</v>
      </c>
      <c r="AV104" s="224" t="s">
        <v>177</v>
      </c>
      <c r="AW104" s="224" t="s">
        <v>7</v>
      </c>
      <c r="AX104" s="224" t="s">
        <v>81</v>
      </c>
      <c r="AY104" s="225" t="s">
        <v>171</v>
      </c>
    </row>
    <row r="105" spans="2:65" s="45" customFormat="1" ht="16.5" customHeight="1" x14ac:dyDescent="0.3">
      <c r="B105" s="38"/>
      <c r="C105" s="201" t="s">
        <v>206</v>
      </c>
      <c r="D105" s="201" t="s">
        <v>173</v>
      </c>
      <c r="E105" s="202" t="s">
        <v>902</v>
      </c>
      <c r="F105" s="203" t="s">
        <v>903</v>
      </c>
      <c r="G105" s="204" t="s">
        <v>195</v>
      </c>
      <c r="H105" s="205">
        <v>10</v>
      </c>
      <c r="I105" s="7"/>
      <c r="J105" s="7"/>
      <c r="K105" s="206">
        <f>ROUND(P105*H105,2)</f>
        <v>0</v>
      </c>
      <c r="L105" s="203" t="s">
        <v>5</v>
      </c>
      <c r="M105" s="38"/>
      <c r="N105" s="207" t="s">
        <v>5</v>
      </c>
      <c r="O105" s="208" t="s">
        <v>42</v>
      </c>
      <c r="P105" s="144">
        <f>I105+J105</f>
        <v>0</v>
      </c>
      <c r="Q105" s="144">
        <f>ROUND(I105*H105,2)</f>
        <v>0</v>
      </c>
      <c r="R105" s="144">
        <f>ROUND(J105*H105,2)</f>
        <v>0</v>
      </c>
      <c r="S105" s="39"/>
      <c r="T105" s="209">
        <f>S105*H105</f>
        <v>0</v>
      </c>
      <c r="U105" s="209">
        <v>0</v>
      </c>
      <c r="V105" s="209">
        <f>U105*H105</f>
        <v>0</v>
      </c>
      <c r="W105" s="209">
        <v>0</v>
      </c>
      <c r="X105" s="210">
        <f>W105*H105</f>
        <v>0</v>
      </c>
      <c r="AR105" s="17" t="s">
        <v>177</v>
      </c>
      <c r="AT105" s="17" t="s">
        <v>173</v>
      </c>
      <c r="AU105" s="17" t="s">
        <v>83</v>
      </c>
      <c r="AY105" s="17" t="s">
        <v>171</v>
      </c>
      <c r="BE105" s="211">
        <f>IF(O105="základní",K105,0)</f>
        <v>0</v>
      </c>
      <c r="BF105" s="211">
        <f>IF(O105="snížená",K105,0)</f>
        <v>0</v>
      </c>
      <c r="BG105" s="211">
        <f>IF(O105="zákl. přenesená",K105,0)</f>
        <v>0</v>
      </c>
      <c r="BH105" s="211">
        <f>IF(O105="sníž. přenesená",K105,0)</f>
        <v>0</v>
      </c>
      <c r="BI105" s="211">
        <f>IF(O105="nulová",K105,0)</f>
        <v>0</v>
      </c>
      <c r="BJ105" s="17" t="s">
        <v>81</v>
      </c>
      <c r="BK105" s="211">
        <f>ROUND(P105*H105,2)</f>
        <v>0</v>
      </c>
      <c r="BL105" s="17" t="s">
        <v>177</v>
      </c>
      <c r="BM105" s="17" t="s">
        <v>244</v>
      </c>
    </row>
    <row r="106" spans="2:65" s="45" customFormat="1" ht="27" x14ac:dyDescent="0.3">
      <c r="B106" s="38"/>
      <c r="D106" s="212" t="s">
        <v>179</v>
      </c>
      <c r="F106" s="213" t="s">
        <v>944</v>
      </c>
      <c r="M106" s="38"/>
      <c r="N106" s="214"/>
      <c r="O106" s="39"/>
      <c r="P106" s="39"/>
      <c r="Q106" s="39"/>
      <c r="R106" s="39"/>
      <c r="S106" s="39"/>
      <c r="T106" s="39"/>
      <c r="U106" s="39"/>
      <c r="V106" s="39"/>
      <c r="W106" s="39"/>
      <c r="X106" s="87"/>
      <c r="AT106" s="17" t="s">
        <v>179</v>
      </c>
      <c r="AU106" s="17" t="s">
        <v>83</v>
      </c>
    </row>
    <row r="107" spans="2:65" s="216" customFormat="1" ht="13.5" x14ac:dyDescent="0.3">
      <c r="B107" s="215"/>
      <c r="D107" s="212" t="s">
        <v>181</v>
      </c>
      <c r="E107" s="217" t="s">
        <v>5</v>
      </c>
      <c r="F107" s="218" t="s">
        <v>949</v>
      </c>
      <c r="H107" s="219">
        <v>10</v>
      </c>
      <c r="M107" s="215"/>
      <c r="N107" s="220"/>
      <c r="O107" s="221"/>
      <c r="P107" s="221"/>
      <c r="Q107" s="221"/>
      <c r="R107" s="221"/>
      <c r="S107" s="221"/>
      <c r="T107" s="221"/>
      <c r="U107" s="221"/>
      <c r="V107" s="221"/>
      <c r="W107" s="221"/>
      <c r="X107" s="222"/>
      <c r="AT107" s="217" t="s">
        <v>181</v>
      </c>
      <c r="AU107" s="217" t="s">
        <v>83</v>
      </c>
      <c r="AV107" s="216" t="s">
        <v>83</v>
      </c>
      <c r="AW107" s="216" t="s">
        <v>7</v>
      </c>
      <c r="AX107" s="216" t="s">
        <v>73</v>
      </c>
      <c r="AY107" s="217" t="s">
        <v>171</v>
      </c>
    </row>
    <row r="108" spans="2:65" s="224" customFormat="1" ht="13.5" x14ac:dyDescent="0.3">
      <c r="B108" s="223"/>
      <c r="C108" s="229"/>
      <c r="D108" s="262" t="s">
        <v>181</v>
      </c>
      <c r="E108" s="265" t="s">
        <v>5</v>
      </c>
      <c r="F108" s="270" t="s">
        <v>205</v>
      </c>
      <c r="G108" s="229"/>
      <c r="H108" s="272">
        <v>10</v>
      </c>
      <c r="I108" s="229"/>
      <c r="J108" s="229"/>
      <c r="K108" s="229"/>
      <c r="L108" s="229"/>
      <c r="M108" s="223"/>
      <c r="N108" s="228"/>
      <c r="O108" s="229"/>
      <c r="P108" s="229"/>
      <c r="Q108" s="229"/>
      <c r="R108" s="229"/>
      <c r="S108" s="229"/>
      <c r="T108" s="229"/>
      <c r="U108" s="229"/>
      <c r="V108" s="229"/>
      <c r="W108" s="229"/>
      <c r="X108" s="230"/>
      <c r="AT108" s="225" t="s">
        <v>181</v>
      </c>
      <c r="AU108" s="225" t="s">
        <v>83</v>
      </c>
      <c r="AV108" s="224" t="s">
        <v>177</v>
      </c>
      <c r="AW108" s="224" t="s">
        <v>7</v>
      </c>
      <c r="AX108" s="224" t="s">
        <v>81</v>
      </c>
      <c r="AY108" s="225" t="s">
        <v>171</v>
      </c>
    </row>
    <row r="109" spans="2:65" s="45" customFormat="1" ht="25.5" customHeight="1" x14ac:dyDescent="0.3">
      <c r="B109" s="38"/>
      <c r="C109" s="201" t="s">
        <v>214</v>
      </c>
      <c r="D109" s="201" t="s">
        <v>173</v>
      </c>
      <c r="E109" s="202" t="s">
        <v>905</v>
      </c>
      <c r="F109" s="203" t="s">
        <v>906</v>
      </c>
      <c r="G109" s="204" t="s">
        <v>195</v>
      </c>
      <c r="H109" s="205">
        <v>6</v>
      </c>
      <c r="I109" s="7"/>
      <c r="J109" s="7"/>
      <c r="K109" s="206">
        <f>ROUND(P109*H109,2)</f>
        <v>0</v>
      </c>
      <c r="L109" s="203" t="s">
        <v>5</v>
      </c>
      <c r="M109" s="38"/>
      <c r="N109" s="207" t="s">
        <v>5</v>
      </c>
      <c r="O109" s="208" t="s">
        <v>42</v>
      </c>
      <c r="P109" s="144">
        <f>I109+J109</f>
        <v>0</v>
      </c>
      <c r="Q109" s="144">
        <f>ROUND(I109*H109,2)</f>
        <v>0</v>
      </c>
      <c r="R109" s="144">
        <f>ROUND(J109*H109,2)</f>
        <v>0</v>
      </c>
      <c r="S109" s="39"/>
      <c r="T109" s="209">
        <f>S109*H109</f>
        <v>0</v>
      </c>
      <c r="U109" s="209">
        <v>0</v>
      </c>
      <c r="V109" s="209">
        <f>U109*H109</f>
        <v>0</v>
      </c>
      <c r="W109" s="209">
        <v>0</v>
      </c>
      <c r="X109" s="210">
        <f>W109*H109</f>
        <v>0</v>
      </c>
      <c r="AR109" s="17" t="s">
        <v>177</v>
      </c>
      <c r="AT109" s="17" t="s">
        <v>173</v>
      </c>
      <c r="AU109" s="17" t="s">
        <v>83</v>
      </c>
      <c r="AY109" s="17" t="s">
        <v>171</v>
      </c>
      <c r="BE109" s="211">
        <f>IF(O109="základní",K109,0)</f>
        <v>0</v>
      </c>
      <c r="BF109" s="211">
        <f>IF(O109="snížená",K109,0)</f>
        <v>0</v>
      </c>
      <c r="BG109" s="211">
        <f>IF(O109="zákl. přenesená",K109,0)</f>
        <v>0</v>
      </c>
      <c r="BH109" s="211">
        <f>IF(O109="sníž. přenesená",K109,0)</f>
        <v>0</v>
      </c>
      <c r="BI109" s="211">
        <f>IF(O109="nulová",K109,0)</f>
        <v>0</v>
      </c>
      <c r="BJ109" s="17" t="s">
        <v>81</v>
      </c>
      <c r="BK109" s="211">
        <f>ROUND(P109*H109,2)</f>
        <v>0</v>
      </c>
      <c r="BL109" s="17" t="s">
        <v>177</v>
      </c>
      <c r="BM109" s="17" t="s">
        <v>253</v>
      </c>
    </row>
    <row r="110" spans="2:65" s="45" customFormat="1" ht="27" x14ac:dyDescent="0.3">
      <c r="B110" s="38"/>
      <c r="D110" s="212" t="s">
        <v>179</v>
      </c>
      <c r="F110" s="213" t="s">
        <v>944</v>
      </c>
      <c r="M110" s="38"/>
      <c r="N110" s="214"/>
      <c r="O110" s="39"/>
      <c r="P110" s="39"/>
      <c r="Q110" s="39"/>
      <c r="R110" s="39"/>
      <c r="S110" s="39"/>
      <c r="T110" s="39"/>
      <c r="U110" s="39"/>
      <c r="V110" s="39"/>
      <c r="W110" s="39"/>
      <c r="X110" s="87"/>
      <c r="AT110" s="17" t="s">
        <v>179</v>
      </c>
      <c r="AU110" s="17" t="s">
        <v>83</v>
      </c>
    </row>
    <row r="111" spans="2:65" s="216" customFormat="1" ht="13.5" x14ac:dyDescent="0.3">
      <c r="B111" s="215"/>
      <c r="D111" s="212" t="s">
        <v>181</v>
      </c>
      <c r="E111" s="217" t="s">
        <v>5</v>
      </c>
      <c r="F111" s="218" t="s">
        <v>950</v>
      </c>
      <c r="H111" s="219">
        <v>6</v>
      </c>
      <c r="M111" s="215"/>
      <c r="N111" s="220"/>
      <c r="O111" s="221"/>
      <c r="P111" s="221"/>
      <c r="Q111" s="221"/>
      <c r="R111" s="221"/>
      <c r="S111" s="221"/>
      <c r="T111" s="221"/>
      <c r="U111" s="221"/>
      <c r="V111" s="221"/>
      <c r="W111" s="221"/>
      <c r="X111" s="222"/>
      <c r="AT111" s="217" t="s">
        <v>181</v>
      </c>
      <c r="AU111" s="217" t="s">
        <v>83</v>
      </c>
      <c r="AV111" s="216" t="s">
        <v>83</v>
      </c>
      <c r="AW111" s="216" t="s">
        <v>7</v>
      </c>
      <c r="AX111" s="216" t="s">
        <v>73</v>
      </c>
      <c r="AY111" s="217" t="s">
        <v>171</v>
      </c>
    </row>
    <row r="112" spans="2:65" s="224" customFormat="1" ht="13.5" x14ac:dyDescent="0.3">
      <c r="B112" s="223"/>
      <c r="D112" s="212" t="s">
        <v>181</v>
      </c>
      <c r="E112" s="225" t="s">
        <v>5</v>
      </c>
      <c r="F112" s="226" t="s">
        <v>205</v>
      </c>
      <c r="H112" s="227">
        <v>6</v>
      </c>
      <c r="M112" s="223"/>
      <c r="N112" s="228"/>
      <c r="O112" s="229"/>
      <c r="P112" s="229"/>
      <c r="Q112" s="229"/>
      <c r="R112" s="229"/>
      <c r="S112" s="229"/>
      <c r="T112" s="229"/>
      <c r="U112" s="229"/>
      <c r="V112" s="229"/>
      <c r="W112" s="229"/>
      <c r="X112" s="230"/>
      <c r="AT112" s="225" t="s">
        <v>181</v>
      </c>
      <c r="AU112" s="225" t="s">
        <v>83</v>
      </c>
      <c r="AV112" s="224" t="s">
        <v>177</v>
      </c>
      <c r="AW112" s="224" t="s">
        <v>7</v>
      </c>
      <c r="AX112" s="224" t="s">
        <v>81</v>
      </c>
      <c r="AY112" s="225" t="s">
        <v>171</v>
      </c>
    </row>
    <row r="113" spans="2:65" s="45" customFormat="1" ht="25.5" customHeight="1" x14ac:dyDescent="0.3">
      <c r="B113" s="38"/>
      <c r="C113" s="201" t="s">
        <v>220</v>
      </c>
      <c r="D113" s="201" t="s">
        <v>173</v>
      </c>
      <c r="E113" s="202" t="s">
        <v>908</v>
      </c>
      <c r="F113" s="203" t="s">
        <v>909</v>
      </c>
      <c r="G113" s="204" t="s">
        <v>195</v>
      </c>
      <c r="H113" s="205">
        <v>2</v>
      </c>
      <c r="I113" s="7"/>
      <c r="J113" s="7"/>
      <c r="K113" s="206">
        <f>ROUND(P113*H113,2)</f>
        <v>0</v>
      </c>
      <c r="L113" s="203" t="s">
        <v>5</v>
      </c>
      <c r="M113" s="38"/>
      <c r="N113" s="207" t="s">
        <v>5</v>
      </c>
      <c r="O113" s="208" t="s">
        <v>42</v>
      </c>
      <c r="P113" s="144">
        <f>I113+J113</f>
        <v>0</v>
      </c>
      <c r="Q113" s="144">
        <f>ROUND(I113*H113,2)</f>
        <v>0</v>
      </c>
      <c r="R113" s="144">
        <f>ROUND(J113*H113,2)</f>
        <v>0</v>
      </c>
      <c r="S113" s="39"/>
      <c r="T113" s="209">
        <f>S113*H113</f>
        <v>0</v>
      </c>
      <c r="U113" s="209">
        <v>0</v>
      </c>
      <c r="V113" s="209">
        <f>U113*H113</f>
        <v>0</v>
      </c>
      <c r="W113" s="209">
        <v>0</v>
      </c>
      <c r="X113" s="210">
        <f>W113*H113</f>
        <v>0</v>
      </c>
      <c r="AR113" s="17" t="s">
        <v>177</v>
      </c>
      <c r="AT113" s="17" t="s">
        <v>173</v>
      </c>
      <c r="AU113" s="17" t="s">
        <v>83</v>
      </c>
      <c r="AY113" s="17" t="s">
        <v>171</v>
      </c>
      <c r="BE113" s="211">
        <f>IF(O113="základní",K113,0)</f>
        <v>0</v>
      </c>
      <c r="BF113" s="211">
        <f>IF(O113="snížená",K113,0)</f>
        <v>0</v>
      </c>
      <c r="BG113" s="211">
        <f>IF(O113="zákl. přenesená",K113,0)</f>
        <v>0</v>
      </c>
      <c r="BH113" s="211">
        <f>IF(O113="sníž. přenesená",K113,0)</f>
        <v>0</v>
      </c>
      <c r="BI113" s="211">
        <f>IF(O113="nulová",K113,0)</f>
        <v>0</v>
      </c>
      <c r="BJ113" s="17" t="s">
        <v>81</v>
      </c>
      <c r="BK113" s="211">
        <f>ROUND(P113*H113,2)</f>
        <v>0</v>
      </c>
      <c r="BL113" s="17" t="s">
        <v>177</v>
      </c>
      <c r="BM113" s="17" t="s">
        <v>260</v>
      </c>
    </row>
    <row r="114" spans="2:65" s="45" customFormat="1" ht="27" x14ac:dyDescent="0.3">
      <c r="B114" s="38"/>
      <c r="D114" s="212" t="s">
        <v>179</v>
      </c>
      <c r="F114" s="213" t="s">
        <v>944</v>
      </c>
      <c r="M114" s="38"/>
      <c r="N114" s="214"/>
      <c r="O114" s="39"/>
      <c r="P114" s="39"/>
      <c r="Q114" s="39"/>
      <c r="R114" s="39"/>
      <c r="S114" s="39"/>
      <c r="T114" s="39"/>
      <c r="U114" s="39"/>
      <c r="V114" s="39"/>
      <c r="W114" s="39"/>
      <c r="X114" s="87"/>
      <c r="AT114" s="17" t="s">
        <v>179</v>
      </c>
      <c r="AU114" s="17" t="s">
        <v>83</v>
      </c>
    </row>
    <row r="115" spans="2:65" s="216" customFormat="1" ht="13.5" x14ac:dyDescent="0.3">
      <c r="B115" s="215"/>
      <c r="C115" s="221"/>
      <c r="D115" s="262" t="s">
        <v>181</v>
      </c>
      <c r="E115" s="267" t="s">
        <v>5</v>
      </c>
      <c r="F115" s="271" t="s">
        <v>947</v>
      </c>
      <c r="G115" s="221"/>
      <c r="H115" s="273">
        <v>2</v>
      </c>
      <c r="I115" s="221"/>
      <c r="J115" s="221"/>
      <c r="K115" s="221"/>
      <c r="L115" s="221"/>
      <c r="M115" s="215"/>
      <c r="N115" s="220"/>
      <c r="O115" s="221"/>
      <c r="P115" s="221"/>
      <c r="Q115" s="221"/>
      <c r="R115" s="221"/>
      <c r="S115" s="221"/>
      <c r="T115" s="221"/>
      <c r="U115" s="221"/>
      <c r="V115" s="221"/>
      <c r="W115" s="221"/>
      <c r="X115" s="222"/>
      <c r="AT115" s="217" t="s">
        <v>181</v>
      </c>
      <c r="AU115" s="217" t="s">
        <v>83</v>
      </c>
      <c r="AV115" s="216" t="s">
        <v>83</v>
      </c>
      <c r="AW115" s="216" t="s">
        <v>7</v>
      </c>
      <c r="AX115" s="216" t="s">
        <v>73</v>
      </c>
      <c r="AY115" s="217" t="s">
        <v>171</v>
      </c>
    </row>
    <row r="116" spans="2:65" s="224" customFormat="1" ht="13.5" x14ac:dyDescent="0.3">
      <c r="B116" s="223"/>
      <c r="D116" s="212" t="s">
        <v>181</v>
      </c>
      <c r="E116" s="225" t="s">
        <v>5</v>
      </c>
      <c r="F116" s="226" t="s">
        <v>205</v>
      </c>
      <c r="H116" s="227">
        <v>2</v>
      </c>
      <c r="M116" s="223"/>
      <c r="N116" s="228"/>
      <c r="O116" s="229"/>
      <c r="P116" s="229"/>
      <c r="Q116" s="229"/>
      <c r="R116" s="229"/>
      <c r="S116" s="229"/>
      <c r="T116" s="229"/>
      <c r="U116" s="229"/>
      <c r="V116" s="229"/>
      <c r="W116" s="229"/>
      <c r="X116" s="230"/>
      <c r="AT116" s="225" t="s">
        <v>181</v>
      </c>
      <c r="AU116" s="225" t="s">
        <v>83</v>
      </c>
      <c r="AV116" s="224" t="s">
        <v>177</v>
      </c>
      <c r="AW116" s="224" t="s">
        <v>7</v>
      </c>
      <c r="AX116" s="224" t="s">
        <v>81</v>
      </c>
      <c r="AY116" s="225" t="s">
        <v>171</v>
      </c>
    </row>
    <row r="117" spans="2:65" s="45" customFormat="1" ht="16.5" customHeight="1" x14ac:dyDescent="0.3">
      <c r="B117" s="38"/>
      <c r="C117" s="201" t="s">
        <v>227</v>
      </c>
      <c r="D117" s="201" t="s">
        <v>173</v>
      </c>
      <c r="E117" s="202" t="s">
        <v>911</v>
      </c>
      <c r="F117" s="203" t="s">
        <v>912</v>
      </c>
      <c r="G117" s="204" t="s">
        <v>176</v>
      </c>
      <c r="H117" s="205">
        <v>5</v>
      </c>
      <c r="I117" s="7"/>
      <c r="J117" s="7"/>
      <c r="K117" s="206">
        <f>ROUND(P117*H117,2)</f>
        <v>0</v>
      </c>
      <c r="L117" s="203" t="s">
        <v>5</v>
      </c>
      <c r="M117" s="38"/>
      <c r="N117" s="207" t="s">
        <v>5</v>
      </c>
      <c r="O117" s="208" t="s">
        <v>42</v>
      </c>
      <c r="P117" s="144">
        <f>I117+J117</f>
        <v>0</v>
      </c>
      <c r="Q117" s="144">
        <f>ROUND(I117*H117,2)</f>
        <v>0</v>
      </c>
      <c r="R117" s="144">
        <f>ROUND(J117*H117,2)</f>
        <v>0</v>
      </c>
      <c r="S117" s="39"/>
      <c r="T117" s="209">
        <f>S117*H117</f>
        <v>0</v>
      </c>
      <c r="U117" s="209">
        <v>0</v>
      </c>
      <c r="V117" s="209">
        <f>U117*H117</f>
        <v>0</v>
      </c>
      <c r="W117" s="209">
        <v>0</v>
      </c>
      <c r="X117" s="210">
        <f>W117*H117</f>
        <v>0</v>
      </c>
      <c r="AR117" s="17" t="s">
        <v>177</v>
      </c>
      <c r="AT117" s="17" t="s">
        <v>173</v>
      </c>
      <c r="AU117" s="17" t="s">
        <v>83</v>
      </c>
      <c r="AY117" s="17" t="s">
        <v>171</v>
      </c>
      <c r="BE117" s="211">
        <f>IF(O117="základní",K117,0)</f>
        <v>0</v>
      </c>
      <c r="BF117" s="211">
        <f>IF(O117="snížená",K117,0)</f>
        <v>0</v>
      </c>
      <c r="BG117" s="211">
        <f>IF(O117="zákl. přenesená",K117,0)</f>
        <v>0</v>
      </c>
      <c r="BH117" s="211">
        <f>IF(O117="sníž. přenesená",K117,0)</f>
        <v>0</v>
      </c>
      <c r="BI117" s="211">
        <f>IF(O117="nulová",K117,0)</f>
        <v>0</v>
      </c>
      <c r="BJ117" s="17" t="s">
        <v>81</v>
      </c>
      <c r="BK117" s="211">
        <f>ROUND(P117*H117,2)</f>
        <v>0</v>
      </c>
      <c r="BL117" s="17" t="s">
        <v>177</v>
      </c>
      <c r="BM117" s="17" t="s">
        <v>270</v>
      </c>
    </row>
    <row r="118" spans="2:65" s="45" customFormat="1" ht="27" x14ac:dyDescent="0.3">
      <c r="B118" s="38"/>
      <c r="D118" s="212" t="s">
        <v>179</v>
      </c>
      <c r="F118" s="213" t="s">
        <v>944</v>
      </c>
      <c r="M118" s="38"/>
      <c r="N118" s="214"/>
      <c r="O118" s="39"/>
      <c r="P118" s="39"/>
      <c r="Q118" s="39"/>
      <c r="R118" s="39"/>
      <c r="S118" s="39"/>
      <c r="T118" s="39"/>
      <c r="U118" s="39"/>
      <c r="V118" s="39"/>
      <c r="W118" s="39"/>
      <c r="X118" s="87"/>
      <c r="AT118" s="17" t="s">
        <v>179</v>
      </c>
      <c r="AU118" s="17" t="s">
        <v>83</v>
      </c>
    </row>
    <row r="119" spans="2:65" s="216" customFormat="1" ht="13.5" x14ac:dyDescent="0.3">
      <c r="B119" s="215"/>
      <c r="D119" s="212" t="s">
        <v>181</v>
      </c>
      <c r="E119" s="217" t="s">
        <v>5</v>
      </c>
      <c r="F119" s="218" t="s">
        <v>951</v>
      </c>
      <c r="H119" s="219">
        <v>5</v>
      </c>
      <c r="M119" s="215"/>
      <c r="N119" s="220"/>
      <c r="O119" s="221"/>
      <c r="P119" s="221"/>
      <c r="Q119" s="221"/>
      <c r="R119" s="221"/>
      <c r="S119" s="221"/>
      <c r="T119" s="221"/>
      <c r="U119" s="221"/>
      <c r="V119" s="221"/>
      <c r="W119" s="221"/>
      <c r="X119" s="222"/>
      <c r="AT119" s="217" t="s">
        <v>181</v>
      </c>
      <c r="AU119" s="217" t="s">
        <v>83</v>
      </c>
      <c r="AV119" s="216" t="s">
        <v>83</v>
      </c>
      <c r="AW119" s="216" t="s">
        <v>7</v>
      </c>
      <c r="AX119" s="216" t="s">
        <v>73</v>
      </c>
      <c r="AY119" s="217" t="s">
        <v>171</v>
      </c>
    </row>
    <row r="120" spans="2:65" s="224" customFormat="1" ht="13.5" x14ac:dyDescent="0.3">
      <c r="B120" s="223"/>
      <c r="D120" s="212" t="s">
        <v>181</v>
      </c>
      <c r="E120" s="225" t="s">
        <v>5</v>
      </c>
      <c r="F120" s="226" t="s">
        <v>205</v>
      </c>
      <c r="H120" s="227">
        <v>5</v>
      </c>
      <c r="M120" s="223"/>
      <c r="N120" s="228"/>
      <c r="O120" s="229"/>
      <c r="P120" s="229"/>
      <c r="Q120" s="229"/>
      <c r="R120" s="229"/>
      <c r="S120" s="229"/>
      <c r="T120" s="229"/>
      <c r="U120" s="229"/>
      <c r="V120" s="229"/>
      <c r="W120" s="229"/>
      <c r="X120" s="230"/>
      <c r="AT120" s="225" t="s">
        <v>181</v>
      </c>
      <c r="AU120" s="225" t="s">
        <v>83</v>
      </c>
      <c r="AV120" s="224" t="s">
        <v>177</v>
      </c>
      <c r="AW120" s="224" t="s">
        <v>7</v>
      </c>
      <c r="AX120" s="224" t="s">
        <v>81</v>
      </c>
      <c r="AY120" s="225" t="s">
        <v>171</v>
      </c>
    </row>
    <row r="121" spans="2:65" s="45" customFormat="1" ht="16.5" customHeight="1" x14ac:dyDescent="0.3">
      <c r="B121" s="38"/>
      <c r="C121" s="201" t="s">
        <v>233</v>
      </c>
      <c r="D121" s="201" t="s">
        <v>173</v>
      </c>
      <c r="E121" s="202" t="s">
        <v>685</v>
      </c>
      <c r="F121" s="203" t="s">
        <v>686</v>
      </c>
      <c r="G121" s="204" t="s">
        <v>195</v>
      </c>
      <c r="H121" s="205">
        <v>4</v>
      </c>
      <c r="I121" s="7"/>
      <c r="J121" s="7"/>
      <c r="K121" s="206">
        <f>ROUND(P121*H121,2)</f>
        <v>0</v>
      </c>
      <c r="L121" s="203" t="s">
        <v>5</v>
      </c>
      <c r="M121" s="38"/>
      <c r="N121" s="207" t="s">
        <v>5</v>
      </c>
      <c r="O121" s="208" t="s">
        <v>42</v>
      </c>
      <c r="P121" s="144">
        <f>I121+J121</f>
        <v>0</v>
      </c>
      <c r="Q121" s="144">
        <f>ROUND(I121*H121,2)</f>
        <v>0</v>
      </c>
      <c r="R121" s="144">
        <f>ROUND(J121*H121,2)</f>
        <v>0</v>
      </c>
      <c r="S121" s="39"/>
      <c r="T121" s="209">
        <f>S121*H121</f>
        <v>0</v>
      </c>
      <c r="U121" s="209">
        <v>0</v>
      </c>
      <c r="V121" s="209">
        <f>U121*H121</f>
        <v>0</v>
      </c>
      <c r="W121" s="209">
        <v>0</v>
      </c>
      <c r="X121" s="210">
        <f>W121*H121</f>
        <v>0</v>
      </c>
      <c r="AR121" s="17" t="s">
        <v>177</v>
      </c>
      <c r="AT121" s="17" t="s">
        <v>173</v>
      </c>
      <c r="AU121" s="17" t="s">
        <v>83</v>
      </c>
      <c r="AY121" s="17" t="s">
        <v>171</v>
      </c>
      <c r="BE121" s="211">
        <f>IF(O121="základní",K121,0)</f>
        <v>0</v>
      </c>
      <c r="BF121" s="211">
        <f>IF(O121="snížená",K121,0)</f>
        <v>0</v>
      </c>
      <c r="BG121" s="211">
        <f>IF(O121="zákl. přenesená",K121,0)</f>
        <v>0</v>
      </c>
      <c r="BH121" s="211">
        <f>IF(O121="sníž. přenesená",K121,0)</f>
        <v>0</v>
      </c>
      <c r="BI121" s="211">
        <f>IF(O121="nulová",K121,0)</f>
        <v>0</v>
      </c>
      <c r="BJ121" s="17" t="s">
        <v>81</v>
      </c>
      <c r="BK121" s="211">
        <f>ROUND(P121*H121,2)</f>
        <v>0</v>
      </c>
      <c r="BL121" s="17" t="s">
        <v>177</v>
      </c>
      <c r="BM121" s="17" t="s">
        <v>277</v>
      </c>
    </row>
    <row r="122" spans="2:65" s="45" customFormat="1" ht="27" x14ac:dyDescent="0.3">
      <c r="B122" s="38"/>
      <c r="C122" s="39"/>
      <c r="D122" s="262" t="s">
        <v>179</v>
      </c>
      <c r="E122" s="39"/>
      <c r="F122" s="269" t="s">
        <v>944</v>
      </c>
      <c r="G122" s="39"/>
      <c r="H122" s="39"/>
      <c r="I122" s="39"/>
      <c r="J122" s="39"/>
      <c r="K122" s="39"/>
      <c r="L122" s="39"/>
      <c r="M122" s="38"/>
      <c r="N122" s="214"/>
      <c r="O122" s="39"/>
      <c r="P122" s="39"/>
      <c r="Q122" s="39"/>
      <c r="R122" s="39"/>
      <c r="S122" s="39"/>
      <c r="T122" s="39"/>
      <c r="U122" s="39"/>
      <c r="V122" s="39"/>
      <c r="W122" s="39"/>
      <c r="X122" s="87"/>
      <c r="AT122" s="17" t="s">
        <v>179</v>
      </c>
      <c r="AU122" s="17" t="s">
        <v>83</v>
      </c>
    </row>
    <row r="123" spans="2:65" s="216" customFormat="1" ht="13.5" x14ac:dyDescent="0.3">
      <c r="B123" s="215"/>
      <c r="D123" s="212" t="s">
        <v>181</v>
      </c>
      <c r="E123" s="217" t="s">
        <v>5</v>
      </c>
      <c r="F123" s="218" t="s">
        <v>952</v>
      </c>
      <c r="H123" s="219">
        <v>4</v>
      </c>
      <c r="M123" s="215"/>
      <c r="N123" s="220"/>
      <c r="O123" s="221"/>
      <c r="P123" s="221"/>
      <c r="Q123" s="221"/>
      <c r="R123" s="221"/>
      <c r="S123" s="221"/>
      <c r="T123" s="221"/>
      <c r="U123" s="221"/>
      <c r="V123" s="221"/>
      <c r="W123" s="221"/>
      <c r="X123" s="222"/>
      <c r="AT123" s="217" t="s">
        <v>181</v>
      </c>
      <c r="AU123" s="217" t="s">
        <v>83</v>
      </c>
      <c r="AV123" s="216" t="s">
        <v>83</v>
      </c>
      <c r="AW123" s="216" t="s">
        <v>7</v>
      </c>
      <c r="AX123" s="216" t="s">
        <v>73</v>
      </c>
      <c r="AY123" s="217" t="s">
        <v>171</v>
      </c>
    </row>
    <row r="124" spans="2:65" s="224" customFormat="1" ht="13.5" x14ac:dyDescent="0.3">
      <c r="B124" s="223"/>
      <c r="D124" s="212" t="s">
        <v>181</v>
      </c>
      <c r="E124" s="225" t="s">
        <v>5</v>
      </c>
      <c r="F124" s="226" t="s">
        <v>205</v>
      </c>
      <c r="H124" s="227">
        <v>4</v>
      </c>
      <c r="M124" s="223"/>
      <c r="N124" s="228"/>
      <c r="O124" s="229"/>
      <c r="P124" s="229"/>
      <c r="Q124" s="229"/>
      <c r="R124" s="229"/>
      <c r="S124" s="229"/>
      <c r="T124" s="229"/>
      <c r="U124" s="229"/>
      <c r="V124" s="229"/>
      <c r="W124" s="229"/>
      <c r="X124" s="230"/>
      <c r="AT124" s="225" t="s">
        <v>181</v>
      </c>
      <c r="AU124" s="225" t="s">
        <v>83</v>
      </c>
      <c r="AV124" s="224" t="s">
        <v>177</v>
      </c>
      <c r="AW124" s="224" t="s">
        <v>7</v>
      </c>
      <c r="AX124" s="224" t="s">
        <v>81</v>
      </c>
      <c r="AY124" s="225" t="s">
        <v>171</v>
      </c>
    </row>
    <row r="125" spans="2:65" s="188" customFormat="1" ht="29.85" customHeight="1" x14ac:dyDescent="0.3">
      <c r="B125" s="187"/>
      <c r="D125" s="189" t="s">
        <v>72</v>
      </c>
      <c r="E125" s="199" t="s">
        <v>915</v>
      </c>
      <c r="F125" s="199" t="s">
        <v>916</v>
      </c>
      <c r="K125" s="200">
        <f>BK125</f>
        <v>0</v>
      </c>
      <c r="M125" s="187"/>
      <c r="N125" s="192"/>
      <c r="O125" s="193"/>
      <c r="P125" s="193"/>
      <c r="Q125" s="194">
        <f>SUM(Q126:Q129)</f>
        <v>0</v>
      </c>
      <c r="R125" s="194">
        <f>SUM(R126:R129)</f>
        <v>0</v>
      </c>
      <c r="S125" s="193"/>
      <c r="T125" s="195">
        <f>SUM(T126:T129)</f>
        <v>0</v>
      </c>
      <c r="U125" s="193"/>
      <c r="V125" s="195">
        <f>SUM(V126:V129)</f>
        <v>0</v>
      </c>
      <c r="W125" s="193"/>
      <c r="X125" s="196">
        <f>SUM(X126:X129)</f>
        <v>0</v>
      </c>
      <c r="AR125" s="189" t="s">
        <v>81</v>
      </c>
      <c r="AT125" s="197" t="s">
        <v>72</v>
      </c>
      <c r="AU125" s="197" t="s">
        <v>81</v>
      </c>
      <c r="AY125" s="189" t="s">
        <v>171</v>
      </c>
      <c r="BK125" s="198">
        <f>SUM(BK126:BK129)</f>
        <v>0</v>
      </c>
    </row>
    <row r="126" spans="2:65" s="45" customFormat="1" ht="16.5" customHeight="1" x14ac:dyDescent="0.3">
      <c r="B126" s="38"/>
      <c r="C126" s="201" t="s">
        <v>238</v>
      </c>
      <c r="D126" s="201" t="s">
        <v>173</v>
      </c>
      <c r="E126" s="202" t="s">
        <v>917</v>
      </c>
      <c r="F126" s="203" t="s">
        <v>918</v>
      </c>
      <c r="G126" s="204" t="s">
        <v>195</v>
      </c>
      <c r="H126" s="205">
        <v>1</v>
      </c>
      <c r="I126" s="7"/>
      <c r="J126" s="7"/>
      <c r="K126" s="206">
        <f>ROUND(P126*H126,2)</f>
        <v>0</v>
      </c>
      <c r="L126" s="203" t="s">
        <v>5</v>
      </c>
      <c r="M126" s="38"/>
      <c r="N126" s="207" t="s">
        <v>5</v>
      </c>
      <c r="O126" s="208" t="s">
        <v>42</v>
      </c>
      <c r="P126" s="144">
        <f>I126+J126</f>
        <v>0</v>
      </c>
      <c r="Q126" s="144">
        <f>ROUND(I126*H126,2)</f>
        <v>0</v>
      </c>
      <c r="R126" s="144">
        <f>ROUND(J126*H126,2)</f>
        <v>0</v>
      </c>
      <c r="S126" s="39"/>
      <c r="T126" s="209">
        <f>S126*H126</f>
        <v>0</v>
      </c>
      <c r="U126" s="209">
        <v>0</v>
      </c>
      <c r="V126" s="209">
        <f>U126*H126</f>
        <v>0</v>
      </c>
      <c r="W126" s="209">
        <v>0</v>
      </c>
      <c r="X126" s="210">
        <f>W126*H126</f>
        <v>0</v>
      </c>
      <c r="AR126" s="17" t="s">
        <v>177</v>
      </c>
      <c r="AT126" s="17" t="s">
        <v>173</v>
      </c>
      <c r="AU126" s="17" t="s">
        <v>83</v>
      </c>
      <c r="AY126" s="17" t="s">
        <v>171</v>
      </c>
      <c r="BE126" s="211">
        <f>IF(O126="základní",K126,0)</f>
        <v>0</v>
      </c>
      <c r="BF126" s="211">
        <f>IF(O126="snížená",K126,0)</f>
        <v>0</v>
      </c>
      <c r="BG126" s="211">
        <f>IF(O126="zákl. přenesená",K126,0)</f>
        <v>0</v>
      </c>
      <c r="BH126" s="211">
        <f>IF(O126="sníž. přenesená",K126,0)</f>
        <v>0</v>
      </c>
      <c r="BI126" s="211">
        <f>IF(O126="nulová",K126,0)</f>
        <v>0</v>
      </c>
      <c r="BJ126" s="17" t="s">
        <v>81</v>
      </c>
      <c r="BK126" s="211">
        <f>ROUND(P126*H126,2)</f>
        <v>0</v>
      </c>
      <c r="BL126" s="17" t="s">
        <v>177</v>
      </c>
      <c r="BM126" s="17" t="s">
        <v>284</v>
      </c>
    </row>
    <row r="127" spans="2:65" s="45" customFormat="1" ht="27" x14ac:dyDescent="0.3">
      <c r="B127" s="38"/>
      <c r="C127" s="39"/>
      <c r="D127" s="262" t="s">
        <v>179</v>
      </c>
      <c r="E127" s="39"/>
      <c r="F127" s="269" t="s">
        <v>944</v>
      </c>
      <c r="G127" s="39"/>
      <c r="H127" s="39"/>
      <c r="I127" s="39"/>
      <c r="J127" s="39"/>
      <c r="K127" s="39"/>
      <c r="L127" s="39"/>
      <c r="M127" s="38"/>
      <c r="N127" s="214"/>
      <c r="O127" s="39"/>
      <c r="P127" s="39"/>
      <c r="Q127" s="39"/>
      <c r="R127" s="39"/>
      <c r="S127" s="39"/>
      <c r="T127" s="39"/>
      <c r="U127" s="39"/>
      <c r="V127" s="39"/>
      <c r="W127" s="39"/>
      <c r="X127" s="87"/>
      <c r="AT127" s="17" t="s">
        <v>179</v>
      </c>
      <c r="AU127" s="17" t="s">
        <v>83</v>
      </c>
    </row>
    <row r="128" spans="2:65" s="216" customFormat="1" ht="13.5" x14ac:dyDescent="0.3">
      <c r="B128" s="215"/>
      <c r="D128" s="212" t="s">
        <v>181</v>
      </c>
      <c r="E128" s="217" t="s">
        <v>5</v>
      </c>
      <c r="F128" s="218" t="s">
        <v>953</v>
      </c>
      <c r="H128" s="219">
        <v>1</v>
      </c>
      <c r="M128" s="215"/>
      <c r="N128" s="220"/>
      <c r="O128" s="221"/>
      <c r="P128" s="221"/>
      <c r="Q128" s="221"/>
      <c r="R128" s="221"/>
      <c r="S128" s="221"/>
      <c r="T128" s="221"/>
      <c r="U128" s="221"/>
      <c r="V128" s="221"/>
      <c r="W128" s="221"/>
      <c r="X128" s="222"/>
      <c r="AT128" s="217" t="s">
        <v>181</v>
      </c>
      <c r="AU128" s="217" t="s">
        <v>83</v>
      </c>
      <c r="AV128" s="216" t="s">
        <v>83</v>
      </c>
      <c r="AW128" s="216" t="s">
        <v>7</v>
      </c>
      <c r="AX128" s="216" t="s">
        <v>73</v>
      </c>
      <c r="AY128" s="217" t="s">
        <v>171</v>
      </c>
    </row>
    <row r="129" spans="2:65" s="224" customFormat="1" ht="13.5" x14ac:dyDescent="0.3">
      <c r="B129" s="223"/>
      <c r="D129" s="212" t="s">
        <v>181</v>
      </c>
      <c r="E129" s="225" t="s">
        <v>5</v>
      </c>
      <c r="F129" s="226" t="s">
        <v>205</v>
      </c>
      <c r="H129" s="227">
        <v>1</v>
      </c>
      <c r="M129" s="223"/>
      <c r="N129" s="228"/>
      <c r="O129" s="229"/>
      <c r="P129" s="229"/>
      <c r="Q129" s="229"/>
      <c r="R129" s="229"/>
      <c r="S129" s="229"/>
      <c r="T129" s="229"/>
      <c r="U129" s="229"/>
      <c r="V129" s="229"/>
      <c r="W129" s="229"/>
      <c r="X129" s="230"/>
      <c r="AT129" s="225" t="s">
        <v>181</v>
      </c>
      <c r="AU129" s="225" t="s">
        <v>83</v>
      </c>
      <c r="AV129" s="224" t="s">
        <v>177</v>
      </c>
      <c r="AW129" s="224" t="s">
        <v>7</v>
      </c>
      <c r="AX129" s="224" t="s">
        <v>81</v>
      </c>
      <c r="AY129" s="225" t="s">
        <v>171</v>
      </c>
    </row>
    <row r="130" spans="2:65" s="188" customFormat="1" ht="29.85" customHeight="1" x14ac:dyDescent="0.3">
      <c r="B130" s="187"/>
      <c r="D130" s="189" t="s">
        <v>72</v>
      </c>
      <c r="E130" s="199" t="s">
        <v>920</v>
      </c>
      <c r="F130" s="199" t="s">
        <v>921</v>
      </c>
      <c r="K130" s="200">
        <f>BK130</f>
        <v>0</v>
      </c>
      <c r="M130" s="187"/>
      <c r="N130" s="192"/>
      <c r="O130" s="193"/>
      <c r="P130" s="193"/>
      <c r="Q130" s="194">
        <f>SUM(Q131:Q162)</f>
        <v>0</v>
      </c>
      <c r="R130" s="194">
        <f>SUM(R131:R162)</f>
        <v>0</v>
      </c>
      <c r="S130" s="193"/>
      <c r="T130" s="195">
        <f>SUM(T131:T162)</f>
        <v>0</v>
      </c>
      <c r="U130" s="193"/>
      <c r="V130" s="195">
        <f>SUM(V131:V162)</f>
        <v>0</v>
      </c>
      <c r="W130" s="193"/>
      <c r="X130" s="196">
        <f>SUM(X131:X162)</f>
        <v>0</v>
      </c>
      <c r="AR130" s="189" t="s">
        <v>81</v>
      </c>
      <c r="AT130" s="197" t="s">
        <v>72</v>
      </c>
      <c r="AU130" s="197" t="s">
        <v>81</v>
      </c>
      <c r="AY130" s="189" t="s">
        <v>171</v>
      </c>
      <c r="BK130" s="198">
        <f>SUM(BK131:BK162)</f>
        <v>0</v>
      </c>
    </row>
    <row r="131" spans="2:65" s="45" customFormat="1" ht="16.5" customHeight="1" x14ac:dyDescent="0.3">
      <c r="B131" s="38"/>
      <c r="C131" s="201" t="s">
        <v>244</v>
      </c>
      <c r="D131" s="201" t="s">
        <v>173</v>
      </c>
      <c r="E131" s="202" t="s">
        <v>954</v>
      </c>
      <c r="F131" s="203" t="s">
        <v>955</v>
      </c>
      <c r="G131" s="204" t="s">
        <v>241</v>
      </c>
      <c r="H131" s="205">
        <v>5</v>
      </c>
      <c r="I131" s="7"/>
      <c r="J131" s="7"/>
      <c r="K131" s="206">
        <f>ROUND(P131*H131,2)</f>
        <v>0</v>
      </c>
      <c r="L131" s="203" t="s">
        <v>5</v>
      </c>
      <c r="M131" s="38"/>
      <c r="N131" s="207" t="s">
        <v>5</v>
      </c>
      <c r="O131" s="208" t="s">
        <v>42</v>
      </c>
      <c r="P131" s="144">
        <f>I131+J131</f>
        <v>0</v>
      </c>
      <c r="Q131" s="144">
        <f>ROUND(I131*H131,2)</f>
        <v>0</v>
      </c>
      <c r="R131" s="144">
        <f>ROUND(J131*H131,2)</f>
        <v>0</v>
      </c>
      <c r="S131" s="39"/>
      <c r="T131" s="209">
        <f>S131*H131</f>
        <v>0</v>
      </c>
      <c r="U131" s="209">
        <v>0</v>
      </c>
      <c r="V131" s="209">
        <f>U131*H131</f>
        <v>0</v>
      </c>
      <c r="W131" s="209">
        <v>0</v>
      </c>
      <c r="X131" s="210">
        <f>W131*H131</f>
        <v>0</v>
      </c>
      <c r="AR131" s="17" t="s">
        <v>177</v>
      </c>
      <c r="AT131" s="17" t="s">
        <v>173</v>
      </c>
      <c r="AU131" s="17" t="s">
        <v>83</v>
      </c>
      <c r="AY131" s="17" t="s">
        <v>171</v>
      </c>
      <c r="BE131" s="211">
        <f>IF(O131="základní",K131,0)</f>
        <v>0</v>
      </c>
      <c r="BF131" s="211">
        <f>IF(O131="snížená",K131,0)</f>
        <v>0</v>
      </c>
      <c r="BG131" s="211">
        <f>IF(O131="zákl. přenesená",K131,0)</f>
        <v>0</v>
      </c>
      <c r="BH131" s="211">
        <f>IF(O131="sníž. přenesená",K131,0)</f>
        <v>0</v>
      </c>
      <c r="BI131" s="211">
        <f>IF(O131="nulová",K131,0)</f>
        <v>0</v>
      </c>
      <c r="BJ131" s="17" t="s">
        <v>81</v>
      </c>
      <c r="BK131" s="211">
        <f>ROUND(P131*H131,2)</f>
        <v>0</v>
      </c>
      <c r="BL131" s="17" t="s">
        <v>177</v>
      </c>
      <c r="BM131" s="17" t="s">
        <v>294</v>
      </c>
    </row>
    <row r="132" spans="2:65" s="45" customFormat="1" ht="27" x14ac:dyDescent="0.3">
      <c r="B132" s="38"/>
      <c r="C132" s="39"/>
      <c r="D132" s="262" t="s">
        <v>179</v>
      </c>
      <c r="E132" s="39"/>
      <c r="F132" s="269" t="s">
        <v>944</v>
      </c>
      <c r="G132" s="39"/>
      <c r="H132" s="39"/>
      <c r="I132" s="39"/>
      <c r="J132" s="39"/>
      <c r="K132" s="39"/>
      <c r="L132" s="39"/>
      <c r="M132" s="38"/>
      <c r="N132" s="214"/>
      <c r="O132" s="39"/>
      <c r="P132" s="39"/>
      <c r="Q132" s="39"/>
      <c r="R132" s="39"/>
      <c r="S132" s="39"/>
      <c r="T132" s="39"/>
      <c r="U132" s="39"/>
      <c r="V132" s="39"/>
      <c r="W132" s="39"/>
      <c r="X132" s="87"/>
      <c r="AT132" s="17" t="s">
        <v>179</v>
      </c>
      <c r="AU132" s="17" t="s">
        <v>83</v>
      </c>
    </row>
    <row r="133" spans="2:65" s="216" customFormat="1" ht="13.5" x14ac:dyDescent="0.3">
      <c r="B133" s="215"/>
      <c r="D133" s="212" t="s">
        <v>181</v>
      </c>
      <c r="E133" s="217" t="s">
        <v>5</v>
      </c>
      <c r="F133" s="218" t="s">
        <v>951</v>
      </c>
      <c r="H133" s="219">
        <v>5</v>
      </c>
      <c r="M133" s="215"/>
      <c r="N133" s="220"/>
      <c r="O133" s="221"/>
      <c r="P133" s="221"/>
      <c r="Q133" s="221"/>
      <c r="R133" s="221"/>
      <c r="S133" s="221"/>
      <c r="T133" s="221"/>
      <c r="U133" s="221"/>
      <c r="V133" s="221"/>
      <c r="W133" s="221"/>
      <c r="X133" s="222"/>
      <c r="AT133" s="217" t="s">
        <v>181</v>
      </c>
      <c r="AU133" s="217" t="s">
        <v>83</v>
      </c>
      <c r="AV133" s="216" t="s">
        <v>83</v>
      </c>
      <c r="AW133" s="216" t="s">
        <v>7</v>
      </c>
      <c r="AX133" s="216" t="s">
        <v>73</v>
      </c>
      <c r="AY133" s="217" t="s">
        <v>171</v>
      </c>
    </row>
    <row r="134" spans="2:65" s="224" customFormat="1" ht="13.5" x14ac:dyDescent="0.3">
      <c r="B134" s="223"/>
      <c r="D134" s="212" t="s">
        <v>181</v>
      </c>
      <c r="E134" s="225" t="s">
        <v>5</v>
      </c>
      <c r="F134" s="226" t="s">
        <v>205</v>
      </c>
      <c r="H134" s="227">
        <v>5</v>
      </c>
      <c r="M134" s="223"/>
      <c r="N134" s="228"/>
      <c r="O134" s="229"/>
      <c r="P134" s="229"/>
      <c r="Q134" s="229"/>
      <c r="R134" s="229"/>
      <c r="S134" s="229"/>
      <c r="T134" s="229"/>
      <c r="U134" s="229"/>
      <c r="V134" s="229"/>
      <c r="W134" s="229"/>
      <c r="X134" s="230"/>
      <c r="AT134" s="225" t="s">
        <v>181</v>
      </c>
      <c r="AU134" s="225" t="s">
        <v>83</v>
      </c>
      <c r="AV134" s="224" t="s">
        <v>177</v>
      </c>
      <c r="AW134" s="224" t="s">
        <v>7</v>
      </c>
      <c r="AX134" s="224" t="s">
        <v>81</v>
      </c>
      <c r="AY134" s="225" t="s">
        <v>171</v>
      </c>
    </row>
    <row r="135" spans="2:65" s="45" customFormat="1" ht="16.5" customHeight="1" x14ac:dyDescent="0.3">
      <c r="B135" s="38"/>
      <c r="C135" s="201" t="s">
        <v>248</v>
      </c>
      <c r="D135" s="201" t="s">
        <v>173</v>
      </c>
      <c r="E135" s="202" t="s">
        <v>956</v>
      </c>
      <c r="F135" s="203" t="s">
        <v>957</v>
      </c>
      <c r="G135" s="204" t="s">
        <v>241</v>
      </c>
      <c r="H135" s="205">
        <v>5</v>
      </c>
      <c r="I135" s="7"/>
      <c r="J135" s="7"/>
      <c r="K135" s="206">
        <f>ROUND(P135*H135,2)</f>
        <v>0</v>
      </c>
      <c r="L135" s="203" t="s">
        <v>5</v>
      </c>
      <c r="M135" s="38"/>
      <c r="N135" s="207" t="s">
        <v>5</v>
      </c>
      <c r="O135" s="208" t="s">
        <v>42</v>
      </c>
      <c r="P135" s="144">
        <f>I135+J135</f>
        <v>0</v>
      </c>
      <c r="Q135" s="144">
        <f>ROUND(I135*H135,2)</f>
        <v>0</v>
      </c>
      <c r="R135" s="144">
        <f>ROUND(J135*H135,2)</f>
        <v>0</v>
      </c>
      <c r="S135" s="39"/>
      <c r="T135" s="209">
        <f>S135*H135</f>
        <v>0</v>
      </c>
      <c r="U135" s="209">
        <v>0</v>
      </c>
      <c r="V135" s="209">
        <f>U135*H135</f>
        <v>0</v>
      </c>
      <c r="W135" s="209">
        <v>0</v>
      </c>
      <c r="X135" s="210">
        <f>W135*H135</f>
        <v>0</v>
      </c>
      <c r="AR135" s="17" t="s">
        <v>177</v>
      </c>
      <c r="AT135" s="17" t="s">
        <v>173</v>
      </c>
      <c r="AU135" s="17" t="s">
        <v>83</v>
      </c>
      <c r="AY135" s="17" t="s">
        <v>171</v>
      </c>
      <c r="BE135" s="211">
        <f>IF(O135="základní",K135,0)</f>
        <v>0</v>
      </c>
      <c r="BF135" s="211">
        <f>IF(O135="snížená",K135,0)</f>
        <v>0</v>
      </c>
      <c r="BG135" s="211">
        <f>IF(O135="zákl. přenesená",K135,0)</f>
        <v>0</v>
      </c>
      <c r="BH135" s="211">
        <f>IF(O135="sníž. přenesená",K135,0)</f>
        <v>0</v>
      </c>
      <c r="BI135" s="211">
        <f>IF(O135="nulová",K135,0)</f>
        <v>0</v>
      </c>
      <c r="BJ135" s="17" t="s">
        <v>81</v>
      </c>
      <c r="BK135" s="211">
        <f>ROUND(P135*H135,2)</f>
        <v>0</v>
      </c>
      <c r="BL135" s="17" t="s">
        <v>177</v>
      </c>
      <c r="BM135" s="17" t="s">
        <v>303</v>
      </c>
    </row>
    <row r="136" spans="2:65" s="45" customFormat="1" ht="27" x14ac:dyDescent="0.3">
      <c r="B136" s="38"/>
      <c r="D136" s="212" t="s">
        <v>179</v>
      </c>
      <c r="F136" s="213" t="s">
        <v>944</v>
      </c>
      <c r="M136" s="38"/>
      <c r="N136" s="214"/>
      <c r="O136" s="39"/>
      <c r="P136" s="39"/>
      <c r="Q136" s="39"/>
      <c r="R136" s="39"/>
      <c r="S136" s="39"/>
      <c r="T136" s="39"/>
      <c r="U136" s="39"/>
      <c r="V136" s="39"/>
      <c r="W136" s="39"/>
      <c r="X136" s="87"/>
      <c r="AT136" s="17" t="s">
        <v>179</v>
      </c>
      <c r="AU136" s="17" t="s">
        <v>83</v>
      </c>
    </row>
    <row r="137" spans="2:65" s="216" customFormat="1" ht="13.5" x14ac:dyDescent="0.3">
      <c r="B137" s="215"/>
      <c r="C137" s="221"/>
      <c r="D137" s="262" t="s">
        <v>181</v>
      </c>
      <c r="E137" s="267" t="s">
        <v>5</v>
      </c>
      <c r="F137" s="271" t="s">
        <v>951</v>
      </c>
      <c r="G137" s="221"/>
      <c r="H137" s="273">
        <v>5</v>
      </c>
      <c r="I137" s="221"/>
      <c r="J137" s="221"/>
      <c r="K137" s="221"/>
      <c r="L137" s="221"/>
      <c r="M137" s="215"/>
      <c r="N137" s="220"/>
      <c r="O137" s="221"/>
      <c r="P137" s="221"/>
      <c r="Q137" s="221"/>
      <c r="R137" s="221"/>
      <c r="S137" s="221"/>
      <c r="T137" s="221"/>
      <c r="U137" s="221"/>
      <c r="V137" s="221"/>
      <c r="W137" s="221"/>
      <c r="X137" s="222"/>
      <c r="AT137" s="217" t="s">
        <v>181</v>
      </c>
      <c r="AU137" s="217" t="s">
        <v>83</v>
      </c>
      <c r="AV137" s="216" t="s">
        <v>83</v>
      </c>
      <c r="AW137" s="216" t="s">
        <v>7</v>
      </c>
      <c r="AX137" s="216" t="s">
        <v>73</v>
      </c>
      <c r="AY137" s="217" t="s">
        <v>171</v>
      </c>
    </row>
    <row r="138" spans="2:65" s="224" customFormat="1" ht="13.5" x14ac:dyDescent="0.3">
      <c r="B138" s="223"/>
      <c r="D138" s="212" t="s">
        <v>181</v>
      </c>
      <c r="E138" s="225" t="s">
        <v>5</v>
      </c>
      <c r="F138" s="226" t="s">
        <v>205</v>
      </c>
      <c r="H138" s="227">
        <v>5</v>
      </c>
      <c r="M138" s="223"/>
      <c r="N138" s="228"/>
      <c r="O138" s="229"/>
      <c r="P138" s="229"/>
      <c r="Q138" s="229"/>
      <c r="R138" s="229"/>
      <c r="S138" s="229"/>
      <c r="T138" s="229"/>
      <c r="U138" s="229"/>
      <c r="V138" s="229"/>
      <c r="W138" s="229"/>
      <c r="X138" s="230"/>
      <c r="AT138" s="225" t="s">
        <v>181</v>
      </c>
      <c r="AU138" s="225" t="s">
        <v>83</v>
      </c>
      <c r="AV138" s="224" t="s">
        <v>177</v>
      </c>
      <c r="AW138" s="224" t="s">
        <v>7</v>
      </c>
      <c r="AX138" s="224" t="s">
        <v>81</v>
      </c>
      <c r="AY138" s="225" t="s">
        <v>171</v>
      </c>
    </row>
    <row r="139" spans="2:65" s="45" customFormat="1" ht="16.5" customHeight="1" x14ac:dyDescent="0.3">
      <c r="B139" s="38"/>
      <c r="C139" s="201" t="s">
        <v>253</v>
      </c>
      <c r="D139" s="201" t="s">
        <v>173</v>
      </c>
      <c r="E139" s="202" t="s">
        <v>958</v>
      </c>
      <c r="F139" s="203" t="s">
        <v>959</v>
      </c>
      <c r="G139" s="204" t="s">
        <v>241</v>
      </c>
      <c r="H139" s="205">
        <v>5</v>
      </c>
      <c r="I139" s="7"/>
      <c r="J139" s="7"/>
      <c r="K139" s="206">
        <f>ROUND(P139*H139,2)</f>
        <v>0</v>
      </c>
      <c r="L139" s="203" t="s">
        <v>5</v>
      </c>
      <c r="M139" s="38"/>
      <c r="N139" s="207" t="s">
        <v>5</v>
      </c>
      <c r="O139" s="208" t="s">
        <v>42</v>
      </c>
      <c r="P139" s="144">
        <f>I139+J139</f>
        <v>0</v>
      </c>
      <c r="Q139" s="144">
        <f>ROUND(I139*H139,2)</f>
        <v>0</v>
      </c>
      <c r="R139" s="144">
        <f>ROUND(J139*H139,2)</f>
        <v>0</v>
      </c>
      <c r="S139" s="39"/>
      <c r="T139" s="209">
        <f>S139*H139</f>
        <v>0</v>
      </c>
      <c r="U139" s="209">
        <v>0</v>
      </c>
      <c r="V139" s="209">
        <f>U139*H139</f>
        <v>0</v>
      </c>
      <c r="W139" s="209">
        <v>0</v>
      </c>
      <c r="X139" s="210">
        <f>W139*H139</f>
        <v>0</v>
      </c>
      <c r="AR139" s="17" t="s">
        <v>177</v>
      </c>
      <c r="AT139" s="17" t="s">
        <v>173</v>
      </c>
      <c r="AU139" s="17" t="s">
        <v>83</v>
      </c>
      <c r="AY139" s="17" t="s">
        <v>171</v>
      </c>
      <c r="BE139" s="211">
        <f>IF(O139="základní",K139,0)</f>
        <v>0</v>
      </c>
      <c r="BF139" s="211">
        <f>IF(O139="snížená",K139,0)</f>
        <v>0</v>
      </c>
      <c r="BG139" s="211">
        <f>IF(O139="zákl. přenesená",K139,0)</f>
        <v>0</v>
      </c>
      <c r="BH139" s="211">
        <f>IF(O139="sníž. přenesená",K139,0)</f>
        <v>0</v>
      </c>
      <c r="BI139" s="211">
        <f>IF(O139="nulová",K139,0)</f>
        <v>0</v>
      </c>
      <c r="BJ139" s="17" t="s">
        <v>81</v>
      </c>
      <c r="BK139" s="211">
        <f>ROUND(P139*H139,2)</f>
        <v>0</v>
      </c>
      <c r="BL139" s="17" t="s">
        <v>177</v>
      </c>
      <c r="BM139" s="17" t="s">
        <v>312</v>
      </c>
    </row>
    <row r="140" spans="2:65" s="45" customFormat="1" ht="27" x14ac:dyDescent="0.3">
      <c r="B140" s="38"/>
      <c r="D140" s="212" t="s">
        <v>179</v>
      </c>
      <c r="F140" s="213" t="s">
        <v>944</v>
      </c>
      <c r="M140" s="38"/>
      <c r="N140" s="214"/>
      <c r="O140" s="39"/>
      <c r="P140" s="39"/>
      <c r="Q140" s="39"/>
      <c r="R140" s="39"/>
      <c r="S140" s="39"/>
      <c r="T140" s="39"/>
      <c r="U140" s="39"/>
      <c r="V140" s="39"/>
      <c r="W140" s="39"/>
      <c r="X140" s="87"/>
      <c r="AT140" s="17" t="s">
        <v>179</v>
      </c>
      <c r="AU140" s="17" t="s">
        <v>83</v>
      </c>
    </row>
    <row r="141" spans="2:65" s="216" customFormat="1" ht="13.5" x14ac:dyDescent="0.3">
      <c r="B141" s="215"/>
      <c r="D141" s="212" t="s">
        <v>181</v>
      </c>
      <c r="E141" s="217" t="s">
        <v>5</v>
      </c>
      <c r="F141" s="218" t="s">
        <v>951</v>
      </c>
      <c r="H141" s="219">
        <v>5</v>
      </c>
      <c r="M141" s="215"/>
      <c r="N141" s="220"/>
      <c r="O141" s="221"/>
      <c r="P141" s="221"/>
      <c r="Q141" s="221"/>
      <c r="R141" s="221"/>
      <c r="S141" s="221"/>
      <c r="T141" s="221"/>
      <c r="U141" s="221"/>
      <c r="V141" s="221"/>
      <c r="W141" s="221"/>
      <c r="X141" s="222"/>
      <c r="AT141" s="217" t="s">
        <v>181</v>
      </c>
      <c r="AU141" s="217" t="s">
        <v>83</v>
      </c>
      <c r="AV141" s="216" t="s">
        <v>83</v>
      </c>
      <c r="AW141" s="216" t="s">
        <v>7</v>
      </c>
      <c r="AX141" s="216" t="s">
        <v>73</v>
      </c>
      <c r="AY141" s="217" t="s">
        <v>171</v>
      </c>
    </row>
    <row r="142" spans="2:65" s="224" customFormat="1" ht="13.5" x14ac:dyDescent="0.3">
      <c r="B142" s="223"/>
      <c r="C142" s="229"/>
      <c r="D142" s="262" t="s">
        <v>181</v>
      </c>
      <c r="E142" s="265" t="s">
        <v>5</v>
      </c>
      <c r="F142" s="270" t="s">
        <v>205</v>
      </c>
      <c r="G142" s="229"/>
      <c r="H142" s="272">
        <v>5</v>
      </c>
      <c r="I142" s="229"/>
      <c r="J142" s="229"/>
      <c r="K142" s="229"/>
      <c r="L142" s="229"/>
      <c r="M142" s="223"/>
      <c r="N142" s="228"/>
      <c r="O142" s="229"/>
      <c r="P142" s="229"/>
      <c r="Q142" s="229"/>
      <c r="R142" s="229"/>
      <c r="S142" s="229"/>
      <c r="T142" s="229"/>
      <c r="U142" s="229"/>
      <c r="V142" s="229"/>
      <c r="W142" s="229"/>
      <c r="X142" s="230"/>
      <c r="AT142" s="225" t="s">
        <v>181</v>
      </c>
      <c r="AU142" s="225" t="s">
        <v>83</v>
      </c>
      <c r="AV142" s="224" t="s">
        <v>177</v>
      </c>
      <c r="AW142" s="224" t="s">
        <v>7</v>
      </c>
      <c r="AX142" s="224" t="s">
        <v>81</v>
      </c>
      <c r="AY142" s="225" t="s">
        <v>171</v>
      </c>
    </row>
    <row r="143" spans="2:65" s="45" customFormat="1" ht="16.5" customHeight="1" x14ac:dyDescent="0.3">
      <c r="B143" s="38"/>
      <c r="C143" s="201" t="s">
        <v>12</v>
      </c>
      <c r="D143" s="201" t="s">
        <v>173</v>
      </c>
      <c r="E143" s="202" t="s">
        <v>930</v>
      </c>
      <c r="F143" s="203" t="s">
        <v>931</v>
      </c>
      <c r="G143" s="204" t="s">
        <v>224</v>
      </c>
      <c r="H143" s="205">
        <v>2</v>
      </c>
      <c r="I143" s="7"/>
      <c r="J143" s="7"/>
      <c r="K143" s="206">
        <f>ROUND(P143*H143,2)</f>
        <v>0</v>
      </c>
      <c r="L143" s="203" t="s">
        <v>5</v>
      </c>
      <c r="M143" s="38"/>
      <c r="N143" s="207" t="s">
        <v>5</v>
      </c>
      <c r="O143" s="208" t="s">
        <v>42</v>
      </c>
      <c r="P143" s="144">
        <f>I143+J143</f>
        <v>0</v>
      </c>
      <c r="Q143" s="144">
        <f>ROUND(I143*H143,2)</f>
        <v>0</v>
      </c>
      <c r="R143" s="144">
        <f>ROUND(J143*H143,2)</f>
        <v>0</v>
      </c>
      <c r="S143" s="39"/>
      <c r="T143" s="209">
        <f>S143*H143</f>
        <v>0</v>
      </c>
      <c r="U143" s="209">
        <v>0</v>
      </c>
      <c r="V143" s="209">
        <f>U143*H143</f>
        <v>0</v>
      </c>
      <c r="W143" s="209">
        <v>0</v>
      </c>
      <c r="X143" s="210">
        <f>W143*H143</f>
        <v>0</v>
      </c>
      <c r="AR143" s="17" t="s">
        <v>177</v>
      </c>
      <c r="AT143" s="17" t="s">
        <v>173</v>
      </c>
      <c r="AU143" s="17" t="s">
        <v>83</v>
      </c>
      <c r="AY143" s="17" t="s">
        <v>171</v>
      </c>
      <c r="BE143" s="211">
        <f>IF(O143="základní",K143,0)</f>
        <v>0</v>
      </c>
      <c r="BF143" s="211">
        <f>IF(O143="snížená",K143,0)</f>
        <v>0</v>
      </c>
      <c r="BG143" s="211">
        <f>IF(O143="zákl. přenesená",K143,0)</f>
        <v>0</v>
      </c>
      <c r="BH143" s="211">
        <f>IF(O143="sníž. přenesená",K143,0)</f>
        <v>0</v>
      </c>
      <c r="BI143" s="211">
        <f>IF(O143="nulová",K143,0)</f>
        <v>0</v>
      </c>
      <c r="BJ143" s="17" t="s">
        <v>81</v>
      </c>
      <c r="BK143" s="211">
        <f>ROUND(P143*H143,2)</f>
        <v>0</v>
      </c>
      <c r="BL143" s="17" t="s">
        <v>177</v>
      </c>
      <c r="BM143" s="17" t="s">
        <v>323</v>
      </c>
    </row>
    <row r="144" spans="2:65" s="45" customFormat="1" ht="27" x14ac:dyDescent="0.3">
      <c r="B144" s="38"/>
      <c r="D144" s="212" t="s">
        <v>179</v>
      </c>
      <c r="F144" s="213" t="s">
        <v>944</v>
      </c>
      <c r="M144" s="38"/>
      <c r="N144" s="214"/>
      <c r="O144" s="39"/>
      <c r="P144" s="39"/>
      <c r="Q144" s="39"/>
      <c r="R144" s="39"/>
      <c r="S144" s="39"/>
      <c r="T144" s="39"/>
      <c r="U144" s="39"/>
      <c r="V144" s="39"/>
      <c r="W144" s="39"/>
      <c r="X144" s="87"/>
      <c r="AT144" s="17" t="s">
        <v>179</v>
      </c>
      <c r="AU144" s="17" t="s">
        <v>83</v>
      </c>
    </row>
    <row r="145" spans="2:65" s="216" customFormat="1" ht="13.5" x14ac:dyDescent="0.3">
      <c r="B145" s="215"/>
      <c r="D145" s="212" t="s">
        <v>181</v>
      </c>
      <c r="E145" s="217" t="s">
        <v>5</v>
      </c>
      <c r="F145" s="218" t="s">
        <v>960</v>
      </c>
      <c r="H145" s="219">
        <v>2</v>
      </c>
      <c r="M145" s="215"/>
      <c r="N145" s="220"/>
      <c r="O145" s="221"/>
      <c r="P145" s="221"/>
      <c r="Q145" s="221"/>
      <c r="R145" s="221"/>
      <c r="S145" s="221"/>
      <c r="T145" s="221"/>
      <c r="U145" s="221"/>
      <c r="V145" s="221"/>
      <c r="W145" s="221"/>
      <c r="X145" s="222"/>
      <c r="AT145" s="217" t="s">
        <v>181</v>
      </c>
      <c r="AU145" s="217" t="s">
        <v>83</v>
      </c>
      <c r="AV145" s="216" t="s">
        <v>83</v>
      </c>
      <c r="AW145" s="216" t="s">
        <v>7</v>
      </c>
      <c r="AX145" s="216" t="s">
        <v>73</v>
      </c>
      <c r="AY145" s="217" t="s">
        <v>171</v>
      </c>
    </row>
    <row r="146" spans="2:65" s="224" customFormat="1" ht="13.5" x14ac:dyDescent="0.3">
      <c r="B146" s="223"/>
      <c r="D146" s="212" t="s">
        <v>181</v>
      </c>
      <c r="E146" s="225" t="s">
        <v>5</v>
      </c>
      <c r="F146" s="226" t="s">
        <v>205</v>
      </c>
      <c r="H146" s="227">
        <v>2</v>
      </c>
      <c r="M146" s="223"/>
      <c r="N146" s="228"/>
      <c r="O146" s="229"/>
      <c r="P146" s="229"/>
      <c r="Q146" s="229"/>
      <c r="R146" s="229"/>
      <c r="S146" s="229"/>
      <c r="T146" s="229"/>
      <c r="U146" s="229"/>
      <c r="V146" s="229"/>
      <c r="W146" s="229"/>
      <c r="X146" s="230"/>
      <c r="AT146" s="225" t="s">
        <v>181</v>
      </c>
      <c r="AU146" s="225" t="s">
        <v>83</v>
      </c>
      <c r="AV146" s="224" t="s">
        <v>177</v>
      </c>
      <c r="AW146" s="224" t="s">
        <v>7</v>
      </c>
      <c r="AX146" s="224" t="s">
        <v>81</v>
      </c>
      <c r="AY146" s="225" t="s">
        <v>171</v>
      </c>
    </row>
    <row r="147" spans="2:65" s="45" customFormat="1" ht="16.5" customHeight="1" x14ac:dyDescent="0.3">
      <c r="B147" s="38"/>
      <c r="C147" s="201" t="s">
        <v>260</v>
      </c>
      <c r="D147" s="201" t="s">
        <v>173</v>
      </c>
      <c r="E147" s="202" t="s">
        <v>961</v>
      </c>
      <c r="F147" s="203" t="s">
        <v>962</v>
      </c>
      <c r="G147" s="204" t="s">
        <v>224</v>
      </c>
      <c r="H147" s="205">
        <v>1</v>
      </c>
      <c r="I147" s="7"/>
      <c r="J147" s="7"/>
      <c r="K147" s="206">
        <f>ROUND(P147*H147,2)</f>
        <v>0</v>
      </c>
      <c r="L147" s="203" t="s">
        <v>5</v>
      </c>
      <c r="M147" s="38"/>
      <c r="N147" s="207" t="s">
        <v>5</v>
      </c>
      <c r="O147" s="208" t="s">
        <v>42</v>
      </c>
      <c r="P147" s="144">
        <f>I147+J147</f>
        <v>0</v>
      </c>
      <c r="Q147" s="144">
        <f>ROUND(I147*H147,2)</f>
        <v>0</v>
      </c>
      <c r="R147" s="144">
        <f>ROUND(J147*H147,2)</f>
        <v>0</v>
      </c>
      <c r="S147" s="39"/>
      <c r="T147" s="209">
        <f>S147*H147</f>
        <v>0</v>
      </c>
      <c r="U147" s="209">
        <v>0</v>
      </c>
      <c r="V147" s="209">
        <f>U147*H147</f>
        <v>0</v>
      </c>
      <c r="W147" s="209">
        <v>0</v>
      </c>
      <c r="X147" s="210">
        <f>W147*H147</f>
        <v>0</v>
      </c>
      <c r="AR147" s="17" t="s">
        <v>177</v>
      </c>
      <c r="AT147" s="17" t="s">
        <v>173</v>
      </c>
      <c r="AU147" s="17" t="s">
        <v>83</v>
      </c>
      <c r="AY147" s="17" t="s">
        <v>171</v>
      </c>
      <c r="BE147" s="211">
        <f>IF(O147="základní",K147,0)</f>
        <v>0</v>
      </c>
      <c r="BF147" s="211">
        <f>IF(O147="snížená",K147,0)</f>
        <v>0</v>
      </c>
      <c r="BG147" s="211">
        <f>IF(O147="zákl. přenesená",K147,0)</f>
        <v>0</v>
      </c>
      <c r="BH147" s="211">
        <f>IF(O147="sníž. přenesená",K147,0)</f>
        <v>0</v>
      </c>
      <c r="BI147" s="211">
        <f>IF(O147="nulová",K147,0)</f>
        <v>0</v>
      </c>
      <c r="BJ147" s="17" t="s">
        <v>81</v>
      </c>
      <c r="BK147" s="211">
        <f>ROUND(P147*H147,2)</f>
        <v>0</v>
      </c>
      <c r="BL147" s="17" t="s">
        <v>177</v>
      </c>
      <c r="BM147" s="17" t="s">
        <v>334</v>
      </c>
    </row>
    <row r="148" spans="2:65" s="45" customFormat="1" ht="27" x14ac:dyDescent="0.3">
      <c r="B148" s="38"/>
      <c r="C148" s="39"/>
      <c r="D148" s="262" t="s">
        <v>179</v>
      </c>
      <c r="E148" s="39"/>
      <c r="F148" s="269" t="s">
        <v>944</v>
      </c>
      <c r="G148" s="39"/>
      <c r="H148" s="39"/>
      <c r="I148" s="39"/>
      <c r="J148" s="39"/>
      <c r="K148" s="39"/>
      <c r="L148" s="39"/>
      <c r="M148" s="38"/>
      <c r="N148" s="214"/>
      <c r="O148" s="39"/>
      <c r="P148" s="39"/>
      <c r="Q148" s="39"/>
      <c r="R148" s="39"/>
      <c r="S148" s="39"/>
      <c r="T148" s="39"/>
      <c r="U148" s="39"/>
      <c r="V148" s="39"/>
      <c r="W148" s="39"/>
      <c r="X148" s="87"/>
      <c r="AT148" s="17" t="s">
        <v>179</v>
      </c>
      <c r="AU148" s="17" t="s">
        <v>83</v>
      </c>
    </row>
    <row r="149" spans="2:65" s="216" customFormat="1" ht="13.5" x14ac:dyDescent="0.3">
      <c r="B149" s="215"/>
      <c r="D149" s="212" t="s">
        <v>181</v>
      </c>
      <c r="E149" s="217" t="s">
        <v>5</v>
      </c>
      <c r="F149" s="218" t="s">
        <v>81</v>
      </c>
      <c r="H149" s="219">
        <v>1</v>
      </c>
      <c r="M149" s="215"/>
      <c r="N149" s="220"/>
      <c r="O149" s="221"/>
      <c r="P149" s="221"/>
      <c r="Q149" s="221"/>
      <c r="R149" s="221"/>
      <c r="S149" s="221"/>
      <c r="T149" s="221"/>
      <c r="U149" s="221"/>
      <c r="V149" s="221"/>
      <c r="W149" s="221"/>
      <c r="X149" s="222"/>
      <c r="AT149" s="217" t="s">
        <v>181</v>
      </c>
      <c r="AU149" s="217" t="s">
        <v>83</v>
      </c>
      <c r="AV149" s="216" t="s">
        <v>83</v>
      </c>
      <c r="AW149" s="216" t="s">
        <v>7</v>
      </c>
      <c r="AX149" s="216" t="s">
        <v>73</v>
      </c>
      <c r="AY149" s="217" t="s">
        <v>171</v>
      </c>
    </row>
    <row r="150" spans="2:65" s="224" customFormat="1" ht="13.5" x14ac:dyDescent="0.3">
      <c r="B150" s="223"/>
      <c r="D150" s="212" t="s">
        <v>181</v>
      </c>
      <c r="E150" s="225" t="s">
        <v>5</v>
      </c>
      <c r="F150" s="226" t="s">
        <v>205</v>
      </c>
      <c r="H150" s="227">
        <v>1</v>
      </c>
      <c r="M150" s="223"/>
      <c r="N150" s="228"/>
      <c r="O150" s="229"/>
      <c r="P150" s="229"/>
      <c r="Q150" s="229"/>
      <c r="R150" s="229"/>
      <c r="S150" s="229"/>
      <c r="T150" s="229"/>
      <c r="U150" s="229"/>
      <c r="V150" s="229"/>
      <c r="W150" s="229"/>
      <c r="X150" s="230"/>
      <c r="AT150" s="225" t="s">
        <v>181</v>
      </c>
      <c r="AU150" s="225" t="s">
        <v>83</v>
      </c>
      <c r="AV150" s="224" t="s">
        <v>177</v>
      </c>
      <c r="AW150" s="224" t="s">
        <v>7</v>
      </c>
      <c r="AX150" s="224" t="s">
        <v>81</v>
      </c>
      <c r="AY150" s="225" t="s">
        <v>171</v>
      </c>
    </row>
    <row r="151" spans="2:65" s="45" customFormat="1" ht="16.5" customHeight="1" x14ac:dyDescent="0.3">
      <c r="B151" s="38"/>
      <c r="C151" s="201" t="s">
        <v>265</v>
      </c>
      <c r="D151" s="201" t="s">
        <v>173</v>
      </c>
      <c r="E151" s="202" t="s">
        <v>963</v>
      </c>
      <c r="F151" s="203" t="s">
        <v>964</v>
      </c>
      <c r="G151" s="204" t="s">
        <v>224</v>
      </c>
      <c r="H151" s="205">
        <v>1</v>
      </c>
      <c r="I151" s="7"/>
      <c r="J151" s="7"/>
      <c r="K151" s="206">
        <f>ROUND(P151*H151,2)</f>
        <v>0</v>
      </c>
      <c r="L151" s="203" t="s">
        <v>5</v>
      </c>
      <c r="M151" s="38"/>
      <c r="N151" s="207" t="s">
        <v>5</v>
      </c>
      <c r="O151" s="208" t="s">
        <v>42</v>
      </c>
      <c r="P151" s="144">
        <f>I151+J151</f>
        <v>0</v>
      </c>
      <c r="Q151" s="144">
        <f>ROUND(I151*H151,2)</f>
        <v>0</v>
      </c>
      <c r="R151" s="144">
        <f>ROUND(J151*H151,2)</f>
        <v>0</v>
      </c>
      <c r="S151" s="39"/>
      <c r="T151" s="209">
        <f>S151*H151</f>
        <v>0</v>
      </c>
      <c r="U151" s="209">
        <v>0</v>
      </c>
      <c r="V151" s="209">
        <f>U151*H151</f>
        <v>0</v>
      </c>
      <c r="W151" s="209">
        <v>0</v>
      </c>
      <c r="X151" s="210">
        <f>W151*H151</f>
        <v>0</v>
      </c>
      <c r="AR151" s="17" t="s">
        <v>177</v>
      </c>
      <c r="AT151" s="17" t="s">
        <v>173</v>
      </c>
      <c r="AU151" s="17" t="s">
        <v>83</v>
      </c>
      <c r="AY151" s="17" t="s">
        <v>171</v>
      </c>
      <c r="BE151" s="211">
        <f>IF(O151="základní",K151,0)</f>
        <v>0</v>
      </c>
      <c r="BF151" s="211">
        <f>IF(O151="snížená",K151,0)</f>
        <v>0</v>
      </c>
      <c r="BG151" s="211">
        <f>IF(O151="zákl. přenesená",K151,0)</f>
        <v>0</v>
      </c>
      <c r="BH151" s="211">
        <f>IF(O151="sníž. přenesená",K151,0)</f>
        <v>0</v>
      </c>
      <c r="BI151" s="211">
        <f>IF(O151="nulová",K151,0)</f>
        <v>0</v>
      </c>
      <c r="BJ151" s="17" t="s">
        <v>81</v>
      </c>
      <c r="BK151" s="211">
        <f>ROUND(P151*H151,2)</f>
        <v>0</v>
      </c>
      <c r="BL151" s="17" t="s">
        <v>177</v>
      </c>
      <c r="BM151" s="17" t="s">
        <v>342</v>
      </c>
    </row>
    <row r="152" spans="2:65" s="45" customFormat="1" ht="27" x14ac:dyDescent="0.3">
      <c r="B152" s="38"/>
      <c r="D152" s="212" t="s">
        <v>179</v>
      </c>
      <c r="F152" s="213" t="s">
        <v>944</v>
      </c>
      <c r="M152" s="38"/>
      <c r="N152" s="214"/>
      <c r="O152" s="39"/>
      <c r="P152" s="39"/>
      <c r="Q152" s="39"/>
      <c r="R152" s="39"/>
      <c r="S152" s="39"/>
      <c r="T152" s="39"/>
      <c r="U152" s="39"/>
      <c r="V152" s="39"/>
      <c r="W152" s="39"/>
      <c r="X152" s="87"/>
      <c r="AT152" s="17" t="s">
        <v>179</v>
      </c>
      <c r="AU152" s="17" t="s">
        <v>83</v>
      </c>
    </row>
    <row r="153" spans="2:65" s="216" customFormat="1" ht="13.5" x14ac:dyDescent="0.3">
      <c r="B153" s="215"/>
      <c r="C153" s="221"/>
      <c r="D153" s="262" t="s">
        <v>181</v>
      </c>
      <c r="E153" s="267" t="s">
        <v>5</v>
      </c>
      <c r="F153" s="271" t="s">
        <v>81</v>
      </c>
      <c r="G153" s="221"/>
      <c r="H153" s="273">
        <v>1</v>
      </c>
      <c r="I153" s="221"/>
      <c r="J153" s="221"/>
      <c r="K153" s="221"/>
      <c r="L153" s="221"/>
      <c r="M153" s="215"/>
      <c r="N153" s="220"/>
      <c r="O153" s="221"/>
      <c r="P153" s="221"/>
      <c r="Q153" s="221"/>
      <c r="R153" s="221"/>
      <c r="S153" s="221"/>
      <c r="T153" s="221"/>
      <c r="U153" s="221"/>
      <c r="V153" s="221"/>
      <c r="W153" s="221"/>
      <c r="X153" s="222"/>
      <c r="AT153" s="217" t="s">
        <v>181</v>
      </c>
      <c r="AU153" s="217" t="s">
        <v>83</v>
      </c>
      <c r="AV153" s="216" t="s">
        <v>83</v>
      </c>
      <c r="AW153" s="216" t="s">
        <v>7</v>
      </c>
      <c r="AX153" s="216" t="s">
        <v>73</v>
      </c>
      <c r="AY153" s="217" t="s">
        <v>171</v>
      </c>
    </row>
    <row r="154" spans="2:65" s="224" customFormat="1" ht="13.5" x14ac:dyDescent="0.3">
      <c r="B154" s="223"/>
      <c r="D154" s="212" t="s">
        <v>181</v>
      </c>
      <c r="E154" s="225" t="s">
        <v>5</v>
      </c>
      <c r="F154" s="226" t="s">
        <v>205</v>
      </c>
      <c r="H154" s="227">
        <v>1</v>
      </c>
      <c r="M154" s="223"/>
      <c r="N154" s="228"/>
      <c r="O154" s="229"/>
      <c r="P154" s="229"/>
      <c r="Q154" s="229"/>
      <c r="R154" s="229"/>
      <c r="S154" s="229"/>
      <c r="T154" s="229"/>
      <c r="U154" s="229"/>
      <c r="V154" s="229"/>
      <c r="W154" s="229"/>
      <c r="X154" s="230"/>
      <c r="AT154" s="225" t="s">
        <v>181</v>
      </c>
      <c r="AU154" s="225" t="s">
        <v>83</v>
      </c>
      <c r="AV154" s="224" t="s">
        <v>177</v>
      </c>
      <c r="AW154" s="224" t="s">
        <v>7</v>
      </c>
      <c r="AX154" s="224" t="s">
        <v>81</v>
      </c>
      <c r="AY154" s="225" t="s">
        <v>171</v>
      </c>
    </row>
    <row r="155" spans="2:65" s="45" customFormat="1" ht="16.5" customHeight="1" x14ac:dyDescent="0.3">
      <c r="B155" s="38"/>
      <c r="C155" s="201" t="s">
        <v>270</v>
      </c>
      <c r="D155" s="201" t="s">
        <v>173</v>
      </c>
      <c r="E155" s="202" t="s">
        <v>965</v>
      </c>
      <c r="F155" s="203" t="s">
        <v>966</v>
      </c>
      <c r="G155" s="204" t="s">
        <v>224</v>
      </c>
      <c r="H155" s="205">
        <v>1</v>
      </c>
      <c r="I155" s="7"/>
      <c r="J155" s="7"/>
      <c r="K155" s="206">
        <f>ROUND(P155*H155,2)</f>
        <v>0</v>
      </c>
      <c r="L155" s="203" t="s">
        <v>5</v>
      </c>
      <c r="M155" s="38"/>
      <c r="N155" s="207" t="s">
        <v>5</v>
      </c>
      <c r="O155" s="208" t="s">
        <v>42</v>
      </c>
      <c r="P155" s="144">
        <f>I155+J155</f>
        <v>0</v>
      </c>
      <c r="Q155" s="144">
        <f>ROUND(I155*H155,2)</f>
        <v>0</v>
      </c>
      <c r="R155" s="144">
        <f>ROUND(J155*H155,2)</f>
        <v>0</v>
      </c>
      <c r="S155" s="39"/>
      <c r="T155" s="209">
        <f>S155*H155</f>
        <v>0</v>
      </c>
      <c r="U155" s="209">
        <v>0</v>
      </c>
      <c r="V155" s="209">
        <f>U155*H155</f>
        <v>0</v>
      </c>
      <c r="W155" s="209">
        <v>0</v>
      </c>
      <c r="X155" s="210">
        <f>W155*H155</f>
        <v>0</v>
      </c>
      <c r="AR155" s="17" t="s">
        <v>177</v>
      </c>
      <c r="AT155" s="17" t="s">
        <v>173</v>
      </c>
      <c r="AU155" s="17" t="s">
        <v>83</v>
      </c>
      <c r="AY155" s="17" t="s">
        <v>171</v>
      </c>
      <c r="BE155" s="211">
        <f>IF(O155="základní",K155,0)</f>
        <v>0</v>
      </c>
      <c r="BF155" s="211">
        <f>IF(O155="snížená",K155,0)</f>
        <v>0</v>
      </c>
      <c r="BG155" s="211">
        <f>IF(O155="zákl. přenesená",K155,0)</f>
        <v>0</v>
      </c>
      <c r="BH155" s="211">
        <f>IF(O155="sníž. přenesená",K155,0)</f>
        <v>0</v>
      </c>
      <c r="BI155" s="211">
        <f>IF(O155="nulová",K155,0)</f>
        <v>0</v>
      </c>
      <c r="BJ155" s="17" t="s">
        <v>81</v>
      </c>
      <c r="BK155" s="211">
        <f>ROUND(P155*H155,2)</f>
        <v>0</v>
      </c>
      <c r="BL155" s="17" t="s">
        <v>177</v>
      </c>
      <c r="BM155" s="17" t="s">
        <v>350</v>
      </c>
    </row>
    <row r="156" spans="2:65" s="45" customFormat="1" ht="27" x14ac:dyDescent="0.3">
      <c r="B156" s="38"/>
      <c r="D156" s="212" t="s">
        <v>179</v>
      </c>
      <c r="F156" s="213" t="s">
        <v>944</v>
      </c>
      <c r="M156" s="38"/>
      <c r="N156" s="214"/>
      <c r="O156" s="39"/>
      <c r="P156" s="39"/>
      <c r="Q156" s="39"/>
      <c r="R156" s="39"/>
      <c r="S156" s="39"/>
      <c r="T156" s="39"/>
      <c r="U156" s="39"/>
      <c r="V156" s="39"/>
      <c r="W156" s="39"/>
      <c r="X156" s="87"/>
      <c r="AT156" s="17" t="s">
        <v>179</v>
      </c>
      <c r="AU156" s="17" t="s">
        <v>83</v>
      </c>
    </row>
    <row r="157" spans="2:65" s="216" customFormat="1" ht="13.5" x14ac:dyDescent="0.3">
      <c r="B157" s="215"/>
      <c r="D157" s="212" t="s">
        <v>181</v>
      </c>
      <c r="E157" s="217" t="s">
        <v>5</v>
      </c>
      <c r="F157" s="218" t="s">
        <v>81</v>
      </c>
      <c r="H157" s="219">
        <v>1</v>
      </c>
      <c r="M157" s="215"/>
      <c r="N157" s="220"/>
      <c r="O157" s="221"/>
      <c r="P157" s="221"/>
      <c r="Q157" s="221"/>
      <c r="R157" s="221"/>
      <c r="S157" s="221"/>
      <c r="T157" s="221"/>
      <c r="U157" s="221"/>
      <c r="V157" s="221"/>
      <c r="W157" s="221"/>
      <c r="X157" s="222"/>
      <c r="AT157" s="217" t="s">
        <v>181</v>
      </c>
      <c r="AU157" s="217" t="s">
        <v>83</v>
      </c>
      <c r="AV157" s="216" t="s">
        <v>83</v>
      </c>
      <c r="AW157" s="216" t="s">
        <v>7</v>
      </c>
      <c r="AX157" s="216" t="s">
        <v>73</v>
      </c>
      <c r="AY157" s="217" t="s">
        <v>171</v>
      </c>
    </row>
    <row r="158" spans="2:65" s="224" customFormat="1" ht="13.5" x14ac:dyDescent="0.3">
      <c r="B158" s="223"/>
      <c r="C158" s="229"/>
      <c r="D158" s="262" t="s">
        <v>181</v>
      </c>
      <c r="E158" s="265" t="s">
        <v>5</v>
      </c>
      <c r="F158" s="270" t="s">
        <v>205</v>
      </c>
      <c r="G158" s="229"/>
      <c r="H158" s="272">
        <v>1</v>
      </c>
      <c r="I158" s="229"/>
      <c r="J158" s="229"/>
      <c r="K158" s="229"/>
      <c r="L158" s="229"/>
      <c r="M158" s="223"/>
      <c r="N158" s="228"/>
      <c r="O158" s="229"/>
      <c r="P158" s="229"/>
      <c r="Q158" s="229"/>
      <c r="R158" s="229"/>
      <c r="S158" s="229"/>
      <c r="T158" s="229"/>
      <c r="U158" s="229"/>
      <c r="V158" s="229"/>
      <c r="W158" s="229"/>
      <c r="X158" s="230"/>
      <c r="AT158" s="225" t="s">
        <v>181</v>
      </c>
      <c r="AU158" s="225" t="s">
        <v>83</v>
      </c>
      <c r="AV158" s="224" t="s">
        <v>177</v>
      </c>
      <c r="AW158" s="224" t="s">
        <v>7</v>
      </c>
      <c r="AX158" s="224" t="s">
        <v>81</v>
      </c>
      <c r="AY158" s="225" t="s">
        <v>171</v>
      </c>
    </row>
    <row r="159" spans="2:65" s="45" customFormat="1" ht="16.5" customHeight="1" x14ac:dyDescent="0.3">
      <c r="B159" s="38"/>
      <c r="C159" s="201" t="s">
        <v>273</v>
      </c>
      <c r="D159" s="201" t="s">
        <v>173</v>
      </c>
      <c r="E159" s="202" t="s">
        <v>967</v>
      </c>
      <c r="F159" s="203" t="s">
        <v>968</v>
      </c>
      <c r="G159" s="204" t="s">
        <v>224</v>
      </c>
      <c r="H159" s="205">
        <v>1</v>
      </c>
      <c r="I159" s="7"/>
      <c r="J159" s="7"/>
      <c r="K159" s="206">
        <f>ROUND(P159*H159,2)</f>
        <v>0</v>
      </c>
      <c r="L159" s="203" t="s">
        <v>5</v>
      </c>
      <c r="M159" s="38"/>
      <c r="N159" s="207" t="s">
        <v>5</v>
      </c>
      <c r="O159" s="208" t="s">
        <v>42</v>
      </c>
      <c r="P159" s="144">
        <f>I159+J159</f>
        <v>0</v>
      </c>
      <c r="Q159" s="144">
        <f>ROUND(I159*H159,2)</f>
        <v>0</v>
      </c>
      <c r="R159" s="144">
        <f>ROUND(J159*H159,2)</f>
        <v>0</v>
      </c>
      <c r="S159" s="39"/>
      <c r="T159" s="209">
        <f>S159*H159</f>
        <v>0</v>
      </c>
      <c r="U159" s="209">
        <v>0</v>
      </c>
      <c r="V159" s="209">
        <f>U159*H159</f>
        <v>0</v>
      </c>
      <c r="W159" s="209">
        <v>0</v>
      </c>
      <c r="X159" s="210">
        <f>W159*H159</f>
        <v>0</v>
      </c>
      <c r="AR159" s="17" t="s">
        <v>177</v>
      </c>
      <c r="AT159" s="17" t="s">
        <v>173</v>
      </c>
      <c r="AU159" s="17" t="s">
        <v>83</v>
      </c>
      <c r="AY159" s="17" t="s">
        <v>171</v>
      </c>
      <c r="BE159" s="211">
        <f>IF(O159="základní",K159,0)</f>
        <v>0</v>
      </c>
      <c r="BF159" s="211">
        <f>IF(O159="snížená",K159,0)</f>
        <v>0</v>
      </c>
      <c r="BG159" s="211">
        <f>IF(O159="zákl. přenesená",K159,0)</f>
        <v>0</v>
      </c>
      <c r="BH159" s="211">
        <f>IF(O159="sníž. přenesená",K159,0)</f>
        <v>0</v>
      </c>
      <c r="BI159" s="211">
        <f>IF(O159="nulová",K159,0)</f>
        <v>0</v>
      </c>
      <c r="BJ159" s="17" t="s">
        <v>81</v>
      </c>
      <c r="BK159" s="211">
        <f>ROUND(P159*H159,2)</f>
        <v>0</v>
      </c>
      <c r="BL159" s="17" t="s">
        <v>177</v>
      </c>
      <c r="BM159" s="17" t="s">
        <v>359</v>
      </c>
    </row>
    <row r="160" spans="2:65" s="45" customFormat="1" ht="27" x14ac:dyDescent="0.3">
      <c r="B160" s="38"/>
      <c r="D160" s="212" t="s">
        <v>179</v>
      </c>
      <c r="F160" s="213" t="s">
        <v>944</v>
      </c>
      <c r="M160" s="38"/>
      <c r="N160" s="214"/>
      <c r="O160" s="39"/>
      <c r="P160" s="39"/>
      <c r="Q160" s="39"/>
      <c r="R160" s="39"/>
      <c r="S160" s="39"/>
      <c r="T160" s="39"/>
      <c r="U160" s="39"/>
      <c r="V160" s="39"/>
      <c r="W160" s="39"/>
      <c r="X160" s="87"/>
      <c r="AT160" s="17" t="s">
        <v>179</v>
      </c>
      <c r="AU160" s="17" t="s">
        <v>83</v>
      </c>
    </row>
    <row r="161" spans="2:51" s="216" customFormat="1" ht="13.5" x14ac:dyDescent="0.3">
      <c r="B161" s="215"/>
      <c r="D161" s="212" t="s">
        <v>181</v>
      </c>
      <c r="E161" s="217" t="s">
        <v>5</v>
      </c>
      <c r="F161" s="218" t="s">
        <v>81</v>
      </c>
      <c r="H161" s="219">
        <v>1</v>
      </c>
      <c r="M161" s="215"/>
      <c r="N161" s="220"/>
      <c r="O161" s="221"/>
      <c r="P161" s="221"/>
      <c r="Q161" s="221"/>
      <c r="R161" s="221"/>
      <c r="S161" s="221"/>
      <c r="T161" s="221"/>
      <c r="U161" s="221"/>
      <c r="V161" s="221"/>
      <c r="W161" s="221"/>
      <c r="X161" s="222"/>
      <c r="AT161" s="217" t="s">
        <v>181</v>
      </c>
      <c r="AU161" s="217" t="s">
        <v>83</v>
      </c>
      <c r="AV161" s="216" t="s">
        <v>83</v>
      </c>
      <c r="AW161" s="216" t="s">
        <v>7</v>
      </c>
      <c r="AX161" s="216" t="s">
        <v>73</v>
      </c>
      <c r="AY161" s="217" t="s">
        <v>171</v>
      </c>
    </row>
    <row r="162" spans="2:51" s="224" customFormat="1" ht="13.5" x14ac:dyDescent="0.3">
      <c r="B162" s="223"/>
      <c r="D162" s="212" t="s">
        <v>181</v>
      </c>
      <c r="E162" s="225" t="s">
        <v>5</v>
      </c>
      <c r="F162" s="226" t="s">
        <v>205</v>
      </c>
      <c r="H162" s="227">
        <v>1</v>
      </c>
      <c r="M162" s="223"/>
      <c r="N162" s="240"/>
      <c r="O162" s="241"/>
      <c r="P162" s="241"/>
      <c r="Q162" s="241"/>
      <c r="R162" s="241"/>
      <c r="S162" s="241"/>
      <c r="T162" s="241"/>
      <c r="U162" s="241"/>
      <c r="V162" s="241"/>
      <c r="W162" s="241"/>
      <c r="X162" s="242"/>
      <c r="AT162" s="225" t="s">
        <v>181</v>
      </c>
      <c r="AU162" s="225" t="s">
        <v>83</v>
      </c>
      <c r="AV162" s="224" t="s">
        <v>177</v>
      </c>
      <c r="AW162" s="224" t="s">
        <v>7</v>
      </c>
      <c r="AX162" s="224" t="s">
        <v>81</v>
      </c>
      <c r="AY162" s="225" t="s">
        <v>171</v>
      </c>
    </row>
    <row r="163" spans="2:51" s="45" customFormat="1" ht="6.95" customHeight="1" x14ac:dyDescent="0.3">
      <c r="B163" s="64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38"/>
    </row>
  </sheetData>
  <sheetProtection algorithmName="SHA-512" hashValue="uRxkvWyj0zzycUrM91QTNyuroWw17rRtVzmqDW+cTCAuuCOxn38NXuzhKZwIbOr6s2GCx8D9NM+G+cuGHAn4tg==" saltValue="45c5koBEZeyo4TiM7vARPw==" spinCount="100000" sheet="1" objects="1" scenarios="1"/>
  <autoFilter ref="C81:L162">
    <sortState ref="C82:L162">
      <sortCondition ref="I81:I162"/>
    </sortState>
  </autoFilter>
  <mergeCells count="10">
    <mergeCell ref="J53:J54"/>
    <mergeCell ref="E72:H72"/>
    <mergeCell ref="E74:H74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7"/>
  <sheetViews>
    <sheetView showGridLines="0" workbookViewId="0">
      <pane ySplit="1" topLeftCell="A2" activePane="bottomLeft" state="frozen"/>
      <selection pane="bottomLeft" activeCell="I58" sqref="I58"/>
    </sheetView>
  </sheetViews>
  <sheetFormatPr defaultRowHeight="15" x14ac:dyDescent="0.3"/>
  <cols>
    <col min="1" max="1" width="8.33203125" style="13" customWidth="1"/>
    <col min="2" max="2" width="1.6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75" style="13" customWidth="1"/>
    <col min="7" max="7" width="8.6640625" style="13" customWidth="1"/>
    <col min="8" max="8" width="11.1640625" style="13" customWidth="1"/>
    <col min="9" max="11" width="23.5" style="13" customWidth="1"/>
    <col min="12" max="12" width="15.5" style="13" customWidth="1"/>
    <col min="13" max="13" width="9.33203125" style="13"/>
    <col min="14" max="18" width="9.33203125" style="13" hidden="1"/>
    <col min="19" max="19" width="8.1640625" style="13" hidden="1" customWidth="1"/>
    <col min="20" max="20" width="29.6640625" style="13" hidden="1" customWidth="1"/>
    <col min="21" max="21" width="16.33203125" style="13" hidden="1" customWidth="1"/>
    <col min="22" max="24" width="20" style="13" hidden="1" customWidth="1"/>
    <col min="25" max="25" width="12.33203125" style="13" hidden="1" customWidth="1"/>
    <col min="26" max="26" width="16.33203125" style="13" customWidth="1"/>
    <col min="27" max="27" width="12.33203125" style="13" customWidth="1"/>
    <col min="28" max="28" width="1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1" spans="1:70" ht="21.75" customHeight="1" x14ac:dyDescent="0.3">
      <c r="A1" s="12"/>
      <c r="B1" s="2"/>
      <c r="C1" s="2"/>
      <c r="D1" s="3" t="s">
        <v>1</v>
      </c>
      <c r="E1" s="2"/>
      <c r="F1" s="128" t="s">
        <v>125</v>
      </c>
      <c r="G1" s="129" t="s">
        <v>126</v>
      </c>
      <c r="H1" s="129"/>
      <c r="I1" s="2"/>
      <c r="J1" s="128" t="s">
        <v>127</v>
      </c>
      <c r="K1" s="3" t="s">
        <v>128</v>
      </c>
      <c r="L1" s="128" t="s">
        <v>129</v>
      </c>
      <c r="M1" s="128"/>
      <c r="N1" s="128"/>
      <c r="O1" s="128"/>
      <c r="P1" s="128"/>
      <c r="Q1" s="128"/>
      <c r="R1" s="128"/>
      <c r="S1" s="128"/>
      <c r="T1" s="12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M2" s="15" t="s">
        <v>9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T2" s="17" t="s">
        <v>98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70" ht="36.950000000000003" customHeight="1" x14ac:dyDescent="0.3">
      <c r="B4" s="21"/>
      <c r="C4" s="22"/>
      <c r="D4" s="23" t="s">
        <v>130</v>
      </c>
      <c r="E4" s="22"/>
      <c r="F4" s="22"/>
      <c r="G4" s="22"/>
      <c r="H4" s="22"/>
      <c r="I4" s="22"/>
      <c r="J4" s="22"/>
      <c r="K4" s="22"/>
      <c r="L4" s="24"/>
      <c r="N4" s="25" t="s">
        <v>14</v>
      </c>
      <c r="AT4" s="17" t="s">
        <v>6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4"/>
    </row>
    <row r="6" spans="1:70" x14ac:dyDescent="0.3">
      <c r="B6" s="21"/>
      <c r="C6" s="22"/>
      <c r="D6" s="34" t="s">
        <v>20</v>
      </c>
      <c r="E6" s="22"/>
      <c r="F6" s="22"/>
      <c r="G6" s="22"/>
      <c r="H6" s="22"/>
      <c r="I6" s="22"/>
      <c r="J6" s="22"/>
      <c r="K6" s="22"/>
      <c r="L6" s="24"/>
    </row>
    <row r="7" spans="1:70" ht="16.5" customHeight="1" x14ac:dyDescent="0.3">
      <c r="B7" s="21"/>
      <c r="C7" s="22"/>
      <c r="D7" s="22"/>
      <c r="E7" s="130" t="str">
        <f>'Rekapitulace stavby'!K6</f>
        <v>Vojenská vlečka č.10 - Čáslav - Remíza pro hnací drážní vozidlo</v>
      </c>
      <c r="F7" s="131"/>
      <c r="G7" s="131"/>
      <c r="H7" s="131"/>
      <c r="I7" s="22"/>
      <c r="J7" s="22"/>
      <c r="K7" s="22"/>
      <c r="L7" s="24"/>
    </row>
    <row r="8" spans="1:70" s="45" customFormat="1" x14ac:dyDescent="0.3">
      <c r="B8" s="38"/>
      <c r="C8" s="39"/>
      <c r="D8" s="34" t="s">
        <v>131</v>
      </c>
      <c r="E8" s="39"/>
      <c r="F8" s="39"/>
      <c r="G8" s="39"/>
      <c r="H8" s="39"/>
      <c r="I8" s="39"/>
      <c r="J8" s="39"/>
      <c r="K8" s="39"/>
      <c r="L8" s="44"/>
    </row>
    <row r="9" spans="1:70" s="45" customFormat="1" ht="36.950000000000003" customHeight="1" x14ac:dyDescent="0.3">
      <c r="B9" s="38"/>
      <c r="C9" s="39"/>
      <c r="D9" s="39"/>
      <c r="E9" s="132" t="s">
        <v>969</v>
      </c>
      <c r="F9" s="133"/>
      <c r="G9" s="133"/>
      <c r="H9" s="133"/>
      <c r="I9" s="39"/>
      <c r="J9" s="39"/>
      <c r="K9" s="39"/>
      <c r="L9" s="44"/>
    </row>
    <row r="10" spans="1:70" s="45" customFormat="1" ht="13.5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4"/>
    </row>
    <row r="11" spans="1:70" s="45" customFormat="1" ht="14.45" customHeight="1" x14ac:dyDescent="0.3">
      <c r="B11" s="38"/>
      <c r="C11" s="39"/>
      <c r="D11" s="34" t="s">
        <v>22</v>
      </c>
      <c r="E11" s="39"/>
      <c r="F11" s="35" t="s">
        <v>5</v>
      </c>
      <c r="G11" s="39"/>
      <c r="H11" s="39"/>
      <c r="I11" s="34" t="s">
        <v>23</v>
      </c>
      <c r="J11" s="35" t="s">
        <v>5</v>
      </c>
      <c r="K11" s="39"/>
      <c r="L11" s="44"/>
    </row>
    <row r="12" spans="1:70" s="45" customFormat="1" ht="14.45" customHeight="1" x14ac:dyDescent="0.3">
      <c r="B12" s="38"/>
      <c r="C12" s="39"/>
      <c r="D12" s="34" t="s">
        <v>24</v>
      </c>
      <c r="E12" s="39"/>
      <c r="F12" s="35" t="s">
        <v>25</v>
      </c>
      <c r="G12" s="39"/>
      <c r="H12" s="39"/>
      <c r="I12" s="34" t="s">
        <v>26</v>
      </c>
      <c r="J12" s="134" t="str">
        <f>'Rekapitulace stavby'!AN8</f>
        <v>10. 2. 2017</v>
      </c>
      <c r="K12" s="39"/>
      <c r="L12" s="44"/>
    </row>
    <row r="13" spans="1:70" s="45" customFormat="1" ht="10.9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4"/>
    </row>
    <row r="14" spans="1:70" s="45" customFormat="1" ht="14.45" customHeight="1" x14ac:dyDescent="0.3">
      <c r="B14" s="38"/>
      <c r="C14" s="39"/>
      <c r="D14" s="34" t="s">
        <v>28</v>
      </c>
      <c r="E14" s="39"/>
      <c r="F14" s="39"/>
      <c r="G14" s="39"/>
      <c r="H14" s="39"/>
      <c r="I14" s="34" t="s">
        <v>29</v>
      </c>
      <c r="J14" s="35" t="str">
        <f>IF('Rekapitulace stavby'!AN10="","",'Rekapitulace stavby'!AN10)</f>
        <v/>
      </c>
      <c r="K14" s="39"/>
      <c r="L14" s="44"/>
    </row>
    <row r="15" spans="1:70" s="45" customFormat="1" ht="18" customHeight="1" x14ac:dyDescent="0.3">
      <c r="B15" s="38"/>
      <c r="C15" s="39"/>
      <c r="D15" s="39"/>
      <c r="E15" s="35" t="str">
        <f>IF('Rekapitulace stavby'!E11="","",'Rekapitulace stavby'!E11)</f>
        <v>ARMÁDNÍ SERVISNÍ, příspěvková organizace</v>
      </c>
      <c r="F15" s="39"/>
      <c r="G15" s="39"/>
      <c r="H15" s="39"/>
      <c r="I15" s="34" t="s">
        <v>31</v>
      </c>
      <c r="J15" s="35" t="str">
        <f>IF('Rekapitulace stavby'!AN11="","",'Rekapitulace stavby'!AN11)</f>
        <v/>
      </c>
      <c r="K15" s="39"/>
      <c r="L15" s="44"/>
    </row>
    <row r="16" spans="1:70" s="45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4"/>
    </row>
    <row r="17" spans="2:12" s="45" customFormat="1" ht="14.45" customHeight="1" x14ac:dyDescent="0.3">
      <c r="B17" s="38"/>
      <c r="C17" s="39"/>
      <c r="D17" s="34" t="s">
        <v>32</v>
      </c>
      <c r="E17" s="39"/>
      <c r="F17" s="39"/>
      <c r="G17" s="39"/>
      <c r="H17" s="39"/>
      <c r="I17" s="34" t="s">
        <v>29</v>
      </c>
      <c r="J17" s="35" t="str">
        <f>IF('Rekapitulace stavby'!AN13="Vyplň údaj","",IF('Rekapitulace stavby'!AN13="","",'Rekapitulace stavby'!AN13))</f>
        <v/>
      </c>
      <c r="K17" s="39"/>
      <c r="L17" s="44"/>
    </row>
    <row r="18" spans="2:12" s="45" customFormat="1" ht="18" customHeight="1" x14ac:dyDescent="0.3">
      <c r="B18" s="38"/>
      <c r="C18" s="39"/>
      <c r="D18" s="39"/>
      <c r="E18" s="35" t="str">
        <f>IF('Rekapitulace stavby'!E14="Vyplň údaj","",IF('Rekapitulace stavby'!E14="","",'Rekapitulace stavby'!E14))</f>
        <v/>
      </c>
      <c r="F18" s="39"/>
      <c r="G18" s="39"/>
      <c r="H18" s="39"/>
      <c r="I18" s="34" t="s">
        <v>31</v>
      </c>
      <c r="J18" s="35" t="str">
        <f>IF('Rekapitulace stavby'!AN14="Vyplň údaj","",IF('Rekapitulace stavby'!AN14="","",'Rekapitulace stavby'!AN14))</f>
        <v/>
      </c>
      <c r="K18" s="39"/>
      <c r="L18" s="44"/>
    </row>
    <row r="19" spans="2:12" s="45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4"/>
    </row>
    <row r="20" spans="2:12" s="45" customFormat="1" ht="14.45" customHeight="1" x14ac:dyDescent="0.3">
      <c r="B20" s="38"/>
      <c r="C20" s="39"/>
      <c r="D20" s="34" t="s">
        <v>34</v>
      </c>
      <c r="E20" s="39"/>
      <c r="F20" s="39"/>
      <c r="G20" s="39"/>
      <c r="H20" s="39"/>
      <c r="I20" s="34" t="s">
        <v>29</v>
      </c>
      <c r="J20" s="35" t="str">
        <f>IF('Rekapitulace stavby'!AN16="","",'Rekapitulace stavby'!AN16)</f>
        <v/>
      </c>
      <c r="K20" s="39"/>
      <c r="L20" s="44"/>
    </row>
    <row r="21" spans="2:12" s="45" customFormat="1" ht="18" customHeight="1" x14ac:dyDescent="0.3">
      <c r="B21" s="38"/>
      <c r="C21" s="39"/>
      <c r="D21" s="39"/>
      <c r="E21" s="35" t="str">
        <f>IF('Rekapitulace stavby'!E17="","",'Rekapitulace stavby'!E17)</f>
        <v xml:space="preserve"> </v>
      </c>
      <c r="F21" s="39"/>
      <c r="G21" s="39"/>
      <c r="H21" s="39"/>
      <c r="I21" s="34" t="s">
        <v>31</v>
      </c>
      <c r="J21" s="35" t="str">
        <f>IF('Rekapitulace stavby'!AN17="","",'Rekapitulace stavby'!AN17)</f>
        <v/>
      </c>
      <c r="K21" s="39"/>
      <c r="L21" s="44"/>
    </row>
    <row r="22" spans="2:12" s="45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4"/>
    </row>
    <row r="23" spans="2:12" s="45" customFormat="1" ht="14.45" customHeight="1" x14ac:dyDescent="0.3">
      <c r="B23" s="38"/>
      <c r="C23" s="39"/>
      <c r="D23" s="34" t="s">
        <v>36</v>
      </c>
      <c r="E23" s="39"/>
      <c r="F23" s="39"/>
      <c r="G23" s="39"/>
      <c r="H23" s="39"/>
      <c r="I23" s="39"/>
      <c r="J23" s="39"/>
      <c r="K23" s="39"/>
      <c r="L23" s="44"/>
    </row>
    <row r="24" spans="2:12" s="138" customFormat="1" ht="42.75" customHeight="1" x14ac:dyDescent="0.3">
      <c r="B24" s="135"/>
      <c r="C24" s="136"/>
      <c r="D24" s="136"/>
      <c r="E24" s="36" t="s">
        <v>970</v>
      </c>
      <c r="F24" s="36"/>
      <c r="G24" s="36"/>
      <c r="H24" s="36"/>
      <c r="I24" s="136"/>
      <c r="J24" s="136"/>
      <c r="K24" s="136"/>
      <c r="L24" s="137"/>
    </row>
    <row r="25" spans="2:12" s="45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4"/>
    </row>
    <row r="26" spans="2:12" s="45" customFormat="1" ht="6.95" customHeight="1" x14ac:dyDescent="0.3">
      <c r="B26" s="38"/>
      <c r="C26" s="39"/>
      <c r="D26" s="83"/>
      <c r="E26" s="83"/>
      <c r="F26" s="83"/>
      <c r="G26" s="83"/>
      <c r="H26" s="83"/>
      <c r="I26" s="83"/>
      <c r="J26" s="83"/>
      <c r="K26" s="83"/>
      <c r="L26" s="139"/>
    </row>
    <row r="27" spans="2:12" s="45" customFormat="1" x14ac:dyDescent="0.3">
      <c r="B27" s="38"/>
      <c r="C27" s="39"/>
      <c r="D27" s="39"/>
      <c r="E27" s="34" t="s">
        <v>134</v>
      </c>
      <c r="F27" s="39"/>
      <c r="G27" s="39"/>
      <c r="H27" s="39"/>
      <c r="I27" s="39"/>
      <c r="J27" s="39"/>
      <c r="K27" s="140">
        <f>I58</f>
        <v>0</v>
      </c>
      <c r="L27" s="44"/>
    </row>
    <row r="28" spans="2:12" s="45" customFormat="1" x14ac:dyDescent="0.3">
      <c r="B28" s="38"/>
      <c r="C28" s="39"/>
      <c r="D28" s="39"/>
      <c r="E28" s="34" t="s">
        <v>135</v>
      </c>
      <c r="F28" s="39"/>
      <c r="G28" s="39"/>
      <c r="H28" s="39"/>
      <c r="I28" s="39"/>
      <c r="J28" s="39"/>
      <c r="K28" s="140">
        <f>J58</f>
        <v>0</v>
      </c>
      <c r="L28" s="44"/>
    </row>
    <row r="29" spans="2:12" s="45" customFormat="1" ht="25.35" customHeight="1" x14ac:dyDescent="0.3">
      <c r="B29" s="38"/>
      <c r="C29" s="39"/>
      <c r="D29" s="141" t="s">
        <v>37</v>
      </c>
      <c r="E29" s="39"/>
      <c r="F29" s="39"/>
      <c r="G29" s="39"/>
      <c r="H29" s="39"/>
      <c r="I29" s="39"/>
      <c r="J29" s="39"/>
      <c r="K29" s="142">
        <f>ROUND(K82,2)</f>
        <v>0</v>
      </c>
      <c r="L29" s="44"/>
    </row>
    <row r="30" spans="2:12" s="45" customFormat="1" ht="6.95" customHeight="1" x14ac:dyDescent="0.3">
      <c r="B30" s="38"/>
      <c r="C30" s="39"/>
      <c r="D30" s="83"/>
      <c r="E30" s="83"/>
      <c r="F30" s="83"/>
      <c r="G30" s="83"/>
      <c r="H30" s="83"/>
      <c r="I30" s="83"/>
      <c r="J30" s="83"/>
      <c r="K30" s="83"/>
      <c r="L30" s="139"/>
    </row>
    <row r="31" spans="2:12" s="45" customFormat="1" ht="14.45" customHeight="1" x14ac:dyDescent="0.3">
      <c r="B31" s="38"/>
      <c r="C31" s="39"/>
      <c r="D31" s="39"/>
      <c r="E31" s="39"/>
      <c r="F31" s="143" t="s">
        <v>39</v>
      </c>
      <c r="G31" s="39"/>
      <c r="H31" s="39"/>
      <c r="I31" s="143" t="s">
        <v>38</v>
      </c>
      <c r="J31" s="39"/>
      <c r="K31" s="143" t="s">
        <v>40</v>
      </c>
      <c r="L31" s="44"/>
    </row>
    <row r="32" spans="2:12" s="45" customFormat="1" ht="14.45" customHeight="1" x14ac:dyDescent="0.3">
      <c r="B32" s="38"/>
      <c r="C32" s="39"/>
      <c r="D32" s="49" t="s">
        <v>41</v>
      </c>
      <c r="E32" s="49" t="s">
        <v>42</v>
      </c>
      <c r="F32" s="144">
        <f>ROUND(SUM(BE82:BE145), 2)</f>
        <v>0</v>
      </c>
      <c r="G32" s="39"/>
      <c r="H32" s="39"/>
      <c r="I32" s="145">
        <v>0.21</v>
      </c>
      <c r="J32" s="39"/>
      <c r="K32" s="144">
        <f>ROUND(ROUND((SUM(BE82:BE145)), 2)*I32, 2)</f>
        <v>0</v>
      </c>
      <c r="L32" s="44"/>
    </row>
    <row r="33" spans="2:12" s="45" customFormat="1" ht="14.45" customHeight="1" x14ac:dyDescent="0.3">
      <c r="B33" s="38"/>
      <c r="C33" s="39"/>
      <c r="D33" s="39"/>
      <c r="E33" s="49" t="s">
        <v>43</v>
      </c>
      <c r="F33" s="144">
        <f>ROUND(SUM(BF82:BF145), 2)</f>
        <v>0</v>
      </c>
      <c r="G33" s="39"/>
      <c r="H33" s="39"/>
      <c r="I33" s="145">
        <v>0.15</v>
      </c>
      <c r="J33" s="39"/>
      <c r="K33" s="144">
        <f>ROUND(ROUND((SUM(BF82:BF145)), 2)*I33, 2)</f>
        <v>0</v>
      </c>
      <c r="L33" s="44"/>
    </row>
    <row r="34" spans="2:12" s="45" customFormat="1" ht="14.45" hidden="1" customHeight="1" x14ac:dyDescent="0.3">
      <c r="B34" s="38"/>
      <c r="C34" s="39"/>
      <c r="D34" s="39"/>
      <c r="E34" s="49" t="s">
        <v>44</v>
      </c>
      <c r="F34" s="144">
        <f>ROUND(SUM(BG82:BG145), 2)</f>
        <v>0</v>
      </c>
      <c r="G34" s="39"/>
      <c r="H34" s="39"/>
      <c r="I34" s="145">
        <v>0.21</v>
      </c>
      <c r="J34" s="39"/>
      <c r="K34" s="144">
        <v>0</v>
      </c>
      <c r="L34" s="44"/>
    </row>
    <row r="35" spans="2:12" s="45" customFormat="1" ht="14.45" hidden="1" customHeight="1" x14ac:dyDescent="0.3">
      <c r="B35" s="38"/>
      <c r="C35" s="39"/>
      <c r="D35" s="39"/>
      <c r="E35" s="49" t="s">
        <v>45</v>
      </c>
      <c r="F35" s="144">
        <f>ROUND(SUM(BH82:BH145), 2)</f>
        <v>0</v>
      </c>
      <c r="G35" s="39"/>
      <c r="H35" s="39"/>
      <c r="I35" s="145">
        <v>0.15</v>
      </c>
      <c r="J35" s="39"/>
      <c r="K35" s="144">
        <v>0</v>
      </c>
      <c r="L35" s="44"/>
    </row>
    <row r="36" spans="2:12" s="45" customFormat="1" ht="14.45" hidden="1" customHeight="1" x14ac:dyDescent="0.3">
      <c r="B36" s="38"/>
      <c r="C36" s="39"/>
      <c r="D36" s="39"/>
      <c r="E36" s="49" t="s">
        <v>46</v>
      </c>
      <c r="F36" s="144">
        <f>ROUND(SUM(BI82:BI145), 2)</f>
        <v>0</v>
      </c>
      <c r="G36" s="39"/>
      <c r="H36" s="39"/>
      <c r="I36" s="145">
        <v>0</v>
      </c>
      <c r="J36" s="39"/>
      <c r="K36" s="144">
        <v>0</v>
      </c>
      <c r="L36" s="44"/>
    </row>
    <row r="37" spans="2:12" s="45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4"/>
    </row>
    <row r="38" spans="2:12" s="45" customFormat="1" ht="25.35" customHeight="1" x14ac:dyDescent="0.3">
      <c r="B38" s="38"/>
      <c r="C38" s="146"/>
      <c r="D38" s="147" t="s">
        <v>47</v>
      </c>
      <c r="E38" s="90"/>
      <c r="F38" s="90"/>
      <c r="G38" s="148" t="s">
        <v>48</v>
      </c>
      <c r="H38" s="149" t="s">
        <v>49</v>
      </c>
      <c r="I38" s="90"/>
      <c r="J38" s="90"/>
      <c r="K38" s="150">
        <f>SUM(K29:K36)</f>
        <v>0</v>
      </c>
      <c r="L38" s="151"/>
    </row>
    <row r="39" spans="2:12" s="45" customFormat="1" ht="14.45" customHeight="1" x14ac:dyDescent="0.3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3" spans="2:12" s="45" customFormat="1" ht="6.95" customHeight="1" x14ac:dyDescent="0.3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152"/>
    </row>
    <row r="44" spans="2:12" s="45" customFormat="1" ht="36.950000000000003" customHeight="1" x14ac:dyDescent="0.3">
      <c r="B44" s="38"/>
      <c r="C44" s="23" t="s">
        <v>136</v>
      </c>
      <c r="D44" s="39"/>
      <c r="E44" s="39"/>
      <c r="F44" s="39"/>
      <c r="G44" s="39"/>
      <c r="H44" s="39"/>
      <c r="I44" s="39"/>
      <c r="J44" s="39"/>
      <c r="K44" s="39"/>
      <c r="L44" s="44"/>
    </row>
    <row r="45" spans="2:12" s="45" customFormat="1" ht="6.95" customHeight="1" x14ac:dyDescent="0.3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4"/>
    </row>
    <row r="46" spans="2:12" s="45" customFormat="1" ht="14.45" customHeight="1" x14ac:dyDescent="0.3">
      <c r="B46" s="38"/>
      <c r="C46" s="34" t="s">
        <v>20</v>
      </c>
      <c r="D46" s="39"/>
      <c r="E46" s="39"/>
      <c r="F46" s="39"/>
      <c r="G46" s="39"/>
      <c r="H46" s="39"/>
      <c r="I46" s="39"/>
      <c r="J46" s="39"/>
      <c r="K46" s="39"/>
      <c r="L46" s="44"/>
    </row>
    <row r="47" spans="2:12" s="45" customFormat="1" ht="16.5" customHeight="1" x14ac:dyDescent="0.3">
      <c r="B47" s="38"/>
      <c r="C47" s="39"/>
      <c r="D47" s="39"/>
      <c r="E47" s="130" t="str">
        <f>E7</f>
        <v>Vojenská vlečka č.10 - Čáslav - Remíza pro hnací drážní vozidlo</v>
      </c>
      <c r="F47" s="131"/>
      <c r="G47" s="131"/>
      <c r="H47" s="131"/>
      <c r="I47" s="39"/>
      <c r="J47" s="39"/>
      <c r="K47" s="39"/>
      <c r="L47" s="44"/>
    </row>
    <row r="48" spans="2:12" s="45" customFormat="1" ht="14.45" customHeight="1" x14ac:dyDescent="0.3">
      <c r="B48" s="38"/>
      <c r="C48" s="34" t="s">
        <v>131</v>
      </c>
      <c r="D48" s="39"/>
      <c r="E48" s="39"/>
      <c r="F48" s="39"/>
      <c r="G48" s="39"/>
      <c r="H48" s="39"/>
      <c r="I48" s="39"/>
      <c r="J48" s="39"/>
      <c r="K48" s="39"/>
      <c r="L48" s="44"/>
    </row>
    <row r="49" spans="2:47" s="45" customFormat="1" ht="17.25" customHeight="1" x14ac:dyDescent="0.3">
      <c r="B49" s="38"/>
      <c r="C49" s="39"/>
      <c r="D49" s="39"/>
      <c r="E49" s="132" t="str">
        <f>E9</f>
        <v>E.1.4.2b - Kanalizační přípojka</v>
      </c>
      <c r="F49" s="133"/>
      <c r="G49" s="133"/>
      <c r="H49" s="133"/>
      <c r="I49" s="39"/>
      <c r="J49" s="39"/>
      <c r="K49" s="39"/>
      <c r="L49" s="44"/>
    </row>
    <row r="50" spans="2:47" s="45" customFormat="1" ht="6.95" customHeight="1" x14ac:dyDescent="0.3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4"/>
    </row>
    <row r="51" spans="2:47" s="45" customFormat="1" ht="18" customHeight="1" x14ac:dyDescent="0.3">
      <c r="B51" s="38"/>
      <c r="C51" s="34" t="s">
        <v>24</v>
      </c>
      <c r="D51" s="39"/>
      <c r="E51" s="39"/>
      <c r="F51" s="35" t="str">
        <f>F12</f>
        <v>Chotusice</v>
      </c>
      <c r="G51" s="39"/>
      <c r="H51" s="39"/>
      <c r="I51" s="34" t="s">
        <v>26</v>
      </c>
      <c r="J51" s="134" t="str">
        <f>IF(J12="","",J12)</f>
        <v>10. 2. 2017</v>
      </c>
      <c r="K51" s="39"/>
      <c r="L51" s="44"/>
    </row>
    <row r="52" spans="2:47" s="45" customFormat="1" ht="6.95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4"/>
    </row>
    <row r="53" spans="2:47" s="45" customFormat="1" x14ac:dyDescent="0.3">
      <c r="B53" s="38"/>
      <c r="C53" s="34" t="s">
        <v>28</v>
      </c>
      <c r="D53" s="39"/>
      <c r="E53" s="39"/>
      <c r="F53" s="35" t="str">
        <f>E15</f>
        <v>ARMÁDNÍ SERVISNÍ, příspěvková organizace</v>
      </c>
      <c r="G53" s="39"/>
      <c r="H53" s="39"/>
      <c r="I53" s="34" t="s">
        <v>34</v>
      </c>
      <c r="J53" s="36" t="str">
        <f>E21</f>
        <v xml:space="preserve"> </v>
      </c>
      <c r="K53" s="39"/>
      <c r="L53" s="44"/>
    </row>
    <row r="54" spans="2:47" s="45" customFormat="1" ht="14.45" customHeight="1" x14ac:dyDescent="0.3">
      <c r="B54" s="38"/>
      <c r="C54" s="34" t="s">
        <v>32</v>
      </c>
      <c r="D54" s="39"/>
      <c r="E54" s="39"/>
      <c r="F54" s="35" t="str">
        <f>IF(E18="","",E18)</f>
        <v/>
      </c>
      <c r="G54" s="39"/>
      <c r="H54" s="39"/>
      <c r="I54" s="39"/>
      <c r="J54" s="153"/>
      <c r="K54" s="39"/>
      <c r="L54" s="44"/>
    </row>
    <row r="55" spans="2:47" s="45" customFormat="1" ht="10.35" customHeight="1" x14ac:dyDescent="0.3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4"/>
    </row>
    <row r="56" spans="2:47" s="45" customFormat="1" ht="29.25" customHeight="1" x14ac:dyDescent="0.3">
      <c r="B56" s="38"/>
      <c r="C56" s="154" t="s">
        <v>137</v>
      </c>
      <c r="D56" s="146"/>
      <c r="E56" s="146"/>
      <c r="F56" s="146"/>
      <c r="G56" s="146"/>
      <c r="H56" s="146"/>
      <c r="I56" s="155" t="s">
        <v>138</v>
      </c>
      <c r="J56" s="155" t="s">
        <v>139</v>
      </c>
      <c r="K56" s="155" t="s">
        <v>140</v>
      </c>
      <c r="L56" s="156"/>
    </row>
    <row r="57" spans="2:47" s="45" customFormat="1" ht="10.3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4"/>
    </row>
    <row r="58" spans="2:47" s="45" customFormat="1" ht="29.25" customHeight="1" x14ac:dyDescent="0.3">
      <c r="B58" s="38"/>
      <c r="C58" s="157" t="s">
        <v>141</v>
      </c>
      <c r="D58" s="39"/>
      <c r="E58" s="39"/>
      <c r="F58" s="39"/>
      <c r="G58" s="39"/>
      <c r="H58" s="39"/>
      <c r="I58" s="142">
        <f t="shared" ref="I58:J60" si="0">Q82</f>
        <v>0</v>
      </c>
      <c r="J58" s="142">
        <f t="shared" si="0"/>
        <v>0</v>
      </c>
      <c r="K58" s="142">
        <f>K82</f>
        <v>0</v>
      </c>
      <c r="L58" s="44"/>
      <c r="AU58" s="17" t="s">
        <v>142</v>
      </c>
    </row>
    <row r="59" spans="2:47" s="164" customFormat="1" ht="24.95" customHeight="1" x14ac:dyDescent="0.3">
      <c r="B59" s="158"/>
      <c r="C59" s="159"/>
      <c r="D59" s="160" t="s">
        <v>971</v>
      </c>
      <c r="E59" s="161"/>
      <c r="F59" s="161"/>
      <c r="G59" s="161"/>
      <c r="H59" s="161"/>
      <c r="I59" s="162">
        <f t="shared" si="0"/>
        <v>0</v>
      </c>
      <c r="J59" s="162">
        <f t="shared" si="0"/>
        <v>0</v>
      </c>
      <c r="K59" s="162">
        <f>K83</f>
        <v>0</v>
      </c>
      <c r="L59" s="163"/>
    </row>
    <row r="60" spans="2:47" s="171" customFormat="1" ht="19.899999999999999" customHeight="1" x14ac:dyDescent="0.3">
      <c r="B60" s="165"/>
      <c r="C60" s="166"/>
      <c r="D60" s="167" t="s">
        <v>881</v>
      </c>
      <c r="E60" s="168"/>
      <c r="F60" s="168"/>
      <c r="G60" s="168"/>
      <c r="H60" s="168"/>
      <c r="I60" s="169">
        <f t="shared" si="0"/>
        <v>0</v>
      </c>
      <c r="J60" s="169">
        <f t="shared" si="0"/>
        <v>0</v>
      </c>
      <c r="K60" s="169">
        <f>K84</f>
        <v>0</v>
      </c>
      <c r="L60" s="170"/>
    </row>
    <row r="61" spans="2:47" s="171" customFormat="1" ht="19.899999999999999" customHeight="1" x14ac:dyDescent="0.3">
      <c r="B61" s="165"/>
      <c r="C61" s="166"/>
      <c r="D61" s="167" t="s">
        <v>882</v>
      </c>
      <c r="E61" s="168"/>
      <c r="F61" s="168"/>
      <c r="G61" s="168"/>
      <c r="H61" s="168"/>
      <c r="I61" s="169">
        <f>Q124</f>
        <v>0</v>
      </c>
      <c r="J61" s="169">
        <f>R124</f>
        <v>0</v>
      </c>
      <c r="K61" s="169">
        <f>K124</f>
        <v>0</v>
      </c>
      <c r="L61" s="170"/>
    </row>
    <row r="62" spans="2:47" s="171" customFormat="1" ht="19.899999999999999" customHeight="1" x14ac:dyDescent="0.3">
      <c r="B62" s="165"/>
      <c r="C62" s="166"/>
      <c r="D62" s="167" t="s">
        <v>883</v>
      </c>
      <c r="E62" s="168"/>
      <c r="F62" s="168"/>
      <c r="G62" s="168"/>
      <c r="H62" s="168"/>
      <c r="I62" s="169">
        <f>Q129</f>
        <v>0</v>
      </c>
      <c r="J62" s="169">
        <f>R129</f>
        <v>0</v>
      </c>
      <c r="K62" s="169">
        <f>K129</f>
        <v>0</v>
      </c>
      <c r="L62" s="170"/>
    </row>
    <row r="63" spans="2:47" s="45" customFormat="1" ht="21.75" customHeight="1" x14ac:dyDescent="0.3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44"/>
    </row>
    <row r="64" spans="2:47" s="45" customFormat="1" ht="6.95" customHeight="1" x14ac:dyDescent="0.3">
      <c r="B64" s="64"/>
      <c r="C64" s="65"/>
      <c r="D64" s="65"/>
      <c r="E64" s="65"/>
      <c r="F64" s="65"/>
      <c r="G64" s="65"/>
      <c r="H64" s="65"/>
      <c r="I64" s="65"/>
      <c r="J64" s="65"/>
      <c r="K64" s="65"/>
      <c r="L64" s="66"/>
    </row>
    <row r="68" spans="2:13" s="45" customFormat="1" ht="6.95" customHeight="1" x14ac:dyDescent="0.3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38"/>
    </row>
    <row r="69" spans="2:13" s="45" customFormat="1" ht="36.950000000000003" customHeight="1" x14ac:dyDescent="0.3">
      <c r="B69" s="38"/>
      <c r="C69" s="69" t="s">
        <v>151</v>
      </c>
      <c r="M69" s="38"/>
    </row>
    <row r="70" spans="2:13" s="45" customFormat="1" ht="6.95" customHeight="1" x14ac:dyDescent="0.3">
      <c r="B70" s="38"/>
      <c r="M70" s="38"/>
    </row>
    <row r="71" spans="2:13" s="45" customFormat="1" ht="14.45" customHeight="1" x14ac:dyDescent="0.3">
      <c r="B71" s="38"/>
      <c r="C71" s="71" t="s">
        <v>20</v>
      </c>
      <c r="M71" s="38"/>
    </row>
    <row r="72" spans="2:13" s="45" customFormat="1" ht="16.5" customHeight="1" x14ac:dyDescent="0.3">
      <c r="B72" s="38"/>
      <c r="E72" s="172" t="str">
        <f>E7</f>
        <v>Vojenská vlečka č.10 - Čáslav - Remíza pro hnací drážní vozidlo</v>
      </c>
      <c r="F72" s="173"/>
      <c r="G72" s="173"/>
      <c r="H72" s="173"/>
      <c r="M72" s="38"/>
    </row>
    <row r="73" spans="2:13" s="45" customFormat="1" ht="14.45" customHeight="1" x14ac:dyDescent="0.3">
      <c r="B73" s="38"/>
      <c r="C73" s="71" t="s">
        <v>131</v>
      </c>
      <c r="M73" s="38"/>
    </row>
    <row r="74" spans="2:13" s="45" customFormat="1" ht="17.25" customHeight="1" x14ac:dyDescent="0.3">
      <c r="B74" s="38"/>
      <c r="E74" s="76" t="str">
        <f>E9</f>
        <v>E.1.4.2b - Kanalizační přípojka</v>
      </c>
      <c r="F74" s="174"/>
      <c r="G74" s="174"/>
      <c r="H74" s="174"/>
      <c r="M74" s="38"/>
    </row>
    <row r="75" spans="2:13" s="45" customFormat="1" ht="6.95" customHeight="1" x14ac:dyDescent="0.3">
      <c r="B75" s="38"/>
      <c r="M75" s="38"/>
    </row>
    <row r="76" spans="2:13" s="45" customFormat="1" ht="18" customHeight="1" x14ac:dyDescent="0.3">
      <c r="B76" s="38"/>
      <c r="C76" s="71" t="s">
        <v>24</v>
      </c>
      <c r="F76" s="175" t="str">
        <f>F12</f>
        <v>Chotusice</v>
      </c>
      <c r="I76" s="71" t="s">
        <v>26</v>
      </c>
      <c r="J76" s="176" t="str">
        <f>IF(J12="","",J12)</f>
        <v>10. 2. 2017</v>
      </c>
      <c r="M76" s="38"/>
    </row>
    <row r="77" spans="2:13" s="45" customFormat="1" ht="6.95" customHeight="1" x14ac:dyDescent="0.3">
      <c r="B77" s="38"/>
      <c r="M77" s="38"/>
    </row>
    <row r="78" spans="2:13" s="45" customFormat="1" x14ac:dyDescent="0.3">
      <c r="B78" s="38"/>
      <c r="C78" s="71" t="s">
        <v>28</v>
      </c>
      <c r="F78" s="175" t="str">
        <f>E15</f>
        <v>ARMÁDNÍ SERVISNÍ, příspěvková organizace</v>
      </c>
      <c r="I78" s="71" t="s">
        <v>34</v>
      </c>
      <c r="J78" s="175" t="str">
        <f>E21</f>
        <v xml:space="preserve"> </v>
      </c>
      <c r="M78" s="38"/>
    </row>
    <row r="79" spans="2:13" s="45" customFormat="1" ht="14.45" customHeight="1" x14ac:dyDescent="0.3">
      <c r="B79" s="38"/>
      <c r="C79" s="71" t="s">
        <v>32</v>
      </c>
      <c r="F79" s="175" t="str">
        <f>IF(E18="","",E18)</f>
        <v/>
      </c>
      <c r="M79" s="38"/>
    </row>
    <row r="80" spans="2:13" s="45" customFormat="1" ht="10.35" customHeight="1" x14ac:dyDescent="0.3">
      <c r="B80" s="38"/>
      <c r="M80" s="38"/>
    </row>
    <row r="81" spans="2:65" s="181" customFormat="1" ht="29.25" customHeight="1" x14ac:dyDescent="0.3">
      <c r="B81" s="177"/>
      <c r="C81" s="178" t="s">
        <v>152</v>
      </c>
      <c r="D81" s="179" t="s">
        <v>56</v>
      </c>
      <c r="E81" s="179" t="s">
        <v>52</v>
      </c>
      <c r="F81" s="179" t="s">
        <v>153</v>
      </c>
      <c r="G81" s="179" t="s">
        <v>154</v>
      </c>
      <c r="H81" s="179" t="s">
        <v>155</v>
      </c>
      <c r="I81" s="179" t="s">
        <v>156</v>
      </c>
      <c r="J81" s="179" t="s">
        <v>157</v>
      </c>
      <c r="K81" s="179" t="s">
        <v>140</v>
      </c>
      <c r="L81" s="180" t="s">
        <v>158</v>
      </c>
      <c r="M81" s="177"/>
      <c r="N81" s="94" t="s">
        <v>159</v>
      </c>
      <c r="O81" s="95" t="s">
        <v>41</v>
      </c>
      <c r="P81" s="95" t="s">
        <v>160</v>
      </c>
      <c r="Q81" s="95" t="s">
        <v>161</v>
      </c>
      <c r="R81" s="95" t="s">
        <v>162</v>
      </c>
      <c r="S81" s="95" t="s">
        <v>163</v>
      </c>
      <c r="T81" s="95" t="s">
        <v>164</v>
      </c>
      <c r="U81" s="95" t="s">
        <v>165</v>
      </c>
      <c r="V81" s="95" t="s">
        <v>166</v>
      </c>
      <c r="W81" s="95" t="s">
        <v>167</v>
      </c>
      <c r="X81" s="96" t="s">
        <v>168</v>
      </c>
    </row>
    <row r="82" spans="2:65" s="45" customFormat="1" ht="29.25" customHeight="1" x14ac:dyDescent="0.35">
      <c r="B82" s="38"/>
      <c r="C82" s="98" t="s">
        <v>141</v>
      </c>
      <c r="K82" s="182">
        <f>BK82</f>
        <v>0</v>
      </c>
      <c r="M82" s="38"/>
      <c r="N82" s="97"/>
      <c r="O82" s="83"/>
      <c r="P82" s="83"/>
      <c r="Q82" s="183">
        <f>Q83</f>
        <v>0</v>
      </c>
      <c r="R82" s="183">
        <f>R83</f>
        <v>0</v>
      </c>
      <c r="S82" s="83"/>
      <c r="T82" s="184">
        <f>T83</f>
        <v>0</v>
      </c>
      <c r="U82" s="83"/>
      <c r="V82" s="184">
        <f>V83</f>
        <v>0</v>
      </c>
      <c r="W82" s="83"/>
      <c r="X82" s="185">
        <f>X83</f>
        <v>0</v>
      </c>
      <c r="AT82" s="17" t="s">
        <v>72</v>
      </c>
      <c r="AU82" s="17" t="s">
        <v>142</v>
      </c>
      <c r="BK82" s="186">
        <f>BK83</f>
        <v>0</v>
      </c>
    </row>
    <row r="83" spans="2:65" s="188" customFormat="1" ht="37.35" customHeight="1" x14ac:dyDescent="0.35">
      <c r="B83" s="187"/>
      <c r="D83" s="189" t="s">
        <v>72</v>
      </c>
      <c r="E83" s="190" t="s">
        <v>884</v>
      </c>
      <c r="F83" s="190" t="s">
        <v>972</v>
      </c>
      <c r="K83" s="191">
        <f>BK83</f>
        <v>0</v>
      </c>
      <c r="M83" s="187"/>
      <c r="N83" s="192"/>
      <c r="O83" s="193"/>
      <c r="P83" s="193"/>
      <c r="Q83" s="194">
        <f>Q84+Q124+Q129</f>
        <v>0</v>
      </c>
      <c r="R83" s="194">
        <f>R84+R124+R129</f>
        <v>0</v>
      </c>
      <c r="S83" s="193"/>
      <c r="T83" s="195">
        <f>T84+T124+T129</f>
        <v>0</v>
      </c>
      <c r="U83" s="193"/>
      <c r="V83" s="195">
        <f>V84+V124+V129</f>
        <v>0</v>
      </c>
      <c r="W83" s="193"/>
      <c r="X83" s="196">
        <f>X84+X124+X129</f>
        <v>0</v>
      </c>
      <c r="AR83" s="189" t="s">
        <v>81</v>
      </c>
      <c r="AT83" s="197" t="s">
        <v>72</v>
      </c>
      <c r="AU83" s="197" t="s">
        <v>73</v>
      </c>
      <c r="AY83" s="189" t="s">
        <v>171</v>
      </c>
      <c r="BK83" s="198">
        <f>BK84+BK124+BK129</f>
        <v>0</v>
      </c>
    </row>
    <row r="84" spans="2:65" s="188" customFormat="1" ht="19.899999999999999" customHeight="1" x14ac:dyDescent="0.3">
      <c r="B84" s="187"/>
      <c r="D84" s="189" t="s">
        <v>72</v>
      </c>
      <c r="E84" s="199" t="s">
        <v>886</v>
      </c>
      <c r="F84" s="199" t="s">
        <v>887</v>
      </c>
      <c r="K84" s="200">
        <f>BK84</f>
        <v>0</v>
      </c>
      <c r="M84" s="187"/>
      <c r="N84" s="192"/>
      <c r="O84" s="193"/>
      <c r="P84" s="193"/>
      <c r="Q84" s="194">
        <f>SUM(Q85:Q123)</f>
        <v>0</v>
      </c>
      <c r="R84" s="194">
        <f>SUM(R85:R123)</f>
        <v>0</v>
      </c>
      <c r="S84" s="193"/>
      <c r="T84" s="195">
        <f>SUM(T85:T123)</f>
        <v>0</v>
      </c>
      <c r="U84" s="193"/>
      <c r="V84" s="195">
        <f>SUM(V85:V123)</f>
        <v>0</v>
      </c>
      <c r="W84" s="193"/>
      <c r="X84" s="196">
        <f>SUM(X85:X123)</f>
        <v>0</v>
      </c>
      <c r="AR84" s="189" t="s">
        <v>81</v>
      </c>
      <c r="AT84" s="197" t="s">
        <v>72</v>
      </c>
      <c r="AU84" s="197" t="s">
        <v>81</v>
      </c>
      <c r="AY84" s="189" t="s">
        <v>171</v>
      </c>
      <c r="BK84" s="198">
        <f>SUM(BK85:BK123)</f>
        <v>0</v>
      </c>
    </row>
    <row r="85" spans="2:65" s="45" customFormat="1" ht="16.5" customHeight="1" x14ac:dyDescent="0.3">
      <c r="B85" s="38"/>
      <c r="C85" s="201" t="s">
        <v>81</v>
      </c>
      <c r="D85" s="201" t="s">
        <v>173</v>
      </c>
      <c r="E85" s="202" t="s">
        <v>942</v>
      </c>
      <c r="F85" s="203" t="s">
        <v>943</v>
      </c>
      <c r="G85" s="204" t="s">
        <v>195</v>
      </c>
      <c r="H85" s="205">
        <v>70</v>
      </c>
      <c r="I85" s="7"/>
      <c r="J85" s="7"/>
      <c r="K85" s="206">
        <f>ROUND(P85*H85,2)</f>
        <v>0</v>
      </c>
      <c r="L85" s="203" t="s">
        <v>5</v>
      </c>
      <c r="M85" s="38"/>
      <c r="N85" s="207" t="s">
        <v>5</v>
      </c>
      <c r="O85" s="208" t="s">
        <v>42</v>
      </c>
      <c r="P85" s="144">
        <f>I85+J85</f>
        <v>0</v>
      </c>
      <c r="Q85" s="144">
        <f>ROUND(I85*H85,2)</f>
        <v>0</v>
      </c>
      <c r="R85" s="144">
        <f>ROUND(J85*H85,2)</f>
        <v>0</v>
      </c>
      <c r="S85" s="39"/>
      <c r="T85" s="209">
        <f>S85*H85</f>
        <v>0</v>
      </c>
      <c r="U85" s="209">
        <v>0</v>
      </c>
      <c r="V85" s="209">
        <f>U85*H85</f>
        <v>0</v>
      </c>
      <c r="W85" s="209">
        <v>0</v>
      </c>
      <c r="X85" s="210">
        <f>W85*H85</f>
        <v>0</v>
      </c>
      <c r="AR85" s="17" t="s">
        <v>177</v>
      </c>
      <c r="AT85" s="17" t="s">
        <v>173</v>
      </c>
      <c r="AU85" s="17" t="s">
        <v>83</v>
      </c>
      <c r="AY85" s="17" t="s">
        <v>171</v>
      </c>
      <c r="BE85" s="211">
        <f>IF(O85="základní",K85,0)</f>
        <v>0</v>
      </c>
      <c r="BF85" s="211">
        <f>IF(O85="snížená",K85,0)</f>
        <v>0</v>
      </c>
      <c r="BG85" s="211">
        <f>IF(O85="zákl. přenesená",K85,0)</f>
        <v>0</v>
      </c>
      <c r="BH85" s="211">
        <f>IF(O85="sníž. přenesená",K85,0)</f>
        <v>0</v>
      </c>
      <c r="BI85" s="211">
        <f>IF(O85="nulová",K85,0)</f>
        <v>0</v>
      </c>
      <c r="BJ85" s="17" t="s">
        <v>81</v>
      </c>
      <c r="BK85" s="211">
        <f>ROUND(P85*H85,2)</f>
        <v>0</v>
      </c>
      <c r="BL85" s="17" t="s">
        <v>177</v>
      </c>
      <c r="BM85" s="17" t="s">
        <v>83</v>
      </c>
    </row>
    <row r="86" spans="2:65" s="45" customFormat="1" ht="27" x14ac:dyDescent="0.3">
      <c r="B86" s="38"/>
      <c r="D86" s="212" t="s">
        <v>179</v>
      </c>
      <c r="F86" s="213" t="s">
        <v>944</v>
      </c>
      <c r="M86" s="38"/>
      <c r="N86" s="214"/>
      <c r="O86" s="39"/>
      <c r="P86" s="39"/>
      <c r="Q86" s="39"/>
      <c r="R86" s="39"/>
      <c r="S86" s="39"/>
      <c r="T86" s="39"/>
      <c r="U86" s="39"/>
      <c r="V86" s="39"/>
      <c r="W86" s="39"/>
      <c r="X86" s="87"/>
      <c r="AT86" s="17" t="s">
        <v>179</v>
      </c>
      <c r="AU86" s="17" t="s">
        <v>83</v>
      </c>
    </row>
    <row r="87" spans="2:65" s="216" customFormat="1" ht="13.5" x14ac:dyDescent="0.3">
      <c r="B87" s="215"/>
      <c r="D87" s="212" t="s">
        <v>181</v>
      </c>
      <c r="E87" s="217" t="s">
        <v>5</v>
      </c>
      <c r="F87" s="218" t="s">
        <v>973</v>
      </c>
      <c r="H87" s="219">
        <v>70</v>
      </c>
      <c r="M87" s="215"/>
      <c r="N87" s="220"/>
      <c r="O87" s="221"/>
      <c r="P87" s="221"/>
      <c r="Q87" s="221"/>
      <c r="R87" s="221"/>
      <c r="S87" s="221"/>
      <c r="T87" s="221"/>
      <c r="U87" s="221"/>
      <c r="V87" s="221"/>
      <c r="W87" s="221"/>
      <c r="X87" s="222"/>
      <c r="AT87" s="217" t="s">
        <v>181</v>
      </c>
      <c r="AU87" s="217" t="s">
        <v>83</v>
      </c>
      <c r="AV87" s="216" t="s">
        <v>83</v>
      </c>
      <c r="AW87" s="216" t="s">
        <v>7</v>
      </c>
      <c r="AX87" s="216" t="s">
        <v>73</v>
      </c>
      <c r="AY87" s="217" t="s">
        <v>171</v>
      </c>
    </row>
    <row r="88" spans="2:65" s="224" customFormat="1" ht="13.5" x14ac:dyDescent="0.3">
      <c r="B88" s="223"/>
      <c r="D88" s="212" t="s">
        <v>181</v>
      </c>
      <c r="E88" s="225" t="s">
        <v>5</v>
      </c>
      <c r="F88" s="226" t="s">
        <v>205</v>
      </c>
      <c r="H88" s="227">
        <v>70</v>
      </c>
      <c r="M88" s="223"/>
      <c r="N88" s="228"/>
      <c r="O88" s="229"/>
      <c r="P88" s="229"/>
      <c r="Q88" s="229"/>
      <c r="R88" s="229"/>
      <c r="S88" s="229"/>
      <c r="T88" s="229"/>
      <c r="U88" s="229"/>
      <c r="V88" s="229"/>
      <c r="W88" s="229"/>
      <c r="X88" s="230"/>
      <c r="AT88" s="225" t="s">
        <v>181</v>
      </c>
      <c r="AU88" s="225" t="s">
        <v>83</v>
      </c>
      <c r="AV88" s="224" t="s">
        <v>177</v>
      </c>
      <c r="AW88" s="224" t="s">
        <v>7</v>
      </c>
      <c r="AX88" s="224" t="s">
        <v>81</v>
      </c>
      <c r="AY88" s="225" t="s">
        <v>171</v>
      </c>
    </row>
    <row r="89" spans="2:65" s="45" customFormat="1" ht="16.5" customHeight="1" x14ac:dyDescent="0.3">
      <c r="B89" s="38"/>
      <c r="C89" s="201" t="s">
        <v>83</v>
      </c>
      <c r="D89" s="201" t="s">
        <v>173</v>
      </c>
      <c r="E89" s="202" t="s">
        <v>892</v>
      </c>
      <c r="F89" s="203" t="s">
        <v>893</v>
      </c>
      <c r="G89" s="204" t="s">
        <v>195</v>
      </c>
      <c r="H89" s="205">
        <v>56</v>
      </c>
      <c r="I89" s="7"/>
      <c r="J89" s="7"/>
      <c r="K89" s="206">
        <f>ROUND(P89*H89,2)</f>
        <v>0</v>
      </c>
      <c r="L89" s="203" t="s">
        <v>5</v>
      </c>
      <c r="M89" s="38"/>
      <c r="N89" s="207" t="s">
        <v>5</v>
      </c>
      <c r="O89" s="208" t="s">
        <v>42</v>
      </c>
      <c r="P89" s="144">
        <f>I89+J89</f>
        <v>0</v>
      </c>
      <c r="Q89" s="144">
        <f>ROUND(I89*H89,2)</f>
        <v>0</v>
      </c>
      <c r="R89" s="144">
        <f>ROUND(J89*H89,2)</f>
        <v>0</v>
      </c>
      <c r="S89" s="39"/>
      <c r="T89" s="209">
        <f>S89*H89</f>
        <v>0</v>
      </c>
      <c r="U89" s="209">
        <v>0</v>
      </c>
      <c r="V89" s="209">
        <f>U89*H89</f>
        <v>0</v>
      </c>
      <c r="W89" s="209">
        <v>0</v>
      </c>
      <c r="X89" s="210">
        <f>W89*H89</f>
        <v>0</v>
      </c>
      <c r="AR89" s="17" t="s">
        <v>177</v>
      </c>
      <c r="AT89" s="17" t="s">
        <v>173</v>
      </c>
      <c r="AU89" s="17" t="s">
        <v>83</v>
      </c>
      <c r="AY89" s="17" t="s">
        <v>171</v>
      </c>
      <c r="BE89" s="211">
        <f>IF(O89="základní",K89,0)</f>
        <v>0</v>
      </c>
      <c r="BF89" s="211">
        <f>IF(O89="snížená",K89,0)</f>
        <v>0</v>
      </c>
      <c r="BG89" s="211">
        <f>IF(O89="zákl. přenesená",K89,0)</f>
        <v>0</v>
      </c>
      <c r="BH89" s="211">
        <f>IF(O89="sníž. přenesená",K89,0)</f>
        <v>0</v>
      </c>
      <c r="BI89" s="211">
        <f>IF(O89="nulová",K89,0)</f>
        <v>0</v>
      </c>
      <c r="BJ89" s="17" t="s">
        <v>81</v>
      </c>
      <c r="BK89" s="211">
        <f>ROUND(P89*H89,2)</f>
        <v>0</v>
      </c>
      <c r="BL89" s="17" t="s">
        <v>177</v>
      </c>
      <c r="BM89" s="17" t="s">
        <v>177</v>
      </c>
    </row>
    <row r="90" spans="2:65" s="45" customFormat="1" ht="27" x14ac:dyDescent="0.3">
      <c r="B90" s="38"/>
      <c r="D90" s="212" t="s">
        <v>179</v>
      </c>
      <c r="F90" s="213" t="s">
        <v>944</v>
      </c>
      <c r="M90" s="38"/>
      <c r="N90" s="214"/>
      <c r="O90" s="39"/>
      <c r="P90" s="39"/>
      <c r="Q90" s="39"/>
      <c r="R90" s="39"/>
      <c r="S90" s="39"/>
      <c r="T90" s="39"/>
      <c r="U90" s="39"/>
      <c r="V90" s="39"/>
      <c r="W90" s="39"/>
      <c r="X90" s="87"/>
      <c r="AT90" s="17" t="s">
        <v>179</v>
      </c>
      <c r="AU90" s="17" t="s">
        <v>83</v>
      </c>
    </row>
    <row r="91" spans="2:65" s="216" customFormat="1" ht="13.5" x14ac:dyDescent="0.3">
      <c r="B91" s="215"/>
      <c r="D91" s="212" t="s">
        <v>181</v>
      </c>
      <c r="E91" s="217" t="s">
        <v>5</v>
      </c>
      <c r="F91" s="218" t="s">
        <v>974</v>
      </c>
      <c r="H91" s="219">
        <v>56</v>
      </c>
      <c r="M91" s="215"/>
      <c r="N91" s="220"/>
      <c r="O91" s="221"/>
      <c r="P91" s="221"/>
      <c r="Q91" s="221"/>
      <c r="R91" s="221"/>
      <c r="S91" s="221"/>
      <c r="T91" s="221"/>
      <c r="U91" s="221"/>
      <c r="V91" s="221"/>
      <c r="W91" s="221"/>
      <c r="X91" s="222"/>
      <c r="AT91" s="217" t="s">
        <v>181</v>
      </c>
      <c r="AU91" s="217" t="s">
        <v>83</v>
      </c>
      <c r="AV91" s="216" t="s">
        <v>83</v>
      </c>
      <c r="AW91" s="216" t="s">
        <v>7</v>
      </c>
      <c r="AX91" s="216" t="s">
        <v>73</v>
      </c>
      <c r="AY91" s="217" t="s">
        <v>171</v>
      </c>
    </row>
    <row r="92" spans="2:65" s="224" customFormat="1" ht="13.5" x14ac:dyDescent="0.3">
      <c r="B92" s="223"/>
      <c r="D92" s="212" t="s">
        <v>181</v>
      </c>
      <c r="E92" s="225" t="s">
        <v>5</v>
      </c>
      <c r="F92" s="226" t="s">
        <v>205</v>
      </c>
      <c r="H92" s="227">
        <v>56</v>
      </c>
      <c r="M92" s="223"/>
      <c r="N92" s="228"/>
      <c r="O92" s="229"/>
      <c r="P92" s="229"/>
      <c r="Q92" s="229"/>
      <c r="R92" s="229"/>
      <c r="S92" s="229"/>
      <c r="T92" s="229"/>
      <c r="U92" s="229"/>
      <c r="V92" s="229"/>
      <c r="W92" s="229"/>
      <c r="X92" s="230"/>
      <c r="AT92" s="225" t="s">
        <v>181</v>
      </c>
      <c r="AU92" s="225" t="s">
        <v>83</v>
      </c>
      <c r="AV92" s="224" t="s">
        <v>177</v>
      </c>
      <c r="AW92" s="224" t="s">
        <v>7</v>
      </c>
      <c r="AX92" s="224" t="s">
        <v>81</v>
      </c>
      <c r="AY92" s="225" t="s">
        <v>171</v>
      </c>
    </row>
    <row r="93" spans="2:65" s="45" customFormat="1" ht="25.5" customHeight="1" x14ac:dyDescent="0.3">
      <c r="B93" s="38"/>
      <c r="C93" s="201" t="s">
        <v>188</v>
      </c>
      <c r="D93" s="201" t="s">
        <v>173</v>
      </c>
      <c r="E93" s="202" t="s">
        <v>895</v>
      </c>
      <c r="F93" s="203" t="s">
        <v>896</v>
      </c>
      <c r="G93" s="204" t="s">
        <v>195</v>
      </c>
      <c r="H93" s="205">
        <v>10.5</v>
      </c>
      <c r="I93" s="7"/>
      <c r="J93" s="7"/>
      <c r="K93" s="206">
        <f>ROUND(P93*H93,2)</f>
        <v>0</v>
      </c>
      <c r="L93" s="203" t="s">
        <v>5</v>
      </c>
      <c r="M93" s="38"/>
      <c r="N93" s="207" t="s">
        <v>5</v>
      </c>
      <c r="O93" s="208" t="s">
        <v>42</v>
      </c>
      <c r="P93" s="144">
        <f>I93+J93</f>
        <v>0</v>
      </c>
      <c r="Q93" s="144">
        <f>ROUND(I93*H93,2)</f>
        <v>0</v>
      </c>
      <c r="R93" s="144">
        <f>ROUND(J93*H93,2)</f>
        <v>0</v>
      </c>
      <c r="S93" s="39"/>
      <c r="T93" s="209">
        <f>S93*H93</f>
        <v>0</v>
      </c>
      <c r="U93" s="209">
        <v>0</v>
      </c>
      <c r="V93" s="209">
        <f>U93*H93</f>
        <v>0</v>
      </c>
      <c r="W93" s="209">
        <v>0</v>
      </c>
      <c r="X93" s="210">
        <f>W93*H93</f>
        <v>0</v>
      </c>
      <c r="AR93" s="17" t="s">
        <v>177</v>
      </c>
      <c r="AT93" s="17" t="s">
        <v>173</v>
      </c>
      <c r="AU93" s="17" t="s">
        <v>83</v>
      </c>
      <c r="AY93" s="17" t="s">
        <v>171</v>
      </c>
      <c r="BE93" s="211">
        <f>IF(O93="základní",K93,0)</f>
        <v>0</v>
      </c>
      <c r="BF93" s="211">
        <f>IF(O93="snížená",K93,0)</f>
        <v>0</v>
      </c>
      <c r="BG93" s="211">
        <f>IF(O93="zákl. přenesená",K93,0)</f>
        <v>0</v>
      </c>
      <c r="BH93" s="211">
        <f>IF(O93="sníž. přenesená",K93,0)</f>
        <v>0</v>
      </c>
      <c r="BI93" s="211">
        <f>IF(O93="nulová",K93,0)</f>
        <v>0</v>
      </c>
      <c r="BJ93" s="17" t="s">
        <v>81</v>
      </c>
      <c r="BK93" s="211">
        <f>ROUND(P93*H93,2)</f>
        <v>0</v>
      </c>
      <c r="BL93" s="17" t="s">
        <v>177</v>
      </c>
      <c r="BM93" s="17" t="s">
        <v>206</v>
      </c>
    </row>
    <row r="94" spans="2:65" s="45" customFormat="1" ht="27" x14ac:dyDescent="0.3">
      <c r="B94" s="38"/>
      <c r="D94" s="212" t="s">
        <v>179</v>
      </c>
      <c r="F94" s="213" t="s">
        <v>944</v>
      </c>
      <c r="M94" s="38"/>
      <c r="N94" s="214"/>
      <c r="O94" s="39"/>
      <c r="P94" s="39"/>
      <c r="Q94" s="39"/>
      <c r="R94" s="39"/>
      <c r="S94" s="39"/>
      <c r="T94" s="39"/>
      <c r="U94" s="39"/>
      <c r="V94" s="39"/>
      <c r="W94" s="39"/>
      <c r="X94" s="87"/>
      <c r="AT94" s="17" t="s">
        <v>179</v>
      </c>
      <c r="AU94" s="17" t="s">
        <v>83</v>
      </c>
    </row>
    <row r="95" spans="2:65" s="216" customFormat="1" ht="13.5" x14ac:dyDescent="0.3">
      <c r="B95" s="215"/>
      <c r="D95" s="212" t="s">
        <v>181</v>
      </c>
      <c r="E95" s="217" t="s">
        <v>5</v>
      </c>
      <c r="F95" s="218" t="s">
        <v>975</v>
      </c>
      <c r="H95" s="219">
        <v>10.5</v>
      </c>
      <c r="M95" s="215"/>
      <c r="N95" s="220"/>
      <c r="O95" s="221"/>
      <c r="P95" s="221"/>
      <c r="Q95" s="221"/>
      <c r="R95" s="221"/>
      <c r="S95" s="221"/>
      <c r="T95" s="221"/>
      <c r="U95" s="221"/>
      <c r="V95" s="221"/>
      <c r="W95" s="221"/>
      <c r="X95" s="222"/>
      <c r="AT95" s="217" t="s">
        <v>181</v>
      </c>
      <c r="AU95" s="217" t="s">
        <v>83</v>
      </c>
      <c r="AV95" s="216" t="s">
        <v>83</v>
      </c>
      <c r="AW95" s="216" t="s">
        <v>7</v>
      </c>
      <c r="AX95" s="216" t="s">
        <v>73</v>
      </c>
      <c r="AY95" s="217" t="s">
        <v>171</v>
      </c>
    </row>
    <row r="96" spans="2:65" s="224" customFormat="1" ht="13.5" x14ac:dyDescent="0.3">
      <c r="B96" s="223"/>
      <c r="D96" s="212" t="s">
        <v>181</v>
      </c>
      <c r="E96" s="225" t="s">
        <v>5</v>
      </c>
      <c r="F96" s="226" t="s">
        <v>205</v>
      </c>
      <c r="H96" s="227">
        <v>10.5</v>
      </c>
      <c r="M96" s="223"/>
      <c r="N96" s="228"/>
      <c r="O96" s="229"/>
      <c r="P96" s="229"/>
      <c r="Q96" s="229"/>
      <c r="R96" s="229"/>
      <c r="S96" s="229"/>
      <c r="T96" s="229"/>
      <c r="U96" s="229"/>
      <c r="V96" s="229"/>
      <c r="W96" s="229"/>
      <c r="X96" s="230"/>
      <c r="AT96" s="225" t="s">
        <v>181</v>
      </c>
      <c r="AU96" s="225" t="s">
        <v>83</v>
      </c>
      <c r="AV96" s="224" t="s">
        <v>177</v>
      </c>
      <c r="AW96" s="224" t="s">
        <v>7</v>
      </c>
      <c r="AX96" s="224" t="s">
        <v>81</v>
      </c>
      <c r="AY96" s="225" t="s">
        <v>171</v>
      </c>
    </row>
    <row r="97" spans="2:65" s="45" customFormat="1" ht="16.5" customHeight="1" x14ac:dyDescent="0.3">
      <c r="B97" s="38"/>
      <c r="C97" s="201" t="s">
        <v>177</v>
      </c>
      <c r="D97" s="201" t="s">
        <v>173</v>
      </c>
      <c r="E97" s="202" t="s">
        <v>649</v>
      </c>
      <c r="F97" s="203" t="s">
        <v>650</v>
      </c>
      <c r="G97" s="204" t="s">
        <v>195</v>
      </c>
      <c r="H97" s="205">
        <v>10.5</v>
      </c>
      <c r="I97" s="7"/>
      <c r="J97" s="7"/>
      <c r="K97" s="206">
        <f>ROUND(P97*H97,2)</f>
        <v>0</v>
      </c>
      <c r="L97" s="203" t="s">
        <v>5</v>
      </c>
      <c r="M97" s="38"/>
      <c r="N97" s="207" t="s">
        <v>5</v>
      </c>
      <c r="O97" s="208" t="s">
        <v>42</v>
      </c>
      <c r="P97" s="144">
        <f>I97+J97</f>
        <v>0</v>
      </c>
      <c r="Q97" s="144">
        <f>ROUND(I97*H97,2)</f>
        <v>0</v>
      </c>
      <c r="R97" s="144">
        <f>ROUND(J97*H97,2)</f>
        <v>0</v>
      </c>
      <c r="S97" s="39"/>
      <c r="T97" s="209">
        <f>S97*H97</f>
        <v>0</v>
      </c>
      <c r="U97" s="209">
        <v>0</v>
      </c>
      <c r="V97" s="209">
        <f>U97*H97</f>
        <v>0</v>
      </c>
      <c r="W97" s="209">
        <v>0</v>
      </c>
      <c r="X97" s="210">
        <f>W97*H97</f>
        <v>0</v>
      </c>
      <c r="AR97" s="17" t="s">
        <v>177</v>
      </c>
      <c r="AT97" s="17" t="s">
        <v>173</v>
      </c>
      <c r="AU97" s="17" t="s">
        <v>83</v>
      </c>
      <c r="AY97" s="17" t="s">
        <v>171</v>
      </c>
      <c r="BE97" s="211">
        <f>IF(O97="základní",K97,0)</f>
        <v>0</v>
      </c>
      <c r="BF97" s="211">
        <f>IF(O97="snížená",K97,0)</f>
        <v>0</v>
      </c>
      <c r="BG97" s="211">
        <f>IF(O97="zákl. přenesená",K97,0)</f>
        <v>0</v>
      </c>
      <c r="BH97" s="211">
        <f>IF(O97="sníž. přenesená",K97,0)</f>
        <v>0</v>
      </c>
      <c r="BI97" s="211">
        <f>IF(O97="nulová",K97,0)</f>
        <v>0</v>
      </c>
      <c r="BJ97" s="17" t="s">
        <v>81</v>
      </c>
      <c r="BK97" s="211">
        <f>ROUND(P97*H97,2)</f>
        <v>0</v>
      </c>
      <c r="BL97" s="17" t="s">
        <v>177</v>
      </c>
      <c r="BM97" s="17" t="s">
        <v>220</v>
      </c>
    </row>
    <row r="98" spans="2:65" s="45" customFormat="1" ht="27" x14ac:dyDescent="0.3">
      <c r="B98" s="38"/>
      <c r="D98" s="212" t="s">
        <v>179</v>
      </c>
      <c r="F98" s="213" t="s">
        <v>944</v>
      </c>
      <c r="M98" s="38"/>
      <c r="N98" s="214"/>
      <c r="O98" s="39"/>
      <c r="P98" s="39"/>
      <c r="Q98" s="39"/>
      <c r="R98" s="39"/>
      <c r="S98" s="39"/>
      <c r="T98" s="39"/>
      <c r="U98" s="39"/>
      <c r="V98" s="39"/>
      <c r="W98" s="39"/>
      <c r="X98" s="87"/>
      <c r="AT98" s="17" t="s">
        <v>179</v>
      </c>
      <c r="AU98" s="17" t="s">
        <v>83</v>
      </c>
    </row>
    <row r="99" spans="2:65" s="216" customFormat="1" ht="13.5" x14ac:dyDescent="0.3">
      <c r="B99" s="215"/>
      <c r="D99" s="212" t="s">
        <v>181</v>
      </c>
      <c r="E99" s="217" t="s">
        <v>5</v>
      </c>
      <c r="F99" s="218" t="s">
        <v>975</v>
      </c>
      <c r="H99" s="219">
        <v>10.5</v>
      </c>
      <c r="M99" s="215"/>
      <c r="N99" s="220"/>
      <c r="O99" s="221"/>
      <c r="P99" s="221"/>
      <c r="Q99" s="221"/>
      <c r="R99" s="221"/>
      <c r="S99" s="221"/>
      <c r="T99" s="221"/>
      <c r="U99" s="221"/>
      <c r="V99" s="221"/>
      <c r="W99" s="221"/>
      <c r="X99" s="222"/>
      <c r="AT99" s="217" t="s">
        <v>181</v>
      </c>
      <c r="AU99" s="217" t="s">
        <v>83</v>
      </c>
      <c r="AV99" s="216" t="s">
        <v>83</v>
      </c>
      <c r="AW99" s="216" t="s">
        <v>7</v>
      </c>
      <c r="AX99" s="216" t="s">
        <v>73</v>
      </c>
      <c r="AY99" s="217" t="s">
        <v>171</v>
      </c>
    </row>
    <row r="100" spans="2:65" s="224" customFormat="1" ht="13.5" x14ac:dyDescent="0.3">
      <c r="B100" s="223"/>
      <c r="D100" s="212" t="s">
        <v>181</v>
      </c>
      <c r="E100" s="225" t="s">
        <v>5</v>
      </c>
      <c r="F100" s="226" t="s">
        <v>205</v>
      </c>
      <c r="H100" s="227">
        <v>10.5</v>
      </c>
      <c r="M100" s="223"/>
      <c r="N100" s="228"/>
      <c r="O100" s="229"/>
      <c r="P100" s="229"/>
      <c r="Q100" s="229"/>
      <c r="R100" s="229"/>
      <c r="S100" s="229"/>
      <c r="T100" s="229"/>
      <c r="U100" s="229"/>
      <c r="V100" s="229"/>
      <c r="W100" s="229"/>
      <c r="X100" s="230"/>
      <c r="AT100" s="225" t="s">
        <v>181</v>
      </c>
      <c r="AU100" s="225" t="s">
        <v>83</v>
      </c>
      <c r="AV100" s="224" t="s">
        <v>177</v>
      </c>
      <c r="AW100" s="224" t="s">
        <v>7</v>
      </c>
      <c r="AX100" s="224" t="s">
        <v>81</v>
      </c>
      <c r="AY100" s="225" t="s">
        <v>171</v>
      </c>
    </row>
    <row r="101" spans="2:65" s="45" customFormat="1" ht="16.5" customHeight="1" x14ac:dyDescent="0.3">
      <c r="B101" s="38"/>
      <c r="C101" s="201" t="s">
        <v>199</v>
      </c>
      <c r="D101" s="201" t="s">
        <v>173</v>
      </c>
      <c r="E101" s="202" t="s">
        <v>899</v>
      </c>
      <c r="F101" s="203" t="s">
        <v>900</v>
      </c>
      <c r="G101" s="204" t="s">
        <v>176</v>
      </c>
      <c r="H101" s="205">
        <v>75</v>
      </c>
      <c r="I101" s="7"/>
      <c r="J101" s="7"/>
      <c r="K101" s="206">
        <f>ROUND(P101*H101,2)</f>
        <v>0</v>
      </c>
      <c r="L101" s="203" t="s">
        <v>5</v>
      </c>
      <c r="M101" s="38"/>
      <c r="N101" s="207" t="s">
        <v>5</v>
      </c>
      <c r="O101" s="208" t="s">
        <v>42</v>
      </c>
      <c r="P101" s="144">
        <f>I101+J101</f>
        <v>0</v>
      </c>
      <c r="Q101" s="144">
        <f>ROUND(I101*H101,2)</f>
        <v>0</v>
      </c>
      <c r="R101" s="144">
        <f>ROUND(J101*H101,2)</f>
        <v>0</v>
      </c>
      <c r="S101" s="39"/>
      <c r="T101" s="209">
        <f>S101*H101</f>
        <v>0</v>
      </c>
      <c r="U101" s="209">
        <v>0</v>
      </c>
      <c r="V101" s="209">
        <f>U101*H101</f>
        <v>0</v>
      </c>
      <c r="W101" s="209">
        <v>0</v>
      </c>
      <c r="X101" s="210">
        <f>W101*H101</f>
        <v>0</v>
      </c>
      <c r="AR101" s="17" t="s">
        <v>177</v>
      </c>
      <c r="AT101" s="17" t="s">
        <v>173</v>
      </c>
      <c r="AU101" s="17" t="s">
        <v>83</v>
      </c>
      <c r="AY101" s="17" t="s">
        <v>171</v>
      </c>
      <c r="BE101" s="211">
        <f>IF(O101="základní",K101,0)</f>
        <v>0</v>
      </c>
      <c r="BF101" s="211">
        <f>IF(O101="snížená",K101,0)</f>
        <v>0</v>
      </c>
      <c r="BG101" s="211">
        <f>IF(O101="zákl. přenesená",K101,0)</f>
        <v>0</v>
      </c>
      <c r="BH101" s="211">
        <f>IF(O101="sníž. přenesená",K101,0)</f>
        <v>0</v>
      </c>
      <c r="BI101" s="211">
        <f>IF(O101="nulová",K101,0)</f>
        <v>0</v>
      </c>
      <c r="BJ101" s="17" t="s">
        <v>81</v>
      </c>
      <c r="BK101" s="211">
        <f>ROUND(P101*H101,2)</f>
        <v>0</v>
      </c>
      <c r="BL101" s="17" t="s">
        <v>177</v>
      </c>
      <c r="BM101" s="17" t="s">
        <v>233</v>
      </c>
    </row>
    <row r="102" spans="2:65" s="45" customFormat="1" ht="27" x14ac:dyDescent="0.3">
      <c r="B102" s="38"/>
      <c r="D102" s="212" t="s">
        <v>179</v>
      </c>
      <c r="F102" s="213" t="s">
        <v>944</v>
      </c>
      <c r="M102" s="38"/>
      <c r="N102" s="214"/>
      <c r="O102" s="39"/>
      <c r="P102" s="39"/>
      <c r="Q102" s="39"/>
      <c r="R102" s="39"/>
      <c r="S102" s="39"/>
      <c r="T102" s="39"/>
      <c r="U102" s="39"/>
      <c r="V102" s="39"/>
      <c r="W102" s="39"/>
      <c r="X102" s="87"/>
      <c r="AT102" s="17" t="s">
        <v>179</v>
      </c>
      <c r="AU102" s="17" t="s">
        <v>83</v>
      </c>
    </row>
    <row r="103" spans="2:65" s="216" customFormat="1" ht="13.5" x14ac:dyDescent="0.3">
      <c r="B103" s="215"/>
      <c r="D103" s="212" t="s">
        <v>181</v>
      </c>
      <c r="E103" s="217" t="s">
        <v>5</v>
      </c>
      <c r="F103" s="218" t="s">
        <v>976</v>
      </c>
      <c r="H103" s="219">
        <v>75</v>
      </c>
      <c r="M103" s="215"/>
      <c r="N103" s="220"/>
      <c r="O103" s="221"/>
      <c r="P103" s="221"/>
      <c r="Q103" s="221"/>
      <c r="R103" s="221"/>
      <c r="S103" s="221"/>
      <c r="T103" s="221"/>
      <c r="U103" s="221"/>
      <c r="V103" s="221"/>
      <c r="W103" s="221"/>
      <c r="X103" s="222"/>
      <c r="AT103" s="217" t="s">
        <v>181</v>
      </c>
      <c r="AU103" s="217" t="s">
        <v>83</v>
      </c>
      <c r="AV103" s="216" t="s">
        <v>83</v>
      </c>
      <c r="AW103" s="216" t="s">
        <v>7</v>
      </c>
      <c r="AX103" s="216" t="s">
        <v>73</v>
      </c>
      <c r="AY103" s="217" t="s">
        <v>171</v>
      </c>
    </row>
    <row r="104" spans="2:65" s="224" customFormat="1" ht="13.5" x14ac:dyDescent="0.3">
      <c r="B104" s="223"/>
      <c r="D104" s="212" t="s">
        <v>181</v>
      </c>
      <c r="E104" s="225" t="s">
        <v>5</v>
      </c>
      <c r="F104" s="226" t="s">
        <v>205</v>
      </c>
      <c r="H104" s="227">
        <v>75</v>
      </c>
      <c r="M104" s="223"/>
      <c r="N104" s="228"/>
      <c r="O104" s="229"/>
      <c r="P104" s="229"/>
      <c r="Q104" s="229"/>
      <c r="R104" s="229"/>
      <c r="S104" s="229"/>
      <c r="T104" s="229"/>
      <c r="U104" s="229"/>
      <c r="V104" s="229"/>
      <c r="W104" s="229"/>
      <c r="X104" s="230"/>
      <c r="AT104" s="225" t="s">
        <v>181</v>
      </c>
      <c r="AU104" s="225" t="s">
        <v>83</v>
      </c>
      <c r="AV104" s="224" t="s">
        <v>177</v>
      </c>
      <c r="AW104" s="224" t="s">
        <v>7</v>
      </c>
      <c r="AX104" s="224" t="s">
        <v>81</v>
      </c>
      <c r="AY104" s="225" t="s">
        <v>171</v>
      </c>
    </row>
    <row r="105" spans="2:65" s="45" customFormat="1" ht="16.5" customHeight="1" x14ac:dyDescent="0.3">
      <c r="B105" s="38"/>
      <c r="C105" s="201" t="s">
        <v>206</v>
      </c>
      <c r="D105" s="201" t="s">
        <v>173</v>
      </c>
      <c r="E105" s="202" t="s">
        <v>902</v>
      </c>
      <c r="F105" s="203" t="s">
        <v>903</v>
      </c>
      <c r="G105" s="204" t="s">
        <v>195</v>
      </c>
      <c r="H105" s="205">
        <v>80</v>
      </c>
      <c r="I105" s="7"/>
      <c r="J105" s="7"/>
      <c r="K105" s="206">
        <f>ROUND(P105*H105,2)</f>
        <v>0</v>
      </c>
      <c r="L105" s="203" t="s">
        <v>5</v>
      </c>
      <c r="M105" s="38"/>
      <c r="N105" s="207" t="s">
        <v>5</v>
      </c>
      <c r="O105" s="208" t="s">
        <v>42</v>
      </c>
      <c r="P105" s="144">
        <f>I105+J105</f>
        <v>0</v>
      </c>
      <c r="Q105" s="144">
        <f>ROUND(I105*H105,2)</f>
        <v>0</v>
      </c>
      <c r="R105" s="144">
        <f>ROUND(J105*H105,2)</f>
        <v>0</v>
      </c>
      <c r="S105" s="39"/>
      <c r="T105" s="209">
        <f>S105*H105</f>
        <v>0</v>
      </c>
      <c r="U105" s="209">
        <v>0</v>
      </c>
      <c r="V105" s="209">
        <f>U105*H105</f>
        <v>0</v>
      </c>
      <c r="W105" s="209">
        <v>0</v>
      </c>
      <c r="X105" s="210">
        <f>W105*H105</f>
        <v>0</v>
      </c>
      <c r="AR105" s="17" t="s">
        <v>177</v>
      </c>
      <c r="AT105" s="17" t="s">
        <v>173</v>
      </c>
      <c r="AU105" s="17" t="s">
        <v>83</v>
      </c>
      <c r="AY105" s="17" t="s">
        <v>171</v>
      </c>
      <c r="BE105" s="211">
        <f>IF(O105="základní",K105,0)</f>
        <v>0</v>
      </c>
      <c r="BF105" s="211">
        <f>IF(O105="snížená",K105,0)</f>
        <v>0</v>
      </c>
      <c r="BG105" s="211">
        <f>IF(O105="zákl. přenesená",K105,0)</f>
        <v>0</v>
      </c>
      <c r="BH105" s="211">
        <f>IF(O105="sníž. přenesená",K105,0)</f>
        <v>0</v>
      </c>
      <c r="BI105" s="211">
        <f>IF(O105="nulová",K105,0)</f>
        <v>0</v>
      </c>
      <c r="BJ105" s="17" t="s">
        <v>81</v>
      </c>
      <c r="BK105" s="211">
        <f>ROUND(P105*H105,2)</f>
        <v>0</v>
      </c>
      <c r="BL105" s="17" t="s">
        <v>177</v>
      </c>
      <c r="BM105" s="17" t="s">
        <v>244</v>
      </c>
    </row>
    <row r="106" spans="2:65" s="45" customFormat="1" ht="27" x14ac:dyDescent="0.3">
      <c r="B106" s="38"/>
      <c r="D106" s="212" t="s">
        <v>179</v>
      </c>
      <c r="F106" s="213" t="s">
        <v>944</v>
      </c>
      <c r="M106" s="38"/>
      <c r="N106" s="214"/>
      <c r="O106" s="39"/>
      <c r="P106" s="39"/>
      <c r="Q106" s="39"/>
      <c r="R106" s="39"/>
      <c r="S106" s="39"/>
      <c r="T106" s="39"/>
      <c r="U106" s="39"/>
      <c r="V106" s="39"/>
      <c r="W106" s="39"/>
      <c r="X106" s="87"/>
      <c r="AT106" s="17" t="s">
        <v>179</v>
      </c>
      <c r="AU106" s="17" t="s">
        <v>83</v>
      </c>
    </row>
    <row r="107" spans="2:65" s="216" customFormat="1" ht="13.5" x14ac:dyDescent="0.3">
      <c r="B107" s="215"/>
      <c r="D107" s="212" t="s">
        <v>181</v>
      </c>
      <c r="E107" s="217" t="s">
        <v>5</v>
      </c>
      <c r="F107" s="218" t="s">
        <v>977</v>
      </c>
      <c r="H107" s="219">
        <v>80</v>
      </c>
      <c r="M107" s="215"/>
      <c r="N107" s="220"/>
      <c r="O107" s="221"/>
      <c r="P107" s="221"/>
      <c r="Q107" s="221"/>
      <c r="R107" s="221"/>
      <c r="S107" s="221"/>
      <c r="T107" s="221"/>
      <c r="U107" s="221"/>
      <c r="V107" s="221"/>
      <c r="W107" s="221"/>
      <c r="X107" s="222"/>
      <c r="AT107" s="217" t="s">
        <v>181</v>
      </c>
      <c r="AU107" s="217" t="s">
        <v>83</v>
      </c>
      <c r="AV107" s="216" t="s">
        <v>83</v>
      </c>
      <c r="AW107" s="216" t="s">
        <v>7</v>
      </c>
      <c r="AX107" s="216" t="s">
        <v>73</v>
      </c>
      <c r="AY107" s="217" t="s">
        <v>171</v>
      </c>
    </row>
    <row r="108" spans="2:65" s="224" customFormat="1" ht="13.5" x14ac:dyDescent="0.3">
      <c r="B108" s="223"/>
      <c r="D108" s="212" t="s">
        <v>181</v>
      </c>
      <c r="E108" s="225" t="s">
        <v>5</v>
      </c>
      <c r="F108" s="226" t="s">
        <v>205</v>
      </c>
      <c r="H108" s="227">
        <v>80</v>
      </c>
      <c r="M108" s="223"/>
      <c r="N108" s="228"/>
      <c r="O108" s="229"/>
      <c r="P108" s="229"/>
      <c r="Q108" s="229"/>
      <c r="R108" s="229"/>
      <c r="S108" s="229"/>
      <c r="T108" s="229"/>
      <c r="U108" s="229"/>
      <c r="V108" s="229"/>
      <c r="W108" s="229"/>
      <c r="X108" s="230"/>
      <c r="AT108" s="225" t="s">
        <v>181</v>
      </c>
      <c r="AU108" s="225" t="s">
        <v>83</v>
      </c>
      <c r="AV108" s="224" t="s">
        <v>177</v>
      </c>
      <c r="AW108" s="224" t="s">
        <v>7</v>
      </c>
      <c r="AX108" s="224" t="s">
        <v>81</v>
      </c>
      <c r="AY108" s="225" t="s">
        <v>171</v>
      </c>
    </row>
    <row r="109" spans="2:65" s="45" customFormat="1" ht="25.5" customHeight="1" x14ac:dyDescent="0.3">
      <c r="B109" s="38"/>
      <c r="C109" s="201" t="s">
        <v>214</v>
      </c>
      <c r="D109" s="201" t="s">
        <v>173</v>
      </c>
      <c r="E109" s="202" t="s">
        <v>905</v>
      </c>
      <c r="F109" s="203" t="s">
        <v>906</v>
      </c>
      <c r="G109" s="204" t="s">
        <v>195</v>
      </c>
      <c r="H109" s="205">
        <v>49</v>
      </c>
      <c r="I109" s="7"/>
      <c r="J109" s="7"/>
      <c r="K109" s="206">
        <f>ROUND(P109*H109,2)</f>
        <v>0</v>
      </c>
      <c r="L109" s="203" t="s">
        <v>5</v>
      </c>
      <c r="M109" s="38"/>
      <c r="N109" s="207" t="s">
        <v>5</v>
      </c>
      <c r="O109" s="208" t="s">
        <v>42</v>
      </c>
      <c r="P109" s="144">
        <f>I109+J109</f>
        <v>0</v>
      </c>
      <c r="Q109" s="144">
        <f>ROUND(I109*H109,2)</f>
        <v>0</v>
      </c>
      <c r="R109" s="144">
        <f>ROUND(J109*H109,2)</f>
        <v>0</v>
      </c>
      <c r="S109" s="39"/>
      <c r="T109" s="209">
        <f>S109*H109</f>
        <v>0</v>
      </c>
      <c r="U109" s="209">
        <v>0</v>
      </c>
      <c r="V109" s="209">
        <f>U109*H109</f>
        <v>0</v>
      </c>
      <c r="W109" s="209">
        <v>0</v>
      </c>
      <c r="X109" s="210">
        <f>W109*H109</f>
        <v>0</v>
      </c>
      <c r="AR109" s="17" t="s">
        <v>177</v>
      </c>
      <c r="AT109" s="17" t="s">
        <v>173</v>
      </c>
      <c r="AU109" s="17" t="s">
        <v>83</v>
      </c>
      <c r="AY109" s="17" t="s">
        <v>171</v>
      </c>
      <c r="BE109" s="211">
        <f>IF(O109="základní",K109,0)</f>
        <v>0</v>
      </c>
      <c r="BF109" s="211">
        <f>IF(O109="snížená",K109,0)</f>
        <v>0</v>
      </c>
      <c r="BG109" s="211">
        <f>IF(O109="zákl. přenesená",K109,0)</f>
        <v>0</v>
      </c>
      <c r="BH109" s="211">
        <f>IF(O109="sníž. přenesená",K109,0)</f>
        <v>0</v>
      </c>
      <c r="BI109" s="211">
        <f>IF(O109="nulová",K109,0)</f>
        <v>0</v>
      </c>
      <c r="BJ109" s="17" t="s">
        <v>81</v>
      </c>
      <c r="BK109" s="211">
        <f>ROUND(P109*H109,2)</f>
        <v>0</v>
      </c>
      <c r="BL109" s="17" t="s">
        <v>177</v>
      </c>
      <c r="BM109" s="17" t="s">
        <v>253</v>
      </c>
    </row>
    <row r="110" spans="2:65" s="45" customFormat="1" ht="27" x14ac:dyDescent="0.3">
      <c r="B110" s="38"/>
      <c r="D110" s="212" t="s">
        <v>179</v>
      </c>
      <c r="F110" s="213" t="s">
        <v>944</v>
      </c>
      <c r="M110" s="38"/>
      <c r="N110" s="214"/>
      <c r="O110" s="39"/>
      <c r="P110" s="39"/>
      <c r="Q110" s="39"/>
      <c r="R110" s="39"/>
      <c r="S110" s="39"/>
      <c r="T110" s="39"/>
      <c r="U110" s="39"/>
      <c r="V110" s="39"/>
      <c r="W110" s="39"/>
      <c r="X110" s="87"/>
      <c r="AT110" s="17" t="s">
        <v>179</v>
      </c>
      <c r="AU110" s="17" t="s">
        <v>83</v>
      </c>
    </row>
    <row r="111" spans="2:65" s="216" customFormat="1" ht="13.5" x14ac:dyDescent="0.3">
      <c r="B111" s="215"/>
      <c r="D111" s="212" t="s">
        <v>181</v>
      </c>
      <c r="E111" s="217" t="s">
        <v>5</v>
      </c>
      <c r="F111" s="218" t="s">
        <v>978</v>
      </c>
      <c r="H111" s="219">
        <v>49</v>
      </c>
      <c r="M111" s="215"/>
      <c r="N111" s="220"/>
      <c r="O111" s="221"/>
      <c r="P111" s="221"/>
      <c r="Q111" s="221"/>
      <c r="R111" s="221"/>
      <c r="S111" s="221"/>
      <c r="T111" s="221"/>
      <c r="U111" s="221"/>
      <c r="V111" s="221"/>
      <c r="W111" s="221"/>
      <c r="X111" s="222"/>
      <c r="AT111" s="217" t="s">
        <v>181</v>
      </c>
      <c r="AU111" s="217" t="s">
        <v>83</v>
      </c>
      <c r="AV111" s="216" t="s">
        <v>83</v>
      </c>
      <c r="AW111" s="216" t="s">
        <v>7</v>
      </c>
      <c r="AX111" s="216" t="s">
        <v>81</v>
      </c>
      <c r="AY111" s="217" t="s">
        <v>171</v>
      </c>
    </row>
    <row r="112" spans="2:65" s="45" customFormat="1" ht="25.5" customHeight="1" x14ac:dyDescent="0.3">
      <c r="B112" s="38"/>
      <c r="C112" s="201" t="s">
        <v>220</v>
      </c>
      <c r="D112" s="201" t="s">
        <v>173</v>
      </c>
      <c r="E112" s="202" t="s">
        <v>908</v>
      </c>
      <c r="F112" s="203" t="s">
        <v>909</v>
      </c>
      <c r="G112" s="204" t="s">
        <v>195</v>
      </c>
      <c r="H112" s="205">
        <v>16</v>
      </c>
      <c r="I112" s="7"/>
      <c r="J112" s="7"/>
      <c r="K112" s="206">
        <f>ROUND(P112*H112,2)</f>
        <v>0</v>
      </c>
      <c r="L112" s="203" t="s">
        <v>5</v>
      </c>
      <c r="M112" s="38"/>
      <c r="N112" s="207" t="s">
        <v>5</v>
      </c>
      <c r="O112" s="208" t="s">
        <v>42</v>
      </c>
      <c r="P112" s="144">
        <f>I112+J112</f>
        <v>0</v>
      </c>
      <c r="Q112" s="144">
        <f>ROUND(I112*H112,2)</f>
        <v>0</v>
      </c>
      <c r="R112" s="144">
        <f>ROUND(J112*H112,2)</f>
        <v>0</v>
      </c>
      <c r="S112" s="39"/>
      <c r="T112" s="209">
        <f>S112*H112</f>
        <v>0</v>
      </c>
      <c r="U112" s="209">
        <v>0</v>
      </c>
      <c r="V112" s="209">
        <f>U112*H112</f>
        <v>0</v>
      </c>
      <c r="W112" s="209">
        <v>0</v>
      </c>
      <c r="X112" s="210">
        <f>W112*H112</f>
        <v>0</v>
      </c>
      <c r="AR112" s="17" t="s">
        <v>177</v>
      </c>
      <c r="AT112" s="17" t="s">
        <v>173</v>
      </c>
      <c r="AU112" s="17" t="s">
        <v>83</v>
      </c>
      <c r="AY112" s="17" t="s">
        <v>171</v>
      </c>
      <c r="BE112" s="211">
        <f>IF(O112="základní",K112,0)</f>
        <v>0</v>
      </c>
      <c r="BF112" s="211">
        <f>IF(O112="snížená",K112,0)</f>
        <v>0</v>
      </c>
      <c r="BG112" s="211">
        <f>IF(O112="zákl. přenesená",K112,0)</f>
        <v>0</v>
      </c>
      <c r="BH112" s="211">
        <f>IF(O112="sníž. přenesená",K112,0)</f>
        <v>0</v>
      </c>
      <c r="BI112" s="211">
        <f>IF(O112="nulová",K112,0)</f>
        <v>0</v>
      </c>
      <c r="BJ112" s="17" t="s">
        <v>81</v>
      </c>
      <c r="BK112" s="211">
        <f>ROUND(P112*H112,2)</f>
        <v>0</v>
      </c>
      <c r="BL112" s="17" t="s">
        <v>177</v>
      </c>
      <c r="BM112" s="17" t="s">
        <v>260</v>
      </c>
    </row>
    <row r="113" spans="2:65" s="45" customFormat="1" ht="27" x14ac:dyDescent="0.3">
      <c r="B113" s="38"/>
      <c r="D113" s="212" t="s">
        <v>179</v>
      </c>
      <c r="F113" s="213" t="s">
        <v>944</v>
      </c>
      <c r="M113" s="38"/>
      <c r="N113" s="214"/>
      <c r="O113" s="39"/>
      <c r="P113" s="39"/>
      <c r="Q113" s="39"/>
      <c r="R113" s="39"/>
      <c r="S113" s="39"/>
      <c r="T113" s="39"/>
      <c r="U113" s="39"/>
      <c r="V113" s="39"/>
      <c r="W113" s="39"/>
      <c r="X113" s="87"/>
      <c r="AT113" s="17" t="s">
        <v>179</v>
      </c>
      <c r="AU113" s="17" t="s">
        <v>83</v>
      </c>
    </row>
    <row r="114" spans="2:65" s="216" customFormat="1" ht="13.5" x14ac:dyDescent="0.3">
      <c r="B114" s="215"/>
      <c r="D114" s="212" t="s">
        <v>181</v>
      </c>
      <c r="E114" s="217" t="s">
        <v>5</v>
      </c>
      <c r="F114" s="218" t="s">
        <v>979</v>
      </c>
      <c r="H114" s="219">
        <v>16</v>
      </c>
      <c r="M114" s="215"/>
      <c r="N114" s="220"/>
      <c r="O114" s="221"/>
      <c r="P114" s="221"/>
      <c r="Q114" s="221"/>
      <c r="R114" s="221"/>
      <c r="S114" s="221"/>
      <c r="T114" s="221"/>
      <c r="U114" s="221"/>
      <c r="V114" s="221"/>
      <c r="W114" s="221"/>
      <c r="X114" s="222"/>
      <c r="AT114" s="217" t="s">
        <v>181</v>
      </c>
      <c r="AU114" s="217" t="s">
        <v>83</v>
      </c>
      <c r="AV114" s="216" t="s">
        <v>83</v>
      </c>
      <c r="AW114" s="216" t="s">
        <v>7</v>
      </c>
      <c r="AX114" s="216" t="s">
        <v>73</v>
      </c>
      <c r="AY114" s="217" t="s">
        <v>171</v>
      </c>
    </row>
    <row r="115" spans="2:65" s="224" customFormat="1" ht="13.5" x14ac:dyDescent="0.3">
      <c r="B115" s="223"/>
      <c r="D115" s="212" t="s">
        <v>181</v>
      </c>
      <c r="E115" s="225" t="s">
        <v>5</v>
      </c>
      <c r="F115" s="226" t="s">
        <v>205</v>
      </c>
      <c r="H115" s="227">
        <v>16</v>
      </c>
      <c r="M115" s="223"/>
      <c r="N115" s="228"/>
      <c r="O115" s="229"/>
      <c r="P115" s="229"/>
      <c r="Q115" s="229"/>
      <c r="R115" s="229"/>
      <c r="S115" s="229"/>
      <c r="T115" s="229"/>
      <c r="U115" s="229"/>
      <c r="V115" s="229"/>
      <c r="W115" s="229"/>
      <c r="X115" s="230"/>
      <c r="AT115" s="225" t="s">
        <v>181</v>
      </c>
      <c r="AU115" s="225" t="s">
        <v>83</v>
      </c>
      <c r="AV115" s="224" t="s">
        <v>177</v>
      </c>
      <c r="AW115" s="224" t="s">
        <v>7</v>
      </c>
      <c r="AX115" s="224" t="s">
        <v>81</v>
      </c>
      <c r="AY115" s="225" t="s">
        <v>171</v>
      </c>
    </row>
    <row r="116" spans="2:65" s="45" customFormat="1" ht="16.5" customHeight="1" x14ac:dyDescent="0.3">
      <c r="B116" s="38"/>
      <c r="C116" s="201" t="s">
        <v>227</v>
      </c>
      <c r="D116" s="201" t="s">
        <v>173</v>
      </c>
      <c r="E116" s="202" t="s">
        <v>911</v>
      </c>
      <c r="F116" s="203" t="s">
        <v>912</v>
      </c>
      <c r="G116" s="204" t="s">
        <v>176</v>
      </c>
      <c r="H116" s="205">
        <v>32</v>
      </c>
      <c r="I116" s="7"/>
      <c r="J116" s="7"/>
      <c r="K116" s="206">
        <f>ROUND(P116*H116,2)</f>
        <v>0</v>
      </c>
      <c r="L116" s="203" t="s">
        <v>5</v>
      </c>
      <c r="M116" s="38"/>
      <c r="N116" s="207" t="s">
        <v>5</v>
      </c>
      <c r="O116" s="208" t="s">
        <v>42</v>
      </c>
      <c r="P116" s="144">
        <f>I116+J116</f>
        <v>0</v>
      </c>
      <c r="Q116" s="144">
        <f>ROUND(I116*H116,2)</f>
        <v>0</v>
      </c>
      <c r="R116" s="144">
        <f>ROUND(J116*H116,2)</f>
        <v>0</v>
      </c>
      <c r="S116" s="39"/>
      <c r="T116" s="209">
        <f>S116*H116</f>
        <v>0</v>
      </c>
      <c r="U116" s="209">
        <v>0</v>
      </c>
      <c r="V116" s="209">
        <f>U116*H116</f>
        <v>0</v>
      </c>
      <c r="W116" s="209">
        <v>0</v>
      </c>
      <c r="X116" s="210">
        <f>W116*H116</f>
        <v>0</v>
      </c>
      <c r="AR116" s="17" t="s">
        <v>177</v>
      </c>
      <c r="AT116" s="17" t="s">
        <v>173</v>
      </c>
      <c r="AU116" s="17" t="s">
        <v>83</v>
      </c>
      <c r="AY116" s="17" t="s">
        <v>171</v>
      </c>
      <c r="BE116" s="211">
        <f>IF(O116="základní",K116,0)</f>
        <v>0</v>
      </c>
      <c r="BF116" s="211">
        <f>IF(O116="snížená",K116,0)</f>
        <v>0</v>
      </c>
      <c r="BG116" s="211">
        <f>IF(O116="zákl. přenesená",K116,0)</f>
        <v>0</v>
      </c>
      <c r="BH116" s="211">
        <f>IF(O116="sníž. přenesená",K116,0)</f>
        <v>0</v>
      </c>
      <c r="BI116" s="211">
        <f>IF(O116="nulová",K116,0)</f>
        <v>0</v>
      </c>
      <c r="BJ116" s="17" t="s">
        <v>81</v>
      </c>
      <c r="BK116" s="211">
        <f>ROUND(P116*H116,2)</f>
        <v>0</v>
      </c>
      <c r="BL116" s="17" t="s">
        <v>177</v>
      </c>
      <c r="BM116" s="17" t="s">
        <v>270</v>
      </c>
    </row>
    <row r="117" spans="2:65" s="45" customFormat="1" ht="27" x14ac:dyDescent="0.3">
      <c r="B117" s="38"/>
      <c r="D117" s="212" t="s">
        <v>179</v>
      </c>
      <c r="F117" s="213" t="s">
        <v>944</v>
      </c>
      <c r="M117" s="38"/>
      <c r="N117" s="214"/>
      <c r="O117" s="39"/>
      <c r="P117" s="39"/>
      <c r="Q117" s="39"/>
      <c r="R117" s="39"/>
      <c r="S117" s="39"/>
      <c r="T117" s="39"/>
      <c r="U117" s="39"/>
      <c r="V117" s="39"/>
      <c r="W117" s="39"/>
      <c r="X117" s="87"/>
      <c r="AT117" s="17" t="s">
        <v>179</v>
      </c>
      <c r="AU117" s="17" t="s">
        <v>83</v>
      </c>
    </row>
    <row r="118" spans="2:65" s="216" customFormat="1" ht="13.5" x14ac:dyDescent="0.3">
      <c r="B118" s="215"/>
      <c r="D118" s="212" t="s">
        <v>181</v>
      </c>
      <c r="E118" s="217" t="s">
        <v>5</v>
      </c>
      <c r="F118" s="218" t="s">
        <v>980</v>
      </c>
      <c r="H118" s="219">
        <v>32</v>
      </c>
      <c r="M118" s="215"/>
      <c r="N118" s="220"/>
      <c r="O118" s="221"/>
      <c r="P118" s="221"/>
      <c r="Q118" s="221"/>
      <c r="R118" s="221"/>
      <c r="S118" s="221"/>
      <c r="T118" s="221"/>
      <c r="U118" s="221"/>
      <c r="V118" s="221"/>
      <c r="W118" s="221"/>
      <c r="X118" s="222"/>
      <c r="AT118" s="217" t="s">
        <v>181</v>
      </c>
      <c r="AU118" s="217" t="s">
        <v>83</v>
      </c>
      <c r="AV118" s="216" t="s">
        <v>83</v>
      </c>
      <c r="AW118" s="216" t="s">
        <v>7</v>
      </c>
      <c r="AX118" s="216" t="s">
        <v>73</v>
      </c>
      <c r="AY118" s="217" t="s">
        <v>171</v>
      </c>
    </row>
    <row r="119" spans="2:65" s="224" customFormat="1" ht="13.5" x14ac:dyDescent="0.3">
      <c r="B119" s="223"/>
      <c r="D119" s="212" t="s">
        <v>181</v>
      </c>
      <c r="E119" s="225" t="s">
        <v>5</v>
      </c>
      <c r="F119" s="226" t="s">
        <v>205</v>
      </c>
      <c r="H119" s="227">
        <v>32</v>
      </c>
      <c r="M119" s="223"/>
      <c r="N119" s="228"/>
      <c r="O119" s="229"/>
      <c r="P119" s="229"/>
      <c r="Q119" s="229"/>
      <c r="R119" s="229"/>
      <c r="S119" s="229"/>
      <c r="T119" s="229"/>
      <c r="U119" s="229"/>
      <c r="V119" s="229"/>
      <c r="W119" s="229"/>
      <c r="X119" s="230"/>
      <c r="AT119" s="225" t="s">
        <v>181</v>
      </c>
      <c r="AU119" s="225" t="s">
        <v>83</v>
      </c>
      <c r="AV119" s="224" t="s">
        <v>177</v>
      </c>
      <c r="AW119" s="224" t="s">
        <v>7</v>
      </c>
      <c r="AX119" s="224" t="s">
        <v>81</v>
      </c>
      <c r="AY119" s="225" t="s">
        <v>171</v>
      </c>
    </row>
    <row r="120" spans="2:65" s="45" customFormat="1" ht="16.5" customHeight="1" x14ac:dyDescent="0.3">
      <c r="B120" s="38"/>
      <c r="C120" s="201" t="s">
        <v>233</v>
      </c>
      <c r="D120" s="201" t="s">
        <v>173</v>
      </c>
      <c r="E120" s="202" t="s">
        <v>685</v>
      </c>
      <c r="F120" s="203" t="s">
        <v>686</v>
      </c>
      <c r="G120" s="204" t="s">
        <v>195</v>
      </c>
      <c r="H120" s="205">
        <v>28</v>
      </c>
      <c r="I120" s="7"/>
      <c r="J120" s="7"/>
      <c r="K120" s="206">
        <f>ROUND(P120*H120,2)</f>
        <v>0</v>
      </c>
      <c r="L120" s="203" t="s">
        <v>5</v>
      </c>
      <c r="M120" s="38"/>
      <c r="N120" s="207" t="s">
        <v>5</v>
      </c>
      <c r="O120" s="208" t="s">
        <v>42</v>
      </c>
      <c r="P120" s="144">
        <f>I120+J120</f>
        <v>0</v>
      </c>
      <c r="Q120" s="144">
        <f>ROUND(I120*H120,2)</f>
        <v>0</v>
      </c>
      <c r="R120" s="144">
        <f>ROUND(J120*H120,2)</f>
        <v>0</v>
      </c>
      <c r="S120" s="39"/>
      <c r="T120" s="209">
        <f>S120*H120</f>
        <v>0</v>
      </c>
      <c r="U120" s="209">
        <v>0</v>
      </c>
      <c r="V120" s="209">
        <f>U120*H120</f>
        <v>0</v>
      </c>
      <c r="W120" s="209">
        <v>0</v>
      </c>
      <c r="X120" s="210">
        <f>W120*H120</f>
        <v>0</v>
      </c>
      <c r="AR120" s="17" t="s">
        <v>177</v>
      </c>
      <c r="AT120" s="17" t="s">
        <v>173</v>
      </c>
      <c r="AU120" s="17" t="s">
        <v>83</v>
      </c>
      <c r="AY120" s="17" t="s">
        <v>171</v>
      </c>
      <c r="BE120" s="211">
        <f>IF(O120="základní",K120,0)</f>
        <v>0</v>
      </c>
      <c r="BF120" s="211">
        <f>IF(O120="snížená",K120,0)</f>
        <v>0</v>
      </c>
      <c r="BG120" s="211">
        <f>IF(O120="zákl. přenesená",K120,0)</f>
        <v>0</v>
      </c>
      <c r="BH120" s="211">
        <f>IF(O120="sníž. přenesená",K120,0)</f>
        <v>0</v>
      </c>
      <c r="BI120" s="211">
        <f>IF(O120="nulová",K120,0)</f>
        <v>0</v>
      </c>
      <c r="BJ120" s="17" t="s">
        <v>81</v>
      </c>
      <c r="BK120" s="211">
        <f>ROUND(P120*H120,2)</f>
        <v>0</v>
      </c>
      <c r="BL120" s="17" t="s">
        <v>177</v>
      </c>
      <c r="BM120" s="17" t="s">
        <v>277</v>
      </c>
    </row>
    <row r="121" spans="2:65" s="45" customFormat="1" ht="27" x14ac:dyDescent="0.3">
      <c r="B121" s="38"/>
      <c r="D121" s="212" t="s">
        <v>179</v>
      </c>
      <c r="F121" s="213" t="s">
        <v>944</v>
      </c>
      <c r="M121" s="38"/>
      <c r="N121" s="214"/>
      <c r="O121" s="39"/>
      <c r="P121" s="39"/>
      <c r="Q121" s="39"/>
      <c r="R121" s="39"/>
      <c r="S121" s="39"/>
      <c r="T121" s="39"/>
      <c r="U121" s="39"/>
      <c r="V121" s="39"/>
      <c r="W121" s="39"/>
      <c r="X121" s="87"/>
      <c r="AT121" s="17" t="s">
        <v>179</v>
      </c>
      <c r="AU121" s="17" t="s">
        <v>83</v>
      </c>
    </row>
    <row r="122" spans="2:65" s="216" customFormat="1" ht="13.5" x14ac:dyDescent="0.3">
      <c r="B122" s="215"/>
      <c r="D122" s="212" t="s">
        <v>181</v>
      </c>
      <c r="E122" s="217" t="s">
        <v>5</v>
      </c>
      <c r="F122" s="218" t="s">
        <v>981</v>
      </c>
      <c r="H122" s="219">
        <v>28</v>
      </c>
      <c r="M122" s="215"/>
      <c r="N122" s="220"/>
      <c r="O122" s="221"/>
      <c r="P122" s="221"/>
      <c r="Q122" s="221"/>
      <c r="R122" s="221"/>
      <c r="S122" s="221"/>
      <c r="T122" s="221"/>
      <c r="U122" s="221"/>
      <c r="V122" s="221"/>
      <c r="W122" s="221"/>
      <c r="X122" s="222"/>
      <c r="AT122" s="217" t="s">
        <v>181</v>
      </c>
      <c r="AU122" s="217" t="s">
        <v>83</v>
      </c>
      <c r="AV122" s="216" t="s">
        <v>83</v>
      </c>
      <c r="AW122" s="216" t="s">
        <v>7</v>
      </c>
      <c r="AX122" s="216" t="s">
        <v>73</v>
      </c>
      <c r="AY122" s="217" t="s">
        <v>171</v>
      </c>
    </row>
    <row r="123" spans="2:65" s="224" customFormat="1" ht="13.5" x14ac:dyDescent="0.3">
      <c r="B123" s="223"/>
      <c r="D123" s="212" t="s">
        <v>181</v>
      </c>
      <c r="E123" s="225" t="s">
        <v>5</v>
      </c>
      <c r="F123" s="226" t="s">
        <v>205</v>
      </c>
      <c r="H123" s="227">
        <v>28</v>
      </c>
      <c r="M123" s="223"/>
      <c r="N123" s="228"/>
      <c r="O123" s="229"/>
      <c r="P123" s="229"/>
      <c r="Q123" s="229"/>
      <c r="R123" s="229"/>
      <c r="S123" s="229"/>
      <c r="T123" s="229"/>
      <c r="U123" s="229"/>
      <c r="V123" s="229"/>
      <c r="W123" s="229"/>
      <c r="X123" s="230"/>
      <c r="AT123" s="225" t="s">
        <v>181</v>
      </c>
      <c r="AU123" s="225" t="s">
        <v>83</v>
      </c>
      <c r="AV123" s="224" t="s">
        <v>177</v>
      </c>
      <c r="AW123" s="224" t="s">
        <v>7</v>
      </c>
      <c r="AX123" s="224" t="s">
        <v>81</v>
      </c>
      <c r="AY123" s="225" t="s">
        <v>171</v>
      </c>
    </row>
    <row r="124" spans="2:65" s="188" customFormat="1" ht="29.85" customHeight="1" x14ac:dyDescent="0.3">
      <c r="B124" s="187"/>
      <c r="D124" s="189" t="s">
        <v>72</v>
      </c>
      <c r="E124" s="199" t="s">
        <v>915</v>
      </c>
      <c r="F124" s="199" t="s">
        <v>916</v>
      </c>
      <c r="K124" s="200">
        <f>BK124</f>
        <v>0</v>
      </c>
      <c r="M124" s="187"/>
      <c r="N124" s="192"/>
      <c r="O124" s="193"/>
      <c r="P124" s="193"/>
      <c r="Q124" s="194">
        <f>SUM(Q125:Q128)</f>
        <v>0</v>
      </c>
      <c r="R124" s="194">
        <f>SUM(R125:R128)</f>
        <v>0</v>
      </c>
      <c r="S124" s="193"/>
      <c r="T124" s="195">
        <f>SUM(T125:T128)</f>
        <v>0</v>
      </c>
      <c r="U124" s="193"/>
      <c r="V124" s="195">
        <f>SUM(V125:V128)</f>
        <v>0</v>
      </c>
      <c r="W124" s="193"/>
      <c r="X124" s="196">
        <f>SUM(X125:X128)</f>
        <v>0</v>
      </c>
      <c r="AR124" s="189" t="s">
        <v>81</v>
      </c>
      <c r="AT124" s="197" t="s">
        <v>72</v>
      </c>
      <c r="AU124" s="197" t="s">
        <v>81</v>
      </c>
      <c r="AY124" s="189" t="s">
        <v>171</v>
      </c>
      <c r="BK124" s="198">
        <f>SUM(BK125:BK128)</f>
        <v>0</v>
      </c>
    </row>
    <row r="125" spans="2:65" s="45" customFormat="1" ht="16.5" customHeight="1" x14ac:dyDescent="0.3">
      <c r="B125" s="38"/>
      <c r="C125" s="201" t="s">
        <v>238</v>
      </c>
      <c r="D125" s="201" t="s">
        <v>173</v>
      </c>
      <c r="E125" s="202" t="s">
        <v>917</v>
      </c>
      <c r="F125" s="203" t="s">
        <v>918</v>
      </c>
      <c r="G125" s="204" t="s">
        <v>195</v>
      </c>
      <c r="H125" s="205">
        <v>5.25</v>
      </c>
      <c r="I125" s="7"/>
      <c r="J125" s="7"/>
      <c r="K125" s="206">
        <f>ROUND(P125*H125,2)</f>
        <v>0</v>
      </c>
      <c r="L125" s="203" t="s">
        <v>5</v>
      </c>
      <c r="M125" s="38"/>
      <c r="N125" s="207" t="s">
        <v>5</v>
      </c>
      <c r="O125" s="208" t="s">
        <v>42</v>
      </c>
      <c r="P125" s="144">
        <f>I125+J125</f>
        <v>0</v>
      </c>
      <c r="Q125" s="144">
        <f>ROUND(I125*H125,2)</f>
        <v>0</v>
      </c>
      <c r="R125" s="144">
        <f>ROUND(J125*H125,2)</f>
        <v>0</v>
      </c>
      <c r="S125" s="39"/>
      <c r="T125" s="209">
        <f>S125*H125</f>
        <v>0</v>
      </c>
      <c r="U125" s="209">
        <v>0</v>
      </c>
      <c r="V125" s="209">
        <f>U125*H125</f>
        <v>0</v>
      </c>
      <c r="W125" s="209">
        <v>0</v>
      </c>
      <c r="X125" s="210">
        <f>W125*H125</f>
        <v>0</v>
      </c>
      <c r="AR125" s="17" t="s">
        <v>177</v>
      </c>
      <c r="AT125" s="17" t="s">
        <v>173</v>
      </c>
      <c r="AU125" s="17" t="s">
        <v>83</v>
      </c>
      <c r="AY125" s="17" t="s">
        <v>171</v>
      </c>
      <c r="BE125" s="211">
        <f>IF(O125="základní",K125,0)</f>
        <v>0</v>
      </c>
      <c r="BF125" s="211">
        <f>IF(O125="snížená",K125,0)</f>
        <v>0</v>
      </c>
      <c r="BG125" s="211">
        <f>IF(O125="zákl. přenesená",K125,0)</f>
        <v>0</v>
      </c>
      <c r="BH125" s="211">
        <f>IF(O125="sníž. přenesená",K125,0)</f>
        <v>0</v>
      </c>
      <c r="BI125" s="211">
        <f>IF(O125="nulová",K125,0)</f>
        <v>0</v>
      </c>
      <c r="BJ125" s="17" t="s">
        <v>81</v>
      </c>
      <c r="BK125" s="211">
        <f>ROUND(P125*H125,2)</f>
        <v>0</v>
      </c>
      <c r="BL125" s="17" t="s">
        <v>177</v>
      </c>
      <c r="BM125" s="17" t="s">
        <v>284</v>
      </c>
    </row>
    <row r="126" spans="2:65" s="45" customFormat="1" ht="27" x14ac:dyDescent="0.3">
      <c r="B126" s="38"/>
      <c r="D126" s="212" t="s">
        <v>179</v>
      </c>
      <c r="F126" s="213" t="s">
        <v>944</v>
      </c>
      <c r="M126" s="38"/>
      <c r="N126" s="214"/>
      <c r="O126" s="39"/>
      <c r="P126" s="39"/>
      <c r="Q126" s="39"/>
      <c r="R126" s="39"/>
      <c r="S126" s="39"/>
      <c r="T126" s="39"/>
      <c r="U126" s="39"/>
      <c r="V126" s="39"/>
      <c r="W126" s="39"/>
      <c r="X126" s="87"/>
      <c r="AT126" s="17" t="s">
        <v>179</v>
      </c>
      <c r="AU126" s="17" t="s">
        <v>83</v>
      </c>
    </row>
    <row r="127" spans="2:65" s="216" customFormat="1" ht="13.5" x14ac:dyDescent="0.3">
      <c r="B127" s="215"/>
      <c r="D127" s="212" t="s">
        <v>181</v>
      </c>
      <c r="E127" s="217" t="s">
        <v>5</v>
      </c>
      <c r="F127" s="218" t="s">
        <v>982</v>
      </c>
      <c r="H127" s="219">
        <v>5.25</v>
      </c>
      <c r="M127" s="215"/>
      <c r="N127" s="220"/>
      <c r="O127" s="221"/>
      <c r="P127" s="221"/>
      <c r="Q127" s="221"/>
      <c r="R127" s="221"/>
      <c r="S127" s="221"/>
      <c r="T127" s="221"/>
      <c r="U127" s="221"/>
      <c r="V127" s="221"/>
      <c r="W127" s="221"/>
      <c r="X127" s="222"/>
      <c r="AT127" s="217" t="s">
        <v>181</v>
      </c>
      <c r="AU127" s="217" t="s">
        <v>83</v>
      </c>
      <c r="AV127" s="216" t="s">
        <v>83</v>
      </c>
      <c r="AW127" s="216" t="s">
        <v>7</v>
      </c>
      <c r="AX127" s="216" t="s">
        <v>73</v>
      </c>
      <c r="AY127" s="217" t="s">
        <v>171</v>
      </c>
    </row>
    <row r="128" spans="2:65" s="224" customFormat="1" ht="13.5" x14ac:dyDescent="0.3">
      <c r="B128" s="223"/>
      <c r="D128" s="212" t="s">
        <v>181</v>
      </c>
      <c r="E128" s="225" t="s">
        <v>5</v>
      </c>
      <c r="F128" s="226" t="s">
        <v>205</v>
      </c>
      <c r="H128" s="227">
        <v>5.25</v>
      </c>
      <c r="M128" s="223"/>
      <c r="N128" s="228"/>
      <c r="O128" s="229"/>
      <c r="P128" s="229"/>
      <c r="Q128" s="229"/>
      <c r="R128" s="229"/>
      <c r="S128" s="229"/>
      <c r="T128" s="229"/>
      <c r="U128" s="229"/>
      <c r="V128" s="229"/>
      <c r="W128" s="229"/>
      <c r="X128" s="230"/>
      <c r="AT128" s="225" t="s">
        <v>181</v>
      </c>
      <c r="AU128" s="225" t="s">
        <v>83</v>
      </c>
      <c r="AV128" s="224" t="s">
        <v>177</v>
      </c>
      <c r="AW128" s="224" t="s">
        <v>7</v>
      </c>
      <c r="AX128" s="224" t="s">
        <v>81</v>
      </c>
      <c r="AY128" s="225" t="s">
        <v>171</v>
      </c>
    </row>
    <row r="129" spans="2:65" s="188" customFormat="1" ht="29.85" customHeight="1" x14ac:dyDescent="0.3">
      <c r="B129" s="187"/>
      <c r="D129" s="189" t="s">
        <v>72</v>
      </c>
      <c r="E129" s="199" t="s">
        <v>920</v>
      </c>
      <c r="F129" s="199" t="s">
        <v>921</v>
      </c>
      <c r="K129" s="200">
        <f>BK129</f>
        <v>0</v>
      </c>
      <c r="M129" s="187"/>
      <c r="N129" s="192"/>
      <c r="O129" s="193"/>
      <c r="P129" s="193"/>
      <c r="Q129" s="194">
        <f>SUM(Q130:Q145)</f>
        <v>0</v>
      </c>
      <c r="R129" s="194">
        <f>SUM(R130:R145)</f>
        <v>0</v>
      </c>
      <c r="S129" s="193"/>
      <c r="T129" s="195">
        <f>SUM(T130:T145)</f>
        <v>0</v>
      </c>
      <c r="U129" s="193"/>
      <c r="V129" s="195">
        <f>SUM(V130:V145)</f>
        <v>0</v>
      </c>
      <c r="W129" s="193"/>
      <c r="X129" s="196">
        <f>SUM(X130:X145)</f>
        <v>0</v>
      </c>
      <c r="AR129" s="189" t="s">
        <v>81</v>
      </c>
      <c r="AT129" s="197" t="s">
        <v>72</v>
      </c>
      <c r="AU129" s="197" t="s">
        <v>81</v>
      </c>
      <c r="AY129" s="189" t="s">
        <v>171</v>
      </c>
      <c r="BK129" s="198">
        <f>SUM(BK130:BK145)</f>
        <v>0</v>
      </c>
    </row>
    <row r="130" spans="2:65" s="45" customFormat="1" ht="38.25" customHeight="1" x14ac:dyDescent="0.3">
      <c r="B130" s="38"/>
      <c r="C130" s="201" t="s">
        <v>244</v>
      </c>
      <c r="D130" s="201" t="s">
        <v>173</v>
      </c>
      <c r="E130" s="202" t="s">
        <v>983</v>
      </c>
      <c r="F130" s="203" t="s">
        <v>984</v>
      </c>
      <c r="G130" s="204" t="s">
        <v>937</v>
      </c>
      <c r="H130" s="205">
        <v>2</v>
      </c>
      <c r="I130" s="7"/>
      <c r="J130" s="7"/>
      <c r="K130" s="206">
        <f>ROUND(P130*H130,2)</f>
        <v>0</v>
      </c>
      <c r="L130" s="203" t="s">
        <v>5</v>
      </c>
      <c r="M130" s="38"/>
      <c r="N130" s="207" t="s">
        <v>5</v>
      </c>
      <c r="O130" s="208" t="s">
        <v>42</v>
      </c>
      <c r="P130" s="144">
        <f>I130+J130</f>
        <v>0</v>
      </c>
      <c r="Q130" s="144">
        <f>ROUND(I130*H130,2)</f>
        <v>0</v>
      </c>
      <c r="R130" s="144">
        <f>ROUND(J130*H130,2)</f>
        <v>0</v>
      </c>
      <c r="S130" s="39"/>
      <c r="T130" s="209">
        <f>S130*H130</f>
        <v>0</v>
      </c>
      <c r="U130" s="209">
        <v>0</v>
      </c>
      <c r="V130" s="209">
        <f>U130*H130</f>
        <v>0</v>
      </c>
      <c r="W130" s="209">
        <v>0</v>
      </c>
      <c r="X130" s="210">
        <f>W130*H130</f>
        <v>0</v>
      </c>
      <c r="AR130" s="17" t="s">
        <v>177</v>
      </c>
      <c r="AT130" s="17" t="s">
        <v>173</v>
      </c>
      <c r="AU130" s="17" t="s">
        <v>83</v>
      </c>
      <c r="AY130" s="17" t="s">
        <v>171</v>
      </c>
      <c r="BE130" s="211">
        <f>IF(O130="základní",K130,0)</f>
        <v>0</v>
      </c>
      <c r="BF130" s="211">
        <f>IF(O130="snížená",K130,0)</f>
        <v>0</v>
      </c>
      <c r="BG130" s="211">
        <f>IF(O130="zákl. přenesená",K130,0)</f>
        <v>0</v>
      </c>
      <c r="BH130" s="211">
        <f>IF(O130="sníž. přenesená",K130,0)</f>
        <v>0</v>
      </c>
      <c r="BI130" s="211">
        <f>IF(O130="nulová",K130,0)</f>
        <v>0</v>
      </c>
      <c r="BJ130" s="17" t="s">
        <v>81</v>
      </c>
      <c r="BK130" s="211">
        <f>ROUND(P130*H130,2)</f>
        <v>0</v>
      </c>
      <c r="BL130" s="17" t="s">
        <v>177</v>
      </c>
      <c r="BM130" s="17" t="s">
        <v>294</v>
      </c>
    </row>
    <row r="131" spans="2:65" s="45" customFormat="1" ht="27" x14ac:dyDescent="0.3">
      <c r="B131" s="38"/>
      <c r="D131" s="212" t="s">
        <v>179</v>
      </c>
      <c r="F131" s="213" t="s">
        <v>944</v>
      </c>
      <c r="M131" s="38"/>
      <c r="N131" s="214"/>
      <c r="O131" s="39"/>
      <c r="P131" s="39"/>
      <c r="Q131" s="39"/>
      <c r="R131" s="39"/>
      <c r="S131" s="39"/>
      <c r="T131" s="39"/>
      <c r="U131" s="39"/>
      <c r="V131" s="39"/>
      <c r="W131" s="39"/>
      <c r="X131" s="87"/>
      <c r="AT131" s="17" t="s">
        <v>179</v>
      </c>
      <c r="AU131" s="17" t="s">
        <v>83</v>
      </c>
    </row>
    <row r="132" spans="2:65" s="216" customFormat="1" ht="13.5" x14ac:dyDescent="0.3">
      <c r="B132" s="215"/>
      <c r="D132" s="212" t="s">
        <v>181</v>
      </c>
      <c r="E132" s="217" t="s">
        <v>5</v>
      </c>
      <c r="F132" s="218" t="s">
        <v>960</v>
      </c>
      <c r="H132" s="219">
        <v>2</v>
      </c>
      <c r="M132" s="215"/>
      <c r="N132" s="220"/>
      <c r="O132" s="221"/>
      <c r="P132" s="221"/>
      <c r="Q132" s="221"/>
      <c r="R132" s="221"/>
      <c r="S132" s="221"/>
      <c r="T132" s="221"/>
      <c r="U132" s="221"/>
      <c r="V132" s="221"/>
      <c r="W132" s="221"/>
      <c r="X132" s="222"/>
      <c r="AT132" s="217" t="s">
        <v>181</v>
      </c>
      <c r="AU132" s="217" t="s">
        <v>83</v>
      </c>
      <c r="AV132" s="216" t="s">
        <v>83</v>
      </c>
      <c r="AW132" s="216" t="s">
        <v>7</v>
      </c>
      <c r="AX132" s="216" t="s">
        <v>73</v>
      </c>
      <c r="AY132" s="217" t="s">
        <v>171</v>
      </c>
    </row>
    <row r="133" spans="2:65" s="224" customFormat="1" ht="13.5" x14ac:dyDescent="0.3">
      <c r="B133" s="223"/>
      <c r="D133" s="212" t="s">
        <v>181</v>
      </c>
      <c r="E133" s="225" t="s">
        <v>5</v>
      </c>
      <c r="F133" s="226" t="s">
        <v>205</v>
      </c>
      <c r="H133" s="227">
        <v>2</v>
      </c>
      <c r="M133" s="223"/>
      <c r="N133" s="228"/>
      <c r="O133" s="229"/>
      <c r="P133" s="229"/>
      <c r="Q133" s="229"/>
      <c r="R133" s="229"/>
      <c r="S133" s="229"/>
      <c r="T133" s="229"/>
      <c r="U133" s="229"/>
      <c r="V133" s="229"/>
      <c r="W133" s="229"/>
      <c r="X133" s="230"/>
      <c r="AT133" s="225" t="s">
        <v>181</v>
      </c>
      <c r="AU133" s="225" t="s">
        <v>83</v>
      </c>
      <c r="AV133" s="224" t="s">
        <v>177</v>
      </c>
      <c r="AW133" s="224" t="s">
        <v>7</v>
      </c>
      <c r="AX133" s="224" t="s">
        <v>81</v>
      </c>
      <c r="AY133" s="225" t="s">
        <v>171</v>
      </c>
    </row>
    <row r="134" spans="2:65" s="45" customFormat="1" ht="16.5" customHeight="1" x14ac:dyDescent="0.3">
      <c r="B134" s="38"/>
      <c r="C134" s="201" t="s">
        <v>248</v>
      </c>
      <c r="D134" s="201" t="s">
        <v>173</v>
      </c>
      <c r="E134" s="202" t="s">
        <v>985</v>
      </c>
      <c r="F134" s="203" t="s">
        <v>986</v>
      </c>
      <c r="G134" s="204" t="s">
        <v>224</v>
      </c>
      <c r="H134" s="205">
        <v>1</v>
      </c>
      <c r="I134" s="7"/>
      <c r="J134" s="7"/>
      <c r="K134" s="206">
        <f>ROUND(P134*H134,2)</f>
        <v>0</v>
      </c>
      <c r="L134" s="203" t="s">
        <v>5</v>
      </c>
      <c r="M134" s="38"/>
      <c r="N134" s="207" t="s">
        <v>5</v>
      </c>
      <c r="O134" s="208" t="s">
        <v>42</v>
      </c>
      <c r="P134" s="144">
        <f>I134+J134</f>
        <v>0</v>
      </c>
      <c r="Q134" s="144">
        <f>ROUND(I134*H134,2)</f>
        <v>0</v>
      </c>
      <c r="R134" s="144">
        <f>ROUND(J134*H134,2)</f>
        <v>0</v>
      </c>
      <c r="S134" s="39"/>
      <c r="T134" s="209">
        <f>S134*H134</f>
        <v>0</v>
      </c>
      <c r="U134" s="209">
        <v>0</v>
      </c>
      <c r="V134" s="209">
        <f>U134*H134</f>
        <v>0</v>
      </c>
      <c r="W134" s="209">
        <v>0</v>
      </c>
      <c r="X134" s="210">
        <f>W134*H134</f>
        <v>0</v>
      </c>
      <c r="AR134" s="17" t="s">
        <v>177</v>
      </c>
      <c r="AT134" s="17" t="s">
        <v>173</v>
      </c>
      <c r="AU134" s="17" t="s">
        <v>83</v>
      </c>
      <c r="AY134" s="17" t="s">
        <v>171</v>
      </c>
      <c r="BE134" s="211">
        <f>IF(O134="základní",K134,0)</f>
        <v>0</v>
      </c>
      <c r="BF134" s="211">
        <f>IF(O134="snížená",K134,0)</f>
        <v>0</v>
      </c>
      <c r="BG134" s="211">
        <f>IF(O134="zákl. přenesená",K134,0)</f>
        <v>0</v>
      </c>
      <c r="BH134" s="211">
        <f>IF(O134="sníž. přenesená",K134,0)</f>
        <v>0</v>
      </c>
      <c r="BI134" s="211">
        <f>IF(O134="nulová",K134,0)</f>
        <v>0</v>
      </c>
      <c r="BJ134" s="17" t="s">
        <v>81</v>
      </c>
      <c r="BK134" s="211">
        <f>ROUND(P134*H134,2)</f>
        <v>0</v>
      </c>
      <c r="BL134" s="17" t="s">
        <v>177</v>
      </c>
      <c r="BM134" s="17" t="s">
        <v>303</v>
      </c>
    </row>
    <row r="135" spans="2:65" s="45" customFormat="1" ht="27" x14ac:dyDescent="0.3">
      <c r="B135" s="38"/>
      <c r="D135" s="212" t="s">
        <v>179</v>
      </c>
      <c r="F135" s="213" t="s">
        <v>944</v>
      </c>
      <c r="M135" s="38"/>
      <c r="N135" s="214"/>
      <c r="O135" s="39"/>
      <c r="P135" s="39"/>
      <c r="Q135" s="39"/>
      <c r="R135" s="39"/>
      <c r="S135" s="39"/>
      <c r="T135" s="39"/>
      <c r="U135" s="39"/>
      <c r="V135" s="39"/>
      <c r="W135" s="39"/>
      <c r="X135" s="87"/>
      <c r="AT135" s="17" t="s">
        <v>179</v>
      </c>
      <c r="AU135" s="17" t="s">
        <v>83</v>
      </c>
    </row>
    <row r="136" spans="2:65" s="216" customFormat="1" ht="13.5" x14ac:dyDescent="0.3">
      <c r="B136" s="215"/>
      <c r="D136" s="212" t="s">
        <v>181</v>
      </c>
      <c r="E136" s="217" t="s">
        <v>5</v>
      </c>
      <c r="F136" s="218" t="s">
        <v>81</v>
      </c>
      <c r="H136" s="219">
        <v>1</v>
      </c>
      <c r="M136" s="215"/>
      <c r="N136" s="220"/>
      <c r="O136" s="221"/>
      <c r="P136" s="221"/>
      <c r="Q136" s="221"/>
      <c r="R136" s="221"/>
      <c r="S136" s="221"/>
      <c r="T136" s="221"/>
      <c r="U136" s="221"/>
      <c r="V136" s="221"/>
      <c r="W136" s="221"/>
      <c r="X136" s="222"/>
      <c r="AT136" s="217" t="s">
        <v>181</v>
      </c>
      <c r="AU136" s="217" t="s">
        <v>83</v>
      </c>
      <c r="AV136" s="216" t="s">
        <v>83</v>
      </c>
      <c r="AW136" s="216" t="s">
        <v>7</v>
      </c>
      <c r="AX136" s="216" t="s">
        <v>73</v>
      </c>
      <c r="AY136" s="217" t="s">
        <v>171</v>
      </c>
    </row>
    <row r="137" spans="2:65" s="224" customFormat="1" ht="13.5" x14ac:dyDescent="0.3">
      <c r="B137" s="223"/>
      <c r="D137" s="212" t="s">
        <v>181</v>
      </c>
      <c r="E137" s="225" t="s">
        <v>5</v>
      </c>
      <c r="F137" s="226" t="s">
        <v>205</v>
      </c>
      <c r="H137" s="227">
        <v>1</v>
      </c>
      <c r="M137" s="223"/>
      <c r="N137" s="228"/>
      <c r="O137" s="229"/>
      <c r="P137" s="229"/>
      <c r="Q137" s="229"/>
      <c r="R137" s="229"/>
      <c r="S137" s="229"/>
      <c r="T137" s="229"/>
      <c r="U137" s="229"/>
      <c r="V137" s="229"/>
      <c r="W137" s="229"/>
      <c r="X137" s="230"/>
      <c r="AT137" s="225" t="s">
        <v>181</v>
      </c>
      <c r="AU137" s="225" t="s">
        <v>83</v>
      </c>
      <c r="AV137" s="224" t="s">
        <v>177</v>
      </c>
      <c r="AW137" s="224" t="s">
        <v>7</v>
      </c>
      <c r="AX137" s="224" t="s">
        <v>81</v>
      </c>
      <c r="AY137" s="225" t="s">
        <v>171</v>
      </c>
    </row>
    <row r="138" spans="2:65" s="45" customFormat="1" ht="25.5" customHeight="1" x14ac:dyDescent="0.3">
      <c r="B138" s="38"/>
      <c r="C138" s="201" t="s">
        <v>253</v>
      </c>
      <c r="D138" s="201" t="s">
        <v>173</v>
      </c>
      <c r="E138" s="202" t="s">
        <v>987</v>
      </c>
      <c r="F138" s="203" t="s">
        <v>988</v>
      </c>
      <c r="G138" s="204" t="s">
        <v>241</v>
      </c>
      <c r="H138" s="205">
        <v>35</v>
      </c>
      <c r="I138" s="7"/>
      <c r="J138" s="7"/>
      <c r="K138" s="206">
        <f>ROUND(P138*H138,2)</f>
        <v>0</v>
      </c>
      <c r="L138" s="203" t="s">
        <v>5</v>
      </c>
      <c r="M138" s="38"/>
      <c r="N138" s="207" t="s">
        <v>5</v>
      </c>
      <c r="O138" s="208" t="s">
        <v>42</v>
      </c>
      <c r="P138" s="144">
        <f>I138+J138</f>
        <v>0</v>
      </c>
      <c r="Q138" s="144">
        <f>ROUND(I138*H138,2)</f>
        <v>0</v>
      </c>
      <c r="R138" s="144">
        <f>ROUND(J138*H138,2)</f>
        <v>0</v>
      </c>
      <c r="S138" s="39"/>
      <c r="T138" s="209">
        <f>S138*H138</f>
        <v>0</v>
      </c>
      <c r="U138" s="209">
        <v>0</v>
      </c>
      <c r="V138" s="209">
        <f>U138*H138</f>
        <v>0</v>
      </c>
      <c r="W138" s="209">
        <v>0</v>
      </c>
      <c r="X138" s="210">
        <f>W138*H138</f>
        <v>0</v>
      </c>
      <c r="AR138" s="17" t="s">
        <v>177</v>
      </c>
      <c r="AT138" s="17" t="s">
        <v>173</v>
      </c>
      <c r="AU138" s="17" t="s">
        <v>83</v>
      </c>
      <c r="AY138" s="17" t="s">
        <v>171</v>
      </c>
      <c r="BE138" s="211">
        <f>IF(O138="základní",K138,0)</f>
        <v>0</v>
      </c>
      <c r="BF138" s="211">
        <f>IF(O138="snížená",K138,0)</f>
        <v>0</v>
      </c>
      <c r="BG138" s="211">
        <f>IF(O138="zákl. přenesená",K138,0)</f>
        <v>0</v>
      </c>
      <c r="BH138" s="211">
        <f>IF(O138="sníž. přenesená",K138,0)</f>
        <v>0</v>
      </c>
      <c r="BI138" s="211">
        <f>IF(O138="nulová",K138,0)</f>
        <v>0</v>
      </c>
      <c r="BJ138" s="17" t="s">
        <v>81</v>
      </c>
      <c r="BK138" s="211">
        <f>ROUND(P138*H138,2)</f>
        <v>0</v>
      </c>
      <c r="BL138" s="17" t="s">
        <v>177</v>
      </c>
      <c r="BM138" s="17" t="s">
        <v>312</v>
      </c>
    </row>
    <row r="139" spans="2:65" s="45" customFormat="1" ht="27" x14ac:dyDescent="0.3">
      <c r="B139" s="38"/>
      <c r="D139" s="212" t="s">
        <v>179</v>
      </c>
      <c r="F139" s="213" t="s">
        <v>944</v>
      </c>
      <c r="M139" s="38"/>
      <c r="N139" s="214"/>
      <c r="O139" s="39"/>
      <c r="P139" s="39"/>
      <c r="Q139" s="39"/>
      <c r="R139" s="39"/>
      <c r="S139" s="39"/>
      <c r="T139" s="39"/>
      <c r="U139" s="39"/>
      <c r="V139" s="39"/>
      <c r="W139" s="39"/>
      <c r="X139" s="87"/>
      <c r="AT139" s="17" t="s">
        <v>179</v>
      </c>
      <c r="AU139" s="17" t="s">
        <v>83</v>
      </c>
    </row>
    <row r="140" spans="2:65" s="216" customFormat="1" ht="13.5" x14ac:dyDescent="0.3">
      <c r="B140" s="215"/>
      <c r="D140" s="212" t="s">
        <v>181</v>
      </c>
      <c r="E140" s="217" t="s">
        <v>5</v>
      </c>
      <c r="F140" s="218" t="s">
        <v>989</v>
      </c>
      <c r="H140" s="219">
        <v>35</v>
      </c>
      <c r="M140" s="215"/>
      <c r="N140" s="220"/>
      <c r="O140" s="221"/>
      <c r="P140" s="221"/>
      <c r="Q140" s="221"/>
      <c r="R140" s="221"/>
      <c r="S140" s="221"/>
      <c r="T140" s="221"/>
      <c r="U140" s="221"/>
      <c r="V140" s="221"/>
      <c r="W140" s="221"/>
      <c r="X140" s="222"/>
      <c r="AT140" s="217" t="s">
        <v>181</v>
      </c>
      <c r="AU140" s="217" t="s">
        <v>83</v>
      </c>
      <c r="AV140" s="216" t="s">
        <v>83</v>
      </c>
      <c r="AW140" s="216" t="s">
        <v>7</v>
      </c>
      <c r="AX140" s="216" t="s">
        <v>73</v>
      </c>
      <c r="AY140" s="217" t="s">
        <v>171</v>
      </c>
    </row>
    <row r="141" spans="2:65" s="224" customFormat="1" ht="13.5" x14ac:dyDescent="0.3">
      <c r="B141" s="223"/>
      <c r="D141" s="212" t="s">
        <v>181</v>
      </c>
      <c r="E141" s="225" t="s">
        <v>5</v>
      </c>
      <c r="F141" s="226" t="s">
        <v>205</v>
      </c>
      <c r="H141" s="227">
        <v>35</v>
      </c>
      <c r="M141" s="223"/>
      <c r="N141" s="228"/>
      <c r="O141" s="229"/>
      <c r="P141" s="229"/>
      <c r="Q141" s="229"/>
      <c r="R141" s="229"/>
      <c r="S141" s="229"/>
      <c r="T141" s="229"/>
      <c r="U141" s="229"/>
      <c r="V141" s="229"/>
      <c r="W141" s="229"/>
      <c r="X141" s="230"/>
      <c r="AT141" s="225" t="s">
        <v>181</v>
      </c>
      <c r="AU141" s="225" t="s">
        <v>83</v>
      </c>
      <c r="AV141" s="224" t="s">
        <v>177</v>
      </c>
      <c r="AW141" s="224" t="s">
        <v>7</v>
      </c>
      <c r="AX141" s="224" t="s">
        <v>81</v>
      </c>
      <c r="AY141" s="225" t="s">
        <v>171</v>
      </c>
    </row>
    <row r="142" spans="2:65" s="45" customFormat="1" ht="16.5" customHeight="1" x14ac:dyDescent="0.3">
      <c r="B142" s="38"/>
      <c r="C142" s="201" t="s">
        <v>12</v>
      </c>
      <c r="D142" s="201" t="s">
        <v>173</v>
      </c>
      <c r="E142" s="202" t="s">
        <v>990</v>
      </c>
      <c r="F142" s="203" t="s">
        <v>991</v>
      </c>
      <c r="G142" s="204" t="s">
        <v>241</v>
      </c>
      <c r="H142" s="205">
        <v>36.463000000000001</v>
      </c>
      <c r="I142" s="7"/>
      <c r="J142" s="7"/>
      <c r="K142" s="206">
        <f>ROUND(P142*H142,2)</f>
        <v>0</v>
      </c>
      <c r="L142" s="203" t="s">
        <v>5</v>
      </c>
      <c r="M142" s="38"/>
      <c r="N142" s="207" t="s">
        <v>5</v>
      </c>
      <c r="O142" s="208" t="s">
        <v>42</v>
      </c>
      <c r="P142" s="144">
        <f>I142+J142</f>
        <v>0</v>
      </c>
      <c r="Q142" s="144">
        <f>ROUND(I142*H142,2)</f>
        <v>0</v>
      </c>
      <c r="R142" s="144">
        <f>ROUND(J142*H142,2)</f>
        <v>0</v>
      </c>
      <c r="S142" s="39"/>
      <c r="T142" s="209">
        <f>S142*H142</f>
        <v>0</v>
      </c>
      <c r="U142" s="209">
        <v>0</v>
      </c>
      <c r="V142" s="209">
        <f>U142*H142</f>
        <v>0</v>
      </c>
      <c r="W142" s="209">
        <v>0</v>
      </c>
      <c r="X142" s="210">
        <f>W142*H142</f>
        <v>0</v>
      </c>
      <c r="AR142" s="17" t="s">
        <v>177</v>
      </c>
      <c r="AT142" s="17" t="s">
        <v>173</v>
      </c>
      <c r="AU142" s="17" t="s">
        <v>83</v>
      </c>
      <c r="AY142" s="17" t="s">
        <v>171</v>
      </c>
      <c r="BE142" s="211">
        <f>IF(O142="základní",K142,0)</f>
        <v>0</v>
      </c>
      <c r="BF142" s="211">
        <f>IF(O142="snížená",K142,0)</f>
        <v>0</v>
      </c>
      <c r="BG142" s="211">
        <f>IF(O142="zákl. přenesená",K142,0)</f>
        <v>0</v>
      </c>
      <c r="BH142" s="211">
        <f>IF(O142="sníž. přenesená",K142,0)</f>
        <v>0</v>
      </c>
      <c r="BI142" s="211">
        <f>IF(O142="nulová",K142,0)</f>
        <v>0</v>
      </c>
      <c r="BJ142" s="17" t="s">
        <v>81</v>
      </c>
      <c r="BK142" s="211">
        <f>ROUND(P142*H142,2)</f>
        <v>0</v>
      </c>
      <c r="BL142" s="17" t="s">
        <v>177</v>
      </c>
      <c r="BM142" s="17" t="s">
        <v>323</v>
      </c>
    </row>
    <row r="143" spans="2:65" s="45" customFormat="1" ht="27" x14ac:dyDescent="0.3">
      <c r="B143" s="38"/>
      <c r="D143" s="212" t="s">
        <v>179</v>
      </c>
      <c r="F143" s="213" t="s">
        <v>944</v>
      </c>
      <c r="M143" s="38"/>
      <c r="N143" s="214"/>
      <c r="O143" s="39"/>
      <c r="P143" s="39"/>
      <c r="Q143" s="39"/>
      <c r="R143" s="39"/>
      <c r="S143" s="39"/>
      <c r="T143" s="39"/>
      <c r="U143" s="39"/>
      <c r="V143" s="39"/>
      <c r="W143" s="39"/>
      <c r="X143" s="87"/>
      <c r="AT143" s="17" t="s">
        <v>179</v>
      </c>
      <c r="AU143" s="17" t="s">
        <v>83</v>
      </c>
    </row>
    <row r="144" spans="2:65" s="216" customFormat="1" ht="13.5" x14ac:dyDescent="0.3">
      <c r="B144" s="215"/>
      <c r="D144" s="212" t="s">
        <v>181</v>
      </c>
      <c r="E144" s="217" t="s">
        <v>5</v>
      </c>
      <c r="F144" s="218" t="s">
        <v>992</v>
      </c>
      <c r="H144" s="219">
        <v>36.463000000000001</v>
      </c>
      <c r="M144" s="215"/>
      <c r="N144" s="220"/>
      <c r="O144" s="221"/>
      <c r="P144" s="221"/>
      <c r="Q144" s="221"/>
      <c r="R144" s="221"/>
      <c r="S144" s="221"/>
      <c r="T144" s="221"/>
      <c r="U144" s="221"/>
      <c r="V144" s="221"/>
      <c r="W144" s="221"/>
      <c r="X144" s="222"/>
      <c r="AT144" s="217" t="s">
        <v>181</v>
      </c>
      <c r="AU144" s="217" t="s">
        <v>83</v>
      </c>
      <c r="AV144" s="216" t="s">
        <v>83</v>
      </c>
      <c r="AW144" s="216" t="s">
        <v>7</v>
      </c>
      <c r="AX144" s="216" t="s">
        <v>73</v>
      </c>
      <c r="AY144" s="217" t="s">
        <v>171</v>
      </c>
    </row>
    <row r="145" spans="2:51" s="224" customFormat="1" ht="13.5" x14ac:dyDescent="0.3">
      <c r="B145" s="223"/>
      <c r="D145" s="212" t="s">
        <v>181</v>
      </c>
      <c r="E145" s="225" t="s">
        <v>5</v>
      </c>
      <c r="F145" s="226" t="s">
        <v>205</v>
      </c>
      <c r="H145" s="227">
        <v>36.463000000000001</v>
      </c>
      <c r="M145" s="223"/>
      <c r="N145" s="240"/>
      <c r="O145" s="241"/>
      <c r="P145" s="241"/>
      <c r="Q145" s="241"/>
      <c r="R145" s="241"/>
      <c r="S145" s="241"/>
      <c r="T145" s="241"/>
      <c r="U145" s="241"/>
      <c r="V145" s="241"/>
      <c r="W145" s="241"/>
      <c r="X145" s="242"/>
      <c r="AT145" s="225" t="s">
        <v>181</v>
      </c>
      <c r="AU145" s="225" t="s">
        <v>83</v>
      </c>
      <c r="AV145" s="224" t="s">
        <v>177</v>
      </c>
      <c r="AW145" s="224" t="s">
        <v>7</v>
      </c>
      <c r="AX145" s="224" t="s">
        <v>81</v>
      </c>
      <c r="AY145" s="225" t="s">
        <v>171</v>
      </c>
    </row>
    <row r="146" spans="2:51" s="45" customFormat="1" ht="6.95" customHeight="1" x14ac:dyDescent="0.3">
      <c r="B146" s="64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38"/>
    </row>
    <row r="147" spans="2:51" ht="13.5" x14ac:dyDescent="0.3"/>
  </sheetData>
  <sheetProtection algorithmName="SHA-512" hashValue="O2Ta3X6SWXh+fEAR5sIf+s0myQxHax7GFPYwrYf3z/AyTjD1e54e8yCtS4fZ7VPVyAvKkiEzpxqOyGVWMfO9tQ==" saltValue="wC6W2/EjCryWYKUXpEbvew==" spinCount="100000" sheet="1" objects="1" scenarios="1"/>
  <autoFilter ref="C81:L146">
    <sortState ref="C85:L142">
      <sortCondition ref="I81:I146"/>
    </sortState>
  </autoFilter>
  <mergeCells count="10">
    <mergeCell ref="J53:J54"/>
    <mergeCell ref="E72:H72"/>
    <mergeCell ref="E74:H74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1"/>
  <sheetViews>
    <sheetView showGridLines="0" workbookViewId="0">
      <pane ySplit="1" topLeftCell="A2" activePane="bottomLeft" state="frozen"/>
      <selection pane="bottomLeft" activeCell="Z147" sqref="Z147"/>
    </sheetView>
  </sheetViews>
  <sheetFormatPr defaultRowHeight="15" x14ac:dyDescent="0.3"/>
  <cols>
    <col min="1" max="1" width="8.33203125" style="13" customWidth="1"/>
    <col min="2" max="2" width="1.6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75" style="13" customWidth="1"/>
    <col min="7" max="7" width="8.6640625" style="13" customWidth="1"/>
    <col min="8" max="8" width="11.1640625" style="13" customWidth="1"/>
    <col min="9" max="11" width="23.5" style="13" customWidth="1"/>
    <col min="12" max="12" width="15.5" style="13" customWidth="1"/>
    <col min="13" max="13" width="9.33203125" style="13"/>
    <col min="14" max="18" width="9.33203125" style="13" hidden="1"/>
    <col min="19" max="19" width="8.1640625" style="13" hidden="1" customWidth="1"/>
    <col min="20" max="20" width="29.6640625" style="13" hidden="1" customWidth="1"/>
    <col min="21" max="21" width="16.33203125" style="13" hidden="1" customWidth="1"/>
    <col min="22" max="24" width="20" style="13" hidden="1" customWidth="1"/>
    <col min="25" max="25" width="12.33203125" style="13" hidden="1" customWidth="1"/>
    <col min="26" max="26" width="16.33203125" style="13" customWidth="1"/>
    <col min="27" max="27" width="12.33203125" style="13" customWidth="1"/>
    <col min="28" max="28" width="1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1" spans="1:70" ht="21.75" customHeight="1" x14ac:dyDescent="0.3">
      <c r="A1" s="12"/>
      <c r="B1" s="2"/>
      <c r="C1" s="2"/>
      <c r="D1" s="3" t="s">
        <v>1</v>
      </c>
      <c r="E1" s="2"/>
      <c r="F1" s="128" t="s">
        <v>125</v>
      </c>
      <c r="G1" s="129" t="s">
        <v>126</v>
      </c>
      <c r="H1" s="129"/>
      <c r="I1" s="2"/>
      <c r="J1" s="128" t="s">
        <v>127</v>
      </c>
      <c r="K1" s="3" t="s">
        <v>128</v>
      </c>
      <c r="L1" s="128" t="s">
        <v>129</v>
      </c>
      <c r="M1" s="128"/>
      <c r="N1" s="128"/>
      <c r="O1" s="128"/>
      <c r="P1" s="128"/>
      <c r="Q1" s="128"/>
      <c r="R1" s="128"/>
      <c r="S1" s="128"/>
      <c r="T1" s="12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M2" s="15" t="s">
        <v>9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T2" s="17" t="s">
        <v>101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70" ht="36.950000000000003" customHeight="1" x14ac:dyDescent="0.3">
      <c r="B4" s="21"/>
      <c r="C4" s="22"/>
      <c r="D4" s="23" t="s">
        <v>130</v>
      </c>
      <c r="E4" s="22"/>
      <c r="F4" s="22"/>
      <c r="G4" s="22"/>
      <c r="H4" s="22"/>
      <c r="I4" s="22"/>
      <c r="J4" s="22"/>
      <c r="K4" s="22"/>
      <c r="L4" s="24"/>
      <c r="N4" s="25" t="s">
        <v>14</v>
      </c>
      <c r="AT4" s="17" t="s">
        <v>6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4"/>
    </row>
    <row r="6" spans="1:70" x14ac:dyDescent="0.3">
      <c r="B6" s="21"/>
      <c r="C6" s="22"/>
      <c r="D6" s="34" t="s">
        <v>20</v>
      </c>
      <c r="E6" s="22"/>
      <c r="F6" s="22"/>
      <c r="G6" s="22"/>
      <c r="H6" s="22"/>
      <c r="I6" s="22"/>
      <c r="J6" s="22"/>
      <c r="K6" s="22"/>
      <c r="L6" s="24"/>
    </row>
    <row r="7" spans="1:70" ht="16.5" customHeight="1" x14ac:dyDescent="0.3">
      <c r="B7" s="21"/>
      <c r="C7" s="22"/>
      <c r="D7" s="22"/>
      <c r="E7" s="130" t="str">
        <f>'Rekapitulace stavby'!K6</f>
        <v>Vojenská vlečka č.10 - Čáslav - Remíza pro hnací drážní vozidlo</v>
      </c>
      <c r="F7" s="131"/>
      <c r="G7" s="131"/>
      <c r="H7" s="131"/>
      <c r="I7" s="22"/>
      <c r="J7" s="22"/>
      <c r="K7" s="22"/>
      <c r="L7" s="24"/>
    </row>
    <row r="8" spans="1:70" s="45" customFormat="1" x14ac:dyDescent="0.3">
      <c r="B8" s="38"/>
      <c r="C8" s="39"/>
      <c r="D8" s="34" t="s">
        <v>131</v>
      </c>
      <c r="E8" s="39"/>
      <c r="F8" s="39"/>
      <c r="G8" s="39"/>
      <c r="H8" s="39"/>
      <c r="I8" s="39"/>
      <c r="J8" s="39"/>
      <c r="K8" s="39"/>
      <c r="L8" s="44"/>
    </row>
    <row r="9" spans="1:70" s="45" customFormat="1" ht="36.950000000000003" customHeight="1" x14ac:dyDescent="0.3">
      <c r="B9" s="38"/>
      <c r="C9" s="39"/>
      <c r="D9" s="39"/>
      <c r="E9" s="132" t="s">
        <v>993</v>
      </c>
      <c r="F9" s="133"/>
      <c r="G9" s="133"/>
      <c r="H9" s="133"/>
      <c r="I9" s="39"/>
      <c r="J9" s="39"/>
      <c r="K9" s="39"/>
      <c r="L9" s="44"/>
    </row>
    <row r="10" spans="1:70" s="45" customFormat="1" ht="13.5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4"/>
    </row>
    <row r="11" spans="1:70" s="45" customFormat="1" ht="14.45" customHeight="1" x14ac:dyDescent="0.3">
      <c r="B11" s="38"/>
      <c r="C11" s="39"/>
      <c r="D11" s="34" t="s">
        <v>22</v>
      </c>
      <c r="E11" s="39"/>
      <c r="F11" s="35" t="s">
        <v>5</v>
      </c>
      <c r="G11" s="39"/>
      <c r="H11" s="39"/>
      <c r="I11" s="34" t="s">
        <v>23</v>
      </c>
      <c r="J11" s="35" t="s">
        <v>5</v>
      </c>
      <c r="K11" s="39"/>
      <c r="L11" s="44"/>
    </row>
    <row r="12" spans="1:70" s="45" customFormat="1" ht="14.45" customHeight="1" x14ac:dyDescent="0.3">
      <c r="B12" s="38"/>
      <c r="C12" s="39"/>
      <c r="D12" s="34" t="s">
        <v>24</v>
      </c>
      <c r="E12" s="39"/>
      <c r="F12" s="35" t="s">
        <v>25</v>
      </c>
      <c r="G12" s="39"/>
      <c r="H12" s="39"/>
      <c r="I12" s="34" t="s">
        <v>26</v>
      </c>
      <c r="J12" s="134" t="str">
        <f>'Rekapitulace stavby'!AN8</f>
        <v>10. 2. 2017</v>
      </c>
      <c r="K12" s="39"/>
      <c r="L12" s="44"/>
    </row>
    <row r="13" spans="1:70" s="45" customFormat="1" ht="10.9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4"/>
    </row>
    <row r="14" spans="1:70" s="45" customFormat="1" ht="14.45" customHeight="1" x14ac:dyDescent="0.3">
      <c r="B14" s="38"/>
      <c r="C14" s="39"/>
      <c r="D14" s="34" t="s">
        <v>28</v>
      </c>
      <c r="E14" s="39"/>
      <c r="F14" s="39"/>
      <c r="G14" s="39"/>
      <c r="H14" s="39"/>
      <c r="I14" s="34" t="s">
        <v>29</v>
      </c>
      <c r="J14" s="35" t="str">
        <f>IF('Rekapitulace stavby'!AN10="","",'Rekapitulace stavby'!AN10)</f>
        <v/>
      </c>
      <c r="K14" s="39"/>
      <c r="L14" s="44"/>
    </row>
    <row r="15" spans="1:70" s="45" customFormat="1" ht="18" customHeight="1" x14ac:dyDescent="0.3">
      <c r="B15" s="38"/>
      <c r="C15" s="39"/>
      <c r="D15" s="39"/>
      <c r="E15" s="35" t="str">
        <f>IF('Rekapitulace stavby'!E11="","",'Rekapitulace stavby'!E11)</f>
        <v>ARMÁDNÍ SERVISNÍ, příspěvková organizace</v>
      </c>
      <c r="F15" s="39"/>
      <c r="G15" s="39"/>
      <c r="H15" s="39"/>
      <c r="I15" s="34" t="s">
        <v>31</v>
      </c>
      <c r="J15" s="35" t="str">
        <f>IF('Rekapitulace stavby'!AN11="","",'Rekapitulace stavby'!AN11)</f>
        <v/>
      </c>
      <c r="K15" s="39"/>
      <c r="L15" s="44"/>
    </row>
    <row r="16" spans="1:70" s="45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4"/>
    </row>
    <row r="17" spans="2:12" s="45" customFormat="1" ht="14.45" customHeight="1" x14ac:dyDescent="0.3">
      <c r="B17" s="38"/>
      <c r="C17" s="39"/>
      <c r="D17" s="34" t="s">
        <v>32</v>
      </c>
      <c r="E17" s="39"/>
      <c r="F17" s="39"/>
      <c r="G17" s="39"/>
      <c r="H17" s="39"/>
      <c r="I17" s="34" t="s">
        <v>29</v>
      </c>
      <c r="J17" s="35" t="str">
        <f>IF('Rekapitulace stavby'!AN13="Vyplň údaj","",IF('Rekapitulace stavby'!AN13="","",'Rekapitulace stavby'!AN13))</f>
        <v/>
      </c>
      <c r="K17" s="39"/>
      <c r="L17" s="44"/>
    </row>
    <row r="18" spans="2:12" s="45" customFormat="1" ht="18" customHeight="1" x14ac:dyDescent="0.3">
      <c r="B18" s="38"/>
      <c r="C18" s="39"/>
      <c r="D18" s="39"/>
      <c r="E18" s="35" t="str">
        <f>IF('Rekapitulace stavby'!E14="Vyplň údaj","",IF('Rekapitulace stavby'!E14="","",'Rekapitulace stavby'!E14))</f>
        <v/>
      </c>
      <c r="F18" s="39"/>
      <c r="G18" s="39"/>
      <c r="H18" s="39"/>
      <c r="I18" s="34" t="s">
        <v>31</v>
      </c>
      <c r="J18" s="35" t="str">
        <f>IF('Rekapitulace stavby'!AN14="Vyplň údaj","",IF('Rekapitulace stavby'!AN14="","",'Rekapitulace stavby'!AN14))</f>
        <v/>
      </c>
      <c r="K18" s="39"/>
      <c r="L18" s="44"/>
    </row>
    <row r="19" spans="2:12" s="45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4"/>
    </row>
    <row r="20" spans="2:12" s="45" customFormat="1" ht="14.45" customHeight="1" x14ac:dyDescent="0.3">
      <c r="B20" s="38"/>
      <c r="C20" s="39"/>
      <c r="D20" s="34" t="s">
        <v>34</v>
      </c>
      <c r="E20" s="39"/>
      <c r="F20" s="39"/>
      <c r="G20" s="39"/>
      <c r="H20" s="39"/>
      <c r="I20" s="34" t="s">
        <v>29</v>
      </c>
      <c r="J20" s="35" t="str">
        <f>IF('Rekapitulace stavby'!AN16="","",'Rekapitulace stavby'!AN16)</f>
        <v/>
      </c>
      <c r="K20" s="39"/>
      <c r="L20" s="44"/>
    </row>
    <row r="21" spans="2:12" s="45" customFormat="1" ht="18" customHeight="1" x14ac:dyDescent="0.3">
      <c r="B21" s="38"/>
      <c r="C21" s="39"/>
      <c r="D21" s="39"/>
      <c r="E21" s="35" t="str">
        <f>IF('Rekapitulace stavby'!E17="","",'Rekapitulace stavby'!E17)</f>
        <v xml:space="preserve"> </v>
      </c>
      <c r="F21" s="39"/>
      <c r="G21" s="39"/>
      <c r="H21" s="39"/>
      <c r="I21" s="34" t="s">
        <v>31</v>
      </c>
      <c r="J21" s="35" t="str">
        <f>IF('Rekapitulace stavby'!AN17="","",'Rekapitulace stavby'!AN17)</f>
        <v/>
      </c>
      <c r="K21" s="39"/>
      <c r="L21" s="44"/>
    </row>
    <row r="22" spans="2:12" s="45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4"/>
    </row>
    <row r="23" spans="2:12" s="45" customFormat="1" ht="14.45" customHeight="1" x14ac:dyDescent="0.3">
      <c r="B23" s="38"/>
      <c r="C23" s="39"/>
      <c r="D23" s="34" t="s">
        <v>36</v>
      </c>
      <c r="E23" s="39"/>
      <c r="F23" s="39"/>
      <c r="G23" s="39"/>
      <c r="H23" s="39"/>
      <c r="I23" s="39"/>
      <c r="J23" s="39"/>
      <c r="K23" s="39"/>
      <c r="L23" s="44"/>
    </row>
    <row r="24" spans="2:12" s="138" customFormat="1" ht="42.75" customHeight="1" x14ac:dyDescent="0.3">
      <c r="B24" s="135"/>
      <c r="C24" s="136"/>
      <c r="D24" s="136"/>
      <c r="E24" s="36" t="s">
        <v>994</v>
      </c>
      <c r="F24" s="36"/>
      <c r="G24" s="36"/>
      <c r="H24" s="36"/>
      <c r="I24" s="136"/>
      <c r="J24" s="136"/>
      <c r="K24" s="136"/>
      <c r="L24" s="137"/>
    </row>
    <row r="25" spans="2:12" s="45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4"/>
    </row>
    <row r="26" spans="2:12" s="45" customFormat="1" ht="6.95" customHeight="1" x14ac:dyDescent="0.3">
      <c r="B26" s="38"/>
      <c r="C26" s="39"/>
      <c r="D26" s="83"/>
      <c r="E26" s="83"/>
      <c r="F26" s="83"/>
      <c r="G26" s="83"/>
      <c r="H26" s="83"/>
      <c r="I26" s="83"/>
      <c r="J26" s="83"/>
      <c r="K26" s="83"/>
      <c r="L26" s="139"/>
    </row>
    <row r="27" spans="2:12" s="45" customFormat="1" x14ac:dyDescent="0.3">
      <c r="B27" s="38"/>
      <c r="C27" s="39"/>
      <c r="D27" s="39"/>
      <c r="E27" s="34" t="s">
        <v>134</v>
      </c>
      <c r="F27" s="39"/>
      <c r="G27" s="39"/>
      <c r="H27" s="39"/>
      <c r="I27" s="39"/>
      <c r="J27" s="39"/>
      <c r="K27" s="140">
        <f>I58</f>
        <v>0</v>
      </c>
      <c r="L27" s="44"/>
    </row>
    <row r="28" spans="2:12" s="45" customFormat="1" x14ac:dyDescent="0.3">
      <c r="B28" s="38"/>
      <c r="C28" s="39"/>
      <c r="D28" s="39"/>
      <c r="E28" s="34" t="s">
        <v>135</v>
      </c>
      <c r="F28" s="39"/>
      <c r="G28" s="39"/>
      <c r="H28" s="39"/>
      <c r="I28" s="39"/>
      <c r="J28" s="39"/>
      <c r="K28" s="140">
        <f>J58</f>
        <v>0</v>
      </c>
      <c r="L28" s="44"/>
    </row>
    <row r="29" spans="2:12" s="45" customFormat="1" ht="25.35" customHeight="1" x14ac:dyDescent="0.3">
      <c r="B29" s="38"/>
      <c r="C29" s="39"/>
      <c r="D29" s="141" t="s">
        <v>37</v>
      </c>
      <c r="E29" s="39"/>
      <c r="F29" s="39"/>
      <c r="G29" s="39"/>
      <c r="H29" s="39"/>
      <c r="I29" s="39"/>
      <c r="J29" s="39"/>
      <c r="K29" s="142">
        <f>ROUND(K82,2)</f>
        <v>0</v>
      </c>
      <c r="L29" s="44"/>
    </row>
    <row r="30" spans="2:12" s="45" customFormat="1" ht="6.95" customHeight="1" x14ac:dyDescent="0.3">
      <c r="B30" s="38"/>
      <c r="C30" s="39"/>
      <c r="D30" s="83"/>
      <c r="E30" s="83"/>
      <c r="F30" s="83"/>
      <c r="G30" s="83"/>
      <c r="H30" s="83"/>
      <c r="I30" s="83"/>
      <c r="J30" s="83"/>
      <c r="K30" s="83"/>
      <c r="L30" s="139"/>
    </row>
    <row r="31" spans="2:12" s="45" customFormat="1" ht="14.45" customHeight="1" x14ac:dyDescent="0.3">
      <c r="B31" s="38"/>
      <c r="C31" s="39"/>
      <c r="D31" s="39"/>
      <c r="E31" s="39"/>
      <c r="F31" s="143" t="s">
        <v>39</v>
      </c>
      <c r="G31" s="39"/>
      <c r="H31" s="39"/>
      <c r="I31" s="143" t="s">
        <v>38</v>
      </c>
      <c r="J31" s="39"/>
      <c r="K31" s="143" t="s">
        <v>40</v>
      </c>
      <c r="L31" s="44"/>
    </row>
    <row r="32" spans="2:12" s="45" customFormat="1" ht="14.45" customHeight="1" x14ac:dyDescent="0.3">
      <c r="B32" s="38"/>
      <c r="C32" s="39"/>
      <c r="D32" s="49" t="s">
        <v>41</v>
      </c>
      <c r="E32" s="49" t="s">
        <v>42</v>
      </c>
      <c r="F32" s="144">
        <f>ROUND(SUM(BE82:BE150), 2)</f>
        <v>0</v>
      </c>
      <c r="G32" s="39"/>
      <c r="H32" s="39"/>
      <c r="I32" s="145">
        <v>0.21</v>
      </c>
      <c r="J32" s="39"/>
      <c r="K32" s="144">
        <f>ROUND(ROUND((SUM(BE82:BE150)), 2)*I32, 2)</f>
        <v>0</v>
      </c>
      <c r="L32" s="44"/>
    </row>
    <row r="33" spans="2:12" s="45" customFormat="1" ht="14.45" customHeight="1" x14ac:dyDescent="0.3">
      <c r="B33" s="38"/>
      <c r="C33" s="39"/>
      <c r="D33" s="39"/>
      <c r="E33" s="49" t="s">
        <v>43</v>
      </c>
      <c r="F33" s="144">
        <f>ROUND(SUM(BF82:BF150), 2)</f>
        <v>0</v>
      </c>
      <c r="G33" s="39"/>
      <c r="H33" s="39"/>
      <c r="I33" s="145">
        <v>0.15</v>
      </c>
      <c r="J33" s="39"/>
      <c r="K33" s="144">
        <f>ROUND(ROUND((SUM(BF82:BF150)), 2)*I33, 2)</f>
        <v>0</v>
      </c>
      <c r="L33" s="44"/>
    </row>
    <row r="34" spans="2:12" s="45" customFormat="1" ht="14.45" hidden="1" customHeight="1" x14ac:dyDescent="0.3">
      <c r="B34" s="38"/>
      <c r="C34" s="39"/>
      <c r="D34" s="39"/>
      <c r="E34" s="49" t="s">
        <v>44</v>
      </c>
      <c r="F34" s="144">
        <f>ROUND(SUM(BG82:BG150), 2)</f>
        <v>0</v>
      </c>
      <c r="G34" s="39"/>
      <c r="H34" s="39"/>
      <c r="I34" s="145">
        <v>0.21</v>
      </c>
      <c r="J34" s="39"/>
      <c r="K34" s="144">
        <v>0</v>
      </c>
      <c r="L34" s="44"/>
    </row>
    <row r="35" spans="2:12" s="45" customFormat="1" ht="14.45" hidden="1" customHeight="1" x14ac:dyDescent="0.3">
      <c r="B35" s="38"/>
      <c r="C35" s="39"/>
      <c r="D35" s="39"/>
      <c r="E35" s="49" t="s">
        <v>45</v>
      </c>
      <c r="F35" s="144">
        <f>ROUND(SUM(BH82:BH150), 2)</f>
        <v>0</v>
      </c>
      <c r="G35" s="39"/>
      <c r="H35" s="39"/>
      <c r="I35" s="145">
        <v>0.15</v>
      </c>
      <c r="J35" s="39"/>
      <c r="K35" s="144">
        <v>0</v>
      </c>
      <c r="L35" s="44"/>
    </row>
    <row r="36" spans="2:12" s="45" customFormat="1" ht="14.45" hidden="1" customHeight="1" x14ac:dyDescent="0.3">
      <c r="B36" s="38"/>
      <c r="C36" s="39"/>
      <c r="D36" s="39"/>
      <c r="E36" s="49" t="s">
        <v>46</v>
      </c>
      <c r="F36" s="144">
        <f>ROUND(SUM(BI82:BI150), 2)</f>
        <v>0</v>
      </c>
      <c r="G36" s="39"/>
      <c r="H36" s="39"/>
      <c r="I36" s="145">
        <v>0</v>
      </c>
      <c r="J36" s="39"/>
      <c r="K36" s="144">
        <v>0</v>
      </c>
      <c r="L36" s="44"/>
    </row>
    <row r="37" spans="2:12" s="45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4"/>
    </row>
    <row r="38" spans="2:12" s="45" customFormat="1" ht="25.35" customHeight="1" x14ac:dyDescent="0.3">
      <c r="B38" s="38"/>
      <c r="C38" s="146"/>
      <c r="D38" s="147" t="s">
        <v>47</v>
      </c>
      <c r="E38" s="90"/>
      <c r="F38" s="90"/>
      <c r="G38" s="148" t="s">
        <v>48</v>
      </c>
      <c r="H38" s="149" t="s">
        <v>49</v>
      </c>
      <c r="I38" s="90"/>
      <c r="J38" s="90"/>
      <c r="K38" s="150">
        <f>SUM(K29:K36)</f>
        <v>0</v>
      </c>
      <c r="L38" s="151"/>
    </row>
    <row r="39" spans="2:12" s="45" customFormat="1" ht="14.45" customHeight="1" x14ac:dyDescent="0.3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3" spans="2:12" s="45" customFormat="1" ht="6.95" customHeight="1" x14ac:dyDescent="0.3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152"/>
    </row>
    <row r="44" spans="2:12" s="45" customFormat="1" ht="36.950000000000003" customHeight="1" x14ac:dyDescent="0.3">
      <c r="B44" s="38"/>
      <c r="C44" s="23" t="s">
        <v>136</v>
      </c>
      <c r="D44" s="39"/>
      <c r="E44" s="39"/>
      <c r="F44" s="39"/>
      <c r="G44" s="39"/>
      <c r="H44" s="39"/>
      <c r="I44" s="39"/>
      <c r="J44" s="39"/>
      <c r="K44" s="39"/>
      <c r="L44" s="44"/>
    </row>
    <row r="45" spans="2:12" s="45" customFormat="1" ht="6.95" customHeight="1" x14ac:dyDescent="0.3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4"/>
    </row>
    <row r="46" spans="2:12" s="45" customFormat="1" ht="14.45" customHeight="1" x14ac:dyDescent="0.3">
      <c r="B46" s="38"/>
      <c r="C46" s="34" t="s">
        <v>20</v>
      </c>
      <c r="D46" s="39"/>
      <c r="E46" s="39"/>
      <c r="F46" s="39"/>
      <c r="G46" s="39"/>
      <c r="H46" s="39"/>
      <c r="I46" s="39"/>
      <c r="J46" s="39"/>
      <c r="K46" s="39"/>
      <c r="L46" s="44"/>
    </row>
    <row r="47" spans="2:12" s="45" customFormat="1" ht="16.5" customHeight="1" x14ac:dyDescent="0.3">
      <c r="B47" s="38"/>
      <c r="C47" s="39"/>
      <c r="D47" s="39"/>
      <c r="E47" s="130" t="str">
        <f>E7</f>
        <v>Vojenská vlečka č.10 - Čáslav - Remíza pro hnací drážní vozidlo</v>
      </c>
      <c r="F47" s="131"/>
      <c r="G47" s="131"/>
      <c r="H47" s="131"/>
      <c r="I47" s="39"/>
      <c r="J47" s="39"/>
      <c r="K47" s="39"/>
      <c r="L47" s="44"/>
    </row>
    <row r="48" spans="2:12" s="45" customFormat="1" ht="14.45" customHeight="1" x14ac:dyDescent="0.3">
      <c r="B48" s="38"/>
      <c r="C48" s="34" t="s">
        <v>131</v>
      </c>
      <c r="D48" s="39"/>
      <c r="E48" s="39"/>
      <c r="F48" s="39"/>
      <c r="G48" s="39"/>
      <c r="H48" s="39"/>
      <c r="I48" s="39"/>
      <c r="J48" s="39"/>
      <c r="K48" s="39"/>
      <c r="L48" s="44"/>
    </row>
    <row r="49" spans="2:47" s="45" customFormat="1" ht="17.25" customHeight="1" x14ac:dyDescent="0.3">
      <c r="B49" s="38"/>
      <c r="C49" s="39"/>
      <c r="D49" s="39"/>
      <c r="E49" s="132" t="str">
        <f>E9</f>
        <v>E.1.4.3 - Plynovodní přípojka</v>
      </c>
      <c r="F49" s="133"/>
      <c r="G49" s="133"/>
      <c r="H49" s="133"/>
      <c r="I49" s="39"/>
      <c r="J49" s="39"/>
      <c r="K49" s="39"/>
      <c r="L49" s="44"/>
    </row>
    <row r="50" spans="2:47" s="45" customFormat="1" ht="6.95" customHeight="1" x14ac:dyDescent="0.3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4"/>
    </row>
    <row r="51" spans="2:47" s="45" customFormat="1" ht="18" customHeight="1" x14ac:dyDescent="0.3">
      <c r="B51" s="38"/>
      <c r="C51" s="34" t="s">
        <v>24</v>
      </c>
      <c r="D51" s="39"/>
      <c r="E51" s="39"/>
      <c r="F51" s="35" t="str">
        <f>F12</f>
        <v>Chotusice</v>
      </c>
      <c r="G51" s="39"/>
      <c r="H51" s="39"/>
      <c r="I51" s="34" t="s">
        <v>26</v>
      </c>
      <c r="J51" s="134" t="str">
        <f>IF(J12="","",J12)</f>
        <v>10. 2. 2017</v>
      </c>
      <c r="K51" s="39"/>
      <c r="L51" s="44"/>
    </row>
    <row r="52" spans="2:47" s="45" customFormat="1" ht="6.95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4"/>
    </row>
    <row r="53" spans="2:47" s="45" customFormat="1" x14ac:dyDescent="0.3">
      <c r="B53" s="38"/>
      <c r="C53" s="34" t="s">
        <v>28</v>
      </c>
      <c r="D53" s="39"/>
      <c r="E53" s="39"/>
      <c r="F53" s="35" t="str">
        <f>E15</f>
        <v>ARMÁDNÍ SERVISNÍ, příspěvková organizace</v>
      </c>
      <c r="G53" s="39"/>
      <c r="H53" s="39"/>
      <c r="I53" s="34" t="s">
        <v>34</v>
      </c>
      <c r="J53" s="36" t="str">
        <f>E21</f>
        <v xml:space="preserve"> </v>
      </c>
      <c r="K53" s="39"/>
      <c r="L53" s="44"/>
    </row>
    <row r="54" spans="2:47" s="45" customFormat="1" ht="14.45" customHeight="1" x14ac:dyDescent="0.3">
      <c r="B54" s="38"/>
      <c r="C54" s="34" t="s">
        <v>32</v>
      </c>
      <c r="D54" s="39"/>
      <c r="E54" s="39"/>
      <c r="F54" s="35" t="str">
        <f>IF(E18="","",E18)</f>
        <v/>
      </c>
      <c r="G54" s="39"/>
      <c r="H54" s="39"/>
      <c r="I54" s="39"/>
      <c r="J54" s="153"/>
      <c r="K54" s="39"/>
      <c r="L54" s="44"/>
    </row>
    <row r="55" spans="2:47" s="45" customFormat="1" ht="10.35" customHeight="1" x14ac:dyDescent="0.3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4"/>
    </row>
    <row r="56" spans="2:47" s="45" customFormat="1" ht="29.25" customHeight="1" x14ac:dyDescent="0.3">
      <c r="B56" s="38"/>
      <c r="C56" s="154" t="s">
        <v>137</v>
      </c>
      <c r="D56" s="146"/>
      <c r="E56" s="146"/>
      <c r="F56" s="146"/>
      <c r="G56" s="146"/>
      <c r="H56" s="146"/>
      <c r="I56" s="155" t="s">
        <v>138</v>
      </c>
      <c r="J56" s="155" t="s">
        <v>139</v>
      </c>
      <c r="K56" s="155" t="s">
        <v>140</v>
      </c>
      <c r="L56" s="156"/>
    </row>
    <row r="57" spans="2:47" s="45" customFormat="1" ht="10.3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4"/>
    </row>
    <row r="58" spans="2:47" s="45" customFormat="1" ht="29.25" customHeight="1" x14ac:dyDescent="0.3">
      <c r="B58" s="38"/>
      <c r="C58" s="157" t="s">
        <v>141</v>
      </c>
      <c r="D58" s="39"/>
      <c r="E58" s="39"/>
      <c r="F58" s="39"/>
      <c r="G58" s="39"/>
      <c r="H58" s="39"/>
      <c r="I58" s="142">
        <f t="shared" ref="I58:J60" si="0">Q82</f>
        <v>0</v>
      </c>
      <c r="J58" s="142">
        <f t="shared" si="0"/>
        <v>0</v>
      </c>
      <c r="K58" s="142">
        <f>K82</f>
        <v>0</v>
      </c>
      <c r="L58" s="44"/>
      <c r="AU58" s="17" t="s">
        <v>142</v>
      </c>
    </row>
    <row r="59" spans="2:47" s="164" customFormat="1" ht="24.95" customHeight="1" x14ac:dyDescent="0.3">
      <c r="B59" s="158"/>
      <c r="C59" s="159"/>
      <c r="D59" s="160" t="s">
        <v>995</v>
      </c>
      <c r="E59" s="161"/>
      <c r="F59" s="161"/>
      <c r="G59" s="161"/>
      <c r="H59" s="161"/>
      <c r="I59" s="162">
        <f t="shared" si="0"/>
        <v>0</v>
      </c>
      <c r="J59" s="162">
        <f t="shared" si="0"/>
        <v>0</v>
      </c>
      <c r="K59" s="162">
        <f>K83</f>
        <v>0</v>
      </c>
      <c r="L59" s="163"/>
    </row>
    <row r="60" spans="2:47" s="171" customFormat="1" ht="19.899999999999999" customHeight="1" x14ac:dyDescent="0.3">
      <c r="B60" s="165"/>
      <c r="C60" s="166"/>
      <c r="D60" s="167" t="s">
        <v>881</v>
      </c>
      <c r="E60" s="168"/>
      <c r="F60" s="168"/>
      <c r="G60" s="168"/>
      <c r="H60" s="168"/>
      <c r="I60" s="169">
        <f t="shared" si="0"/>
        <v>0</v>
      </c>
      <c r="J60" s="169">
        <f t="shared" si="0"/>
        <v>0</v>
      </c>
      <c r="K60" s="169">
        <f>K84</f>
        <v>0</v>
      </c>
      <c r="L60" s="170"/>
    </row>
    <row r="61" spans="2:47" s="171" customFormat="1" ht="19.899999999999999" customHeight="1" x14ac:dyDescent="0.3">
      <c r="B61" s="165"/>
      <c r="C61" s="166"/>
      <c r="D61" s="167" t="s">
        <v>882</v>
      </c>
      <c r="E61" s="168"/>
      <c r="F61" s="168"/>
      <c r="G61" s="168"/>
      <c r="H61" s="168"/>
      <c r="I61" s="169">
        <f>Q125</f>
        <v>0</v>
      </c>
      <c r="J61" s="169">
        <f>R125</f>
        <v>0</v>
      </c>
      <c r="K61" s="169">
        <f>K125</f>
        <v>0</v>
      </c>
      <c r="L61" s="170"/>
    </row>
    <row r="62" spans="2:47" s="171" customFormat="1" ht="19.899999999999999" customHeight="1" x14ac:dyDescent="0.3">
      <c r="B62" s="165"/>
      <c r="C62" s="166"/>
      <c r="D62" s="167" t="s">
        <v>883</v>
      </c>
      <c r="E62" s="168"/>
      <c r="F62" s="168"/>
      <c r="G62" s="168"/>
      <c r="H62" s="168"/>
      <c r="I62" s="169">
        <f>Q130</f>
        <v>0</v>
      </c>
      <c r="J62" s="169">
        <f>R130</f>
        <v>0</v>
      </c>
      <c r="K62" s="169">
        <f>K130</f>
        <v>0</v>
      </c>
      <c r="L62" s="170"/>
    </row>
    <row r="63" spans="2:47" s="45" customFormat="1" ht="21.75" customHeight="1" x14ac:dyDescent="0.3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44"/>
    </row>
    <row r="64" spans="2:47" s="45" customFormat="1" ht="6.95" customHeight="1" x14ac:dyDescent="0.3">
      <c r="B64" s="64"/>
      <c r="C64" s="65"/>
      <c r="D64" s="65"/>
      <c r="E64" s="65"/>
      <c r="F64" s="65"/>
      <c r="G64" s="65"/>
      <c r="H64" s="65"/>
      <c r="I64" s="65"/>
      <c r="J64" s="65"/>
      <c r="K64" s="65"/>
      <c r="L64" s="66"/>
    </row>
    <row r="68" spans="2:13" s="45" customFormat="1" ht="6.95" customHeight="1" x14ac:dyDescent="0.3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38"/>
    </row>
    <row r="69" spans="2:13" s="45" customFormat="1" ht="36.950000000000003" customHeight="1" x14ac:dyDescent="0.3">
      <c r="B69" s="38"/>
      <c r="C69" s="69" t="s">
        <v>151</v>
      </c>
      <c r="M69" s="38"/>
    </row>
    <row r="70" spans="2:13" s="45" customFormat="1" ht="6.95" customHeight="1" x14ac:dyDescent="0.3">
      <c r="B70" s="38"/>
      <c r="M70" s="38"/>
    </row>
    <row r="71" spans="2:13" s="45" customFormat="1" ht="14.45" customHeight="1" x14ac:dyDescent="0.3">
      <c r="B71" s="38"/>
      <c r="C71" s="71" t="s">
        <v>20</v>
      </c>
      <c r="M71" s="38"/>
    </row>
    <row r="72" spans="2:13" s="45" customFormat="1" ht="16.5" customHeight="1" x14ac:dyDescent="0.3">
      <c r="B72" s="38"/>
      <c r="E72" s="172" t="str">
        <f>E7</f>
        <v>Vojenská vlečka č.10 - Čáslav - Remíza pro hnací drážní vozidlo</v>
      </c>
      <c r="F72" s="173"/>
      <c r="G72" s="173"/>
      <c r="H72" s="173"/>
      <c r="M72" s="38"/>
    </row>
    <row r="73" spans="2:13" s="45" customFormat="1" ht="14.45" customHeight="1" x14ac:dyDescent="0.3">
      <c r="B73" s="38"/>
      <c r="C73" s="71" t="s">
        <v>131</v>
      </c>
      <c r="M73" s="38"/>
    </row>
    <row r="74" spans="2:13" s="45" customFormat="1" ht="17.25" customHeight="1" x14ac:dyDescent="0.3">
      <c r="B74" s="38"/>
      <c r="E74" s="76" t="str">
        <f>E9</f>
        <v>E.1.4.3 - Plynovodní přípojka</v>
      </c>
      <c r="F74" s="174"/>
      <c r="G74" s="174"/>
      <c r="H74" s="174"/>
      <c r="M74" s="38"/>
    </row>
    <row r="75" spans="2:13" s="45" customFormat="1" ht="6.95" customHeight="1" x14ac:dyDescent="0.3">
      <c r="B75" s="38"/>
      <c r="M75" s="38"/>
    </row>
    <row r="76" spans="2:13" s="45" customFormat="1" ht="18" customHeight="1" x14ac:dyDescent="0.3">
      <c r="B76" s="38"/>
      <c r="C76" s="71" t="s">
        <v>24</v>
      </c>
      <c r="F76" s="175" t="str">
        <f>F12</f>
        <v>Chotusice</v>
      </c>
      <c r="I76" s="71" t="s">
        <v>26</v>
      </c>
      <c r="J76" s="176" t="str">
        <f>IF(J12="","",J12)</f>
        <v>10. 2. 2017</v>
      </c>
      <c r="M76" s="38"/>
    </row>
    <row r="77" spans="2:13" s="45" customFormat="1" ht="6.95" customHeight="1" x14ac:dyDescent="0.3">
      <c r="B77" s="38"/>
      <c r="M77" s="38"/>
    </row>
    <row r="78" spans="2:13" s="45" customFormat="1" x14ac:dyDescent="0.3">
      <c r="B78" s="38"/>
      <c r="C78" s="71" t="s">
        <v>28</v>
      </c>
      <c r="F78" s="175" t="str">
        <f>E15</f>
        <v>ARMÁDNÍ SERVISNÍ, příspěvková organizace</v>
      </c>
      <c r="I78" s="71" t="s">
        <v>34</v>
      </c>
      <c r="J78" s="175" t="str">
        <f>E21</f>
        <v xml:space="preserve"> </v>
      </c>
      <c r="M78" s="38"/>
    </row>
    <row r="79" spans="2:13" s="45" customFormat="1" ht="14.45" customHeight="1" x14ac:dyDescent="0.3">
      <c r="B79" s="38"/>
      <c r="C79" s="71" t="s">
        <v>32</v>
      </c>
      <c r="F79" s="175" t="str">
        <f>IF(E18="","",E18)</f>
        <v/>
      </c>
      <c r="M79" s="38"/>
    </row>
    <row r="80" spans="2:13" s="45" customFormat="1" ht="10.35" customHeight="1" x14ac:dyDescent="0.3">
      <c r="B80" s="38"/>
      <c r="M80" s="38"/>
    </row>
    <row r="81" spans="2:65" s="181" customFormat="1" ht="29.25" customHeight="1" x14ac:dyDescent="0.3">
      <c r="B81" s="177"/>
      <c r="C81" s="178" t="s">
        <v>152</v>
      </c>
      <c r="D81" s="179" t="s">
        <v>56</v>
      </c>
      <c r="E81" s="179" t="s">
        <v>52</v>
      </c>
      <c r="F81" s="179" t="s">
        <v>153</v>
      </c>
      <c r="G81" s="179" t="s">
        <v>154</v>
      </c>
      <c r="H81" s="179" t="s">
        <v>155</v>
      </c>
      <c r="I81" s="179" t="s">
        <v>156</v>
      </c>
      <c r="J81" s="179" t="s">
        <v>157</v>
      </c>
      <c r="K81" s="179" t="s">
        <v>140</v>
      </c>
      <c r="L81" s="180" t="s">
        <v>158</v>
      </c>
      <c r="M81" s="177"/>
      <c r="N81" s="94" t="s">
        <v>159</v>
      </c>
      <c r="O81" s="95" t="s">
        <v>41</v>
      </c>
      <c r="P81" s="95" t="s">
        <v>160</v>
      </c>
      <c r="Q81" s="95" t="s">
        <v>161</v>
      </c>
      <c r="R81" s="95" t="s">
        <v>162</v>
      </c>
      <c r="S81" s="95" t="s">
        <v>163</v>
      </c>
      <c r="T81" s="95" t="s">
        <v>164</v>
      </c>
      <c r="U81" s="95" t="s">
        <v>165</v>
      </c>
      <c r="V81" s="95" t="s">
        <v>166</v>
      </c>
      <c r="W81" s="95" t="s">
        <v>167</v>
      </c>
      <c r="X81" s="96" t="s">
        <v>168</v>
      </c>
    </row>
    <row r="82" spans="2:65" s="45" customFormat="1" ht="29.25" customHeight="1" x14ac:dyDescent="0.35">
      <c r="B82" s="38"/>
      <c r="C82" s="98" t="s">
        <v>141</v>
      </c>
      <c r="K82" s="182">
        <f>BK82</f>
        <v>0</v>
      </c>
      <c r="M82" s="38"/>
      <c r="N82" s="97"/>
      <c r="O82" s="83"/>
      <c r="P82" s="83"/>
      <c r="Q82" s="183">
        <f>Q83</f>
        <v>0</v>
      </c>
      <c r="R82" s="183">
        <f>R83</f>
        <v>0</v>
      </c>
      <c r="S82" s="83"/>
      <c r="T82" s="184">
        <f>T83</f>
        <v>0</v>
      </c>
      <c r="U82" s="83"/>
      <c r="V82" s="184">
        <f>V83</f>
        <v>0</v>
      </c>
      <c r="W82" s="83"/>
      <c r="X82" s="185">
        <f>X83</f>
        <v>0</v>
      </c>
      <c r="AT82" s="17" t="s">
        <v>72</v>
      </c>
      <c r="AU82" s="17" t="s">
        <v>142</v>
      </c>
      <c r="BK82" s="186">
        <f>BK83</f>
        <v>0</v>
      </c>
    </row>
    <row r="83" spans="2:65" s="188" customFormat="1" ht="37.35" customHeight="1" x14ac:dyDescent="0.35">
      <c r="B83" s="187"/>
      <c r="D83" s="189" t="s">
        <v>72</v>
      </c>
      <c r="E83" s="190" t="s">
        <v>884</v>
      </c>
      <c r="F83" s="190" t="s">
        <v>996</v>
      </c>
      <c r="K83" s="191">
        <f>BK83</f>
        <v>0</v>
      </c>
      <c r="M83" s="187"/>
      <c r="N83" s="192"/>
      <c r="O83" s="193"/>
      <c r="P83" s="193"/>
      <c r="Q83" s="194">
        <f>Q84+Q125+Q130</f>
        <v>0</v>
      </c>
      <c r="R83" s="194">
        <f>R84+R125+R130</f>
        <v>0</v>
      </c>
      <c r="S83" s="193"/>
      <c r="T83" s="195">
        <f>T84+T125+T130</f>
        <v>0</v>
      </c>
      <c r="U83" s="193"/>
      <c r="V83" s="195">
        <f>V84+V125+V130</f>
        <v>0</v>
      </c>
      <c r="W83" s="193"/>
      <c r="X83" s="196">
        <f>X84+X125+X130</f>
        <v>0</v>
      </c>
      <c r="AR83" s="189" t="s">
        <v>81</v>
      </c>
      <c r="AT83" s="197" t="s">
        <v>72</v>
      </c>
      <c r="AU83" s="197" t="s">
        <v>73</v>
      </c>
      <c r="AY83" s="189" t="s">
        <v>171</v>
      </c>
      <c r="BK83" s="198">
        <f>BK84+BK125+BK130</f>
        <v>0</v>
      </c>
    </row>
    <row r="84" spans="2:65" s="188" customFormat="1" ht="19.899999999999999" customHeight="1" x14ac:dyDescent="0.3">
      <c r="B84" s="187"/>
      <c r="D84" s="189" t="s">
        <v>72</v>
      </c>
      <c r="E84" s="199" t="s">
        <v>886</v>
      </c>
      <c r="F84" s="199" t="s">
        <v>887</v>
      </c>
      <c r="K84" s="200">
        <f>BK84</f>
        <v>0</v>
      </c>
      <c r="M84" s="187"/>
      <c r="N84" s="192"/>
      <c r="O84" s="193"/>
      <c r="P84" s="193"/>
      <c r="Q84" s="194">
        <f>SUM(Q85:Q124)</f>
        <v>0</v>
      </c>
      <c r="R84" s="194">
        <f>SUM(R85:R124)</f>
        <v>0</v>
      </c>
      <c r="S84" s="193"/>
      <c r="T84" s="195">
        <f>SUM(T85:T124)</f>
        <v>0</v>
      </c>
      <c r="U84" s="193"/>
      <c r="V84" s="195">
        <f>SUM(V85:V124)</f>
        <v>0</v>
      </c>
      <c r="W84" s="193"/>
      <c r="X84" s="196">
        <f>SUM(X85:X124)</f>
        <v>0</v>
      </c>
      <c r="AR84" s="189" t="s">
        <v>81</v>
      </c>
      <c r="AT84" s="197" t="s">
        <v>72</v>
      </c>
      <c r="AU84" s="197" t="s">
        <v>81</v>
      </c>
      <c r="AY84" s="189" t="s">
        <v>171</v>
      </c>
      <c r="BK84" s="198">
        <f>SUM(BK85:BK124)</f>
        <v>0</v>
      </c>
    </row>
    <row r="85" spans="2:65" s="45" customFormat="1" ht="16.5" customHeight="1" x14ac:dyDescent="0.3">
      <c r="B85" s="38"/>
      <c r="C85" s="201" t="s">
        <v>81</v>
      </c>
      <c r="D85" s="201" t="s">
        <v>173</v>
      </c>
      <c r="E85" s="202" t="s">
        <v>942</v>
      </c>
      <c r="F85" s="203" t="s">
        <v>943</v>
      </c>
      <c r="G85" s="204" t="s">
        <v>195</v>
      </c>
      <c r="H85" s="205">
        <v>35</v>
      </c>
      <c r="I85" s="7"/>
      <c r="J85" s="7"/>
      <c r="K85" s="206">
        <f>ROUND(P85*H85,2)</f>
        <v>0</v>
      </c>
      <c r="L85" s="203" t="s">
        <v>5</v>
      </c>
      <c r="M85" s="38"/>
      <c r="N85" s="207" t="s">
        <v>5</v>
      </c>
      <c r="O85" s="208" t="s">
        <v>42</v>
      </c>
      <c r="P85" s="144">
        <f>I85+J85</f>
        <v>0</v>
      </c>
      <c r="Q85" s="144">
        <f>ROUND(I85*H85,2)</f>
        <v>0</v>
      </c>
      <c r="R85" s="144">
        <f>ROUND(J85*H85,2)</f>
        <v>0</v>
      </c>
      <c r="S85" s="39"/>
      <c r="T85" s="209">
        <f>S85*H85</f>
        <v>0</v>
      </c>
      <c r="U85" s="209">
        <v>0</v>
      </c>
      <c r="V85" s="209">
        <f>U85*H85</f>
        <v>0</v>
      </c>
      <c r="W85" s="209">
        <v>0</v>
      </c>
      <c r="X85" s="210">
        <f>W85*H85</f>
        <v>0</v>
      </c>
      <c r="AR85" s="17" t="s">
        <v>177</v>
      </c>
      <c r="AT85" s="17" t="s">
        <v>173</v>
      </c>
      <c r="AU85" s="17" t="s">
        <v>83</v>
      </c>
      <c r="AY85" s="17" t="s">
        <v>171</v>
      </c>
      <c r="BE85" s="211">
        <f>IF(O85="základní",K85,0)</f>
        <v>0</v>
      </c>
      <c r="BF85" s="211">
        <f>IF(O85="snížená",K85,0)</f>
        <v>0</v>
      </c>
      <c r="BG85" s="211">
        <f>IF(O85="zákl. přenesená",K85,0)</f>
        <v>0</v>
      </c>
      <c r="BH85" s="211">
        <f>IF(O85="sníž. přenesená",K85,0)</f>
        <v>0</v>
      </c>
      <c r="BI85" s="211">
        <f>IF(O85="nulová",K85,0)</f>
        <v>0</v>
      </c>
      <c r="BJ85" s="17" t="s">
        <v>81</v>
      </c>
      <c r="BK85" s="211">
        <f>ROUND(P85*H85,2)</f>
        <v>0</v>
      </c>
      <c r="BL85" s="17" t="s">
        <v>177</v>
      </c>
      <c r="BM85" s="17" t="s">
        <v>83</v>
      </c>
    </row>
    <row r="86" spans="2:65" s="45" customFormat="1" ht="27" x14ac:dyDescent="0.3">
      <c r="B86" s="38"/>
      <c r="C86" s="39"/>
      <c r="D86" s="262" t="s">
        <v>179</v>
      </c>
      <c r="E86" s="39"/>
      <c r="F86" s="269" t="s">
        <v>997</v>
      </c>
      <c r="G86" s="39"/>
      <c r="H86" s="39"/>
      <c r="I86" s="39"/>
      <c r="J86" s="39"/>
      <c r="K86" s="39"/>
      <c r="L86" s="39"/>
      <c r="M86" s="38"/>
      <c r="N86" s="214"/>
      <c r="O86" s="39"/>
      <c r="P86" s="39"/>
      <c r="Q86" s="39"/>
      <c r="R86" s="39"/>
      <c r="S86" s="39"/>
      <c r="T86" s="39"/>
      <c r="U86" s="39"/>
      <c r="V86" s="39"/>
      <c r="W86" s="39"/>
      <c r="X86" s="87"/>
      <c r="AT86" s="17" t="s">
        <v>179</v>
      </c>
      <c r="AU86" s="17" t="s">
        <v>83</v>
      </c>
    </row>
    <row r="87" spans="2:65" s="216" customFormat="1" ht="13.5" x14ac:dyDescent="0.3">
      <c r="B87" s="215"/>
      <c r="D87" s="212" t="s">
        <v>181</v>
      </c>
      <c r="E87" s="217" t="s">
        <v>5</v>
      </c>
      <c r="F87" s="218" t="s">
        <v>998</v>
      </c>
      <c r="H87" s="219">
        <v>35</v>
      </c>
      <c r="M87" s="215"/>
      <c r="N87" s="220"/>
      <c r="O87" s="221"/>
      <c r="P87" s="221"/>
      <c r="Q87" s="221"/>
      <c r="R87" s="221"/>
      <c r="S87" s="221"/>
      <c r="T87" s="221"/>
      <c r="U87" s="221"/>
      <c r="V87" s="221"/>
      <c r="W87" s="221"/>
      <c r="X87" s="222"/>
      <c r="AT87" s="217" t="s">
        <v>181</v>
      </c>
      <c r="AU87" s="217" t="s">
        <v>83</v>
      </c>
      <c r="AV87" s="216" t="s">
        <v>83</v>
      </c>
      <c r="AW87" s="216" t="s">
        <v>7</v>
      </c>
      <c r="AX87" s="216" t="s">
        <v>73</v>
      </c>
      <c r="AY87" s="217" t="s">
        <v>171</v>
      </c>
    </row>
    <row r="88" spans="2:65" s="224" customFormat="1" ht="13.5" x14ac:dyDescent="0.3">
      <c r="B88" s="223"/>
      <c r="D88" s="212" t="s">
        <v>181</v>
      </c>
      <c r="E88" s="225" t="s">
        <v>5</v>
      </c>
      <c r="F88" s="226" t="s">
        <v>205</v>
      </c>
      <c r="H88" s="227">
        <v>35</v>
      </c>
      <c r="M88" s="223"/>
      <c r="N88" s="228"/>
      <c r="O88" s="229"/>
      <c r="P88" s="229"/>
      <c r="Q88" s="229"/>
      <c r="R88" s="229"/>
      <c r="S88" s="229"/>
      <c r="T88" s="229"/>
      <c r="U88" s="229"/>
      <c r="V88" s="229"/>
      <c r="W88" s="229"/>
      <c r="X88" s="230"/>
      <c r="AT88" s="225" t="s">
        <v>181</v>
      </c>
      <c r="AU88" s="225" t="s">
        <v>83</v>
      </c>
      <c r="AV88" s="224" t="s">
        <v>177</v>
      </c>
      <c r="AW88" s="224" t="s">
        <v>7</v>
      </c>
      <c r="AX88" s="224" t="s">
        <v>81</v>
      </c>
      <c r="AY88" s="225" t="s">
        <v>171</v>
      </c>
    </row>
    <row r="89" spans="2:65" s="45" customFormat="1" ht="16.5" customHeight="1" x14ac:dyDescent="0.3">
      <c r="B89" s="38"/>
      <c r="C89" s="201" t="s">
        <v>83</v>
      </c>
      <c r="D89" s="201" t="s">
        <v>173</v>
      </c>
      <c r="E89" s="202" t="s">
        <v>892</v>
      </c>
      <c r="F89" s="203" t="s">
        <v>893</v>
      </c>
      <c r="G89" s="204" t="s">
        <v>195</v>
      </c>
      <c r="H89" s="205">
        <v>28</v>
      </c>
      <c r="I89" s="7"/>
      <c r="J89" s="7"/>
      <c r="K89" s="206">
        <f>ROUND(P89*H89,2)</f>
        <v>0</v>
      </c>
      <c r="L89" s="203" t="s">
        <v>5</v>
      </c>
      <c r="M89" s="38"/>
      <c r="N89" s="207" t="s">
        <v>5</v>
      </c>
      <c r="O89" s="208" t="s">
        <v>42</v>
      </c>
      <c r="P89" s="144">
        <f>I89+J89</f>
        <v>0</v>
      </c>
      <c r="Q89" s="144">
        <f>ROUND(I89*H89,2)</f>
        <v>0</v>
      </c>
      <c r="R89" s="144">
        <f>ROUND(J89*H89,2)</f>
        <v>0</v>
      </c>
      <c r="S89" s="39"/>
      <c r="T89" s="209">
        <f>S89*H89</f>
        <v>0</v>
      </c>
      <c r="U89" s="209">
        <v>0</v>
      </c>
      <c r="V89" s="209">
        <f>U89*H89</f>
        <v>0</v>
      </c>
      <c r="W89" s="209">
        <v>0</v>
      </c>
      <c r="X89" s="210">
        <f>W89*H89</f>
        <v>0</v>
      </c>
      <c r="AR89" s="17" t="s">
        <v>177</v>
      </c>
      <c r="AT89" s="17" t="s">
        <v>173</v>
      </c>
      <c r="AU89" s="17" t="s">
        <v>83</v>
      </c>
      <c r="AY89" s="17" t="s">
        <v>171</v>
      </c>
      <c r="BE89" s="211">
        <f>IF(O89="základní",K89,0)</f>
        <v>0</v>
      </c>
      <c r="BF89" s="211">
        <f>IF(O89="snížená",K89,0)</f>
        <v>0</v>
      </c>
      <c r="BG89" s="211">
        <f>IF(O89="zákl. přenesená",K89,0)</f>
        <v>0</v>
      </c>
      <c r="BH89" s="211">
        <f>IF(O89="sníž. přenesená",K89,0)</f>
        <v>0</v>
      </c>
      <c r="BI89" s="211">
        <f>IF(O89="nulová",K89,0)</f>
        <v>0</v>
      </c>
      <c r="BJ89" s="17" t="s">
        <v>81</v>
      </c>
      <c r="BK89" s="211">
        <f>ROUND(P89*H89,2)</f>
        <v>0</v>
      </c>
      <c r="BL89" s="17" t="s">
        <v>177</v>
      </c>
      <c r="BM89" s="17" t="s">
        <v>177</v>
      </c>
    </row>
    <row r="90" spans="2:65" s="45" customFormat="1" ht="27" x14ac:dyDescent="0.3">
      <c r="B90" s="38"/>
      <c r="D90" s="212" t="s">
        <v>179</v>
      </c>
      <c r="F90" s="213" t="s">
        <v>997</v>
      </c>
      <c r="M90" s="38"/>
      <c r="N90" s="214"/>
      <c r="O90" s="39"/>
      <c r="P90" s="39"/>
      <c r="Q90" s="39"/>
      <c r="R90" s="39"/>
      <c r="S90" s="39"/>
      <c r="T90" s="39"/>
      <c r="U90" s="39"/>
      <c r="V90" s="39"/>
      <c r="W90" s="39"/>
      <c r="X90" s="87"/>
      <c r="AT90" s="17" t="s">
        <v>179</v>
      </c>
      <c r="AU90" s="17" t="s">
        <v>83</v>
      </c>
    </row>
    <row r="91" spans="2:65" s="216" customFormat="1" ht="13.5" x14ac:dyDescent="0.3">
      <c r="B91" s="215"/>
      <c r="C91" s="221"/>
      <c r="D91" s="262" t="s">
        <v>181</v>
      </c>
      <c r="E91" s="267" t="s">
        <v>5</v>
      </c>
      <c r="F91" s="271" t="s">
        <v>999</v>
      </c>
      <c r="G91" s="221"/>
      <c r="H91" s="273">
        <v>28</v>
      </c>
      <c r="I91" s="221"/>
      <c r="J91" s="221"/>
      <c r="K91" s="221"/>
      <c r="L91" s="221"/>
      <c r="M91" s="215"/>
      <c r="N91" s="220"/>
      <c r="O91" s="221"/>
      <c r="P91" s="221"/>
      <c r="Q91" s="221"/>
      <c r="R91" s="221"/>
      <c r="S91" s="221"/>
      <c r="T91" s="221"/>
      <c r="U91" s="221"/>
      <c r="V91" s="221"/>
      <c r="W91" s="221"/>
      <c r="X91" s="222"/>
      <c r="AT91" s="217" t="s">
        <v>181</v>
      </c>
      <c r="AU91" s="217" t="s">
        <v>83</v>
      </c>
      <c r="AV91" s="216" t="s">
        <v>83</v>
      </c>
      <c r="AW91" s="216" t="s">
        <v>7</v>
      </c>
      <c r="AX91" s="216" t="s">
        <v>73</v>
      </c>
      <c r="AY91" s="217" t="s">
        <v>171</v>
      </c>
    </row>
    <row r="92" spans="2:65" s="224" customFormat="1" ht="13.5" x14ac:dyDescent="0.3">
      <c r="B92" s="223"/>
      <c r="D92" s="212" t="s">
        <v>181</v>
      </c>
      <c r="E92" s="225" t="s">
        <v>5</v>
      </c>
      <c r="F92" s="226" t="s">
        <v>205</v>
      </c>
      <c r="H92" s="227">
        <v>28</v>
      </c>
      <c r="M92" s="223"/>
      <c r="N92" s="228"/>
      <c r="O92" s="229"/>
      <c r="P92" s="229"/>
      <c r="Q92" s="229"/>
      <c r="R92" s="229"/>
      <c r="S92" s="229"/>
      <c r="T92" s="229"/>
      <c r="U92" s="229"/>
      <c r="V92" s="229"/>
      <c r="W92" s="229"/>
      <c r="X92" s="230"/>
      <c r="AT92" s="225" t="s">
        <v>181</v>
      </c>
      <c r="AU92" s="225" t="s">
        <v>83</v>
      </c>
      <c r="AV92" s="224" t="s">
        <v>177</v>
      </c>
      <c r="AW92" s="224" t="s">
        <v>7</v>
      </c>
      <c r="AX92" s="224" t="s">
        <v>81</v>
      </c>
      <c r="AY92" s="225" t="s">
        <v>171</v>
      </c>
    </row>
    <row r="93" spans="2:65" s="45" customFormat="1" ht="25.5" customHeight="1" x14ac:dyDescent="0.3">
      <c r="B93" s="38"/>
      <c r="C93" s="201" t="s">
        <v>188</v>
      </c>
      <c r="D93" s="201" t="s">
        <v>173</v>
      </c>
      <c r="E93" s="202" t="s">
        <v>895</v>
      </c>
      <c r="F93" s="203" t="s">
        <v>896</v>
      </c>
      <c r="G93" s="204" t="s">
        <v>195</v>
      </c>
      <c r="H93" s="205">
        <v>5.25</v>
      </c>
      <c r="I93" s="7"/>
      <c r="J93" s="7"/>
      <c r="K93" s="206">
        <f>ROUND(P93*H93,2)</f>
        <v>0</v>
      </c>
      <c r="L93" s="203" t="s">
        <v>5</v>
      </c>
      <c r="M93" s="38"/>
      <c r="N93" s="207" t="s">
        <v>5</v>
      </c>
      <c r="O93" s="208" t="s">
        <v>42</v>
      </c>
      <c r="P93" s="144">
        <f>I93+J93</f>
        <v>0</v>
      </c>
      <c r="Q93" s="144">
        <f>ROUND(I93*H93,2)</f>
        <v>0</v>
      </c>
      <c r="R93" s="144">
        <f>ROUND(J93*H93,2)</f>
        <v>0</v>
      </c>
      <c r="S93" s="39"/>
      <c r="T93" s="209">
        <f>S93*H93</f>
        <v>0</v>
      </c>
      <c r="U93" s="209">
        <v>0</v>
      </c>
      <c r="V93" s="209">
        <f>U93*H93</f>
        <v>0</v>
      </c>
      <c r="W93" s="209">
        <v>0</v>
      </c>
      <c r="X93" s="210">
        <f>W93*H93</f>
        <v>0</v>
      </c>
      <c r="AR93" s="17" t="s">
        <v>177</v>
      </c>
      <c r="AT93" s="17" t="s">
        <v>173</v>
      </c>
      <c r="AU93" s="17" t="s">
        <v>83</v>
      </c>
      <c r="AY93" s="17" t="s">
        <v>171</v>
      </c>
      <c r="BE93" s="211">
        <f>IF(O93="základní",K93,0)</f>
        <v>0</v>
      </c>
      <c r="BF93" s="211">
        <f>IF(O93="snížená",K93,0)</f>
        <v>0</v>
      </c>
      <c r="BG93" s="211">
        <f>IF(O93="zákl. přenesená",K93,0)</f>
        <v>0</v>
      </c>
      <c r="BH93" s="211">
        <f>IF(O93="sníž. přenesená",K93,0)</f>
        <v>0</v>
      </c>
      <c r="BI93" s="211">
        <f>IF(O93="nulová",K93,0)</f>
        <v>0</v>
      </c>
      <c r="BJ93" s="17" t="s">
        <v>81</v>
      </c>
      <c r="BK93" s="211">
        <f>ROUND(P93*H93,2)</f>
        <v>0</v>
      </c>
      <c r="BL93" s="17" t="s">
        <v>177</v>
      </c>
      <c r="BM93" s="17" t="s">
        <v>206</v>
      </c>
    </row>
    <row r="94" spans="2:65" s="45" customFormat="1" ht="27" x14ac:dyDescent="0.3">
      <c r="B94" s="38"/>
      <c r="D94" s="212" t="s">
        <v>179</v>
      </c>
      <c r="F94" s="213" t="s">
        <v>997</v>
      </c>
      <c r="M94" s="38"/>
      <c r="N94" s="214"/>
      <c r="O94" s="39"/>
      <c r="P94" s="39"/>
      <c r="Q94" s="39"/>
      <c r="R94" s="39"/>
      <c r="S94" s="39"/>
      <c r="T94" s="39"/>
      <c r="U94" s="39"/>
      <c r="V94" s="39"/>
      <c r="W94" s="39"/>
      <c r="X94" s="87"/>
      <c r="AT94" s="17" t="s">
        <v>179</v>
      </c>
      <c r="AU94" s="17" t="s">
        <v>83</v>
      </c>
    </row>
    <row r="95" spans="2:65" s="216" customFormat="1" ht="13.5" x14ac:dyDescent="0.3">
      <c r="B95" s="215"/>
      <c r="D95" s="212" t="s">
        <v>181</v>
      </c>
      <c r="E95" s="217" t="s">
        <v>5</v>
      </c>
      <c r="F95" s="218" t="s">
        <v>1000</v>
      </c>
      <c r="H95" s="219">
        <v>5.25</v>
      </c>
      <c r="M95" s="215"/>
      <c r="N95" s="220"/>
      <c r="O95" s="221"/>
      <c r="P95" s="221"/>
      <c r="Q95" s="221"/>
      <c r="R95" s="221"/>
      <c r="S95" s="221"/>
      <c r="T95" s="221"/>
      <c r="U95" s="221"/>
      <c r="V95" s="221"/>
      <c r="W95" s="221"/>
      <c r="X95" s="222"/>
      <c r="AT95" s="217" t="s">
        <v>181</v>
      </c>
      <c r="AU95" s="217" t="s">
        <v>83</v>
      </c>
      <c r="AV95" s="216" t="s">
        <v>83</v>
      </c>
      <c r="AW95" s="216" t="s">
        <v>7</v>
      </c>
      <c r="AX95" s="216" t="s">
        <v>73</v>
      </c>
      <c r="AY95" s="217" t="s">
        <v>171</v>
      </c>
    </row>
    <row r="96" spans="2:65" s="224" customFormat="1" ht="13.5" x14ac:dyDescent="0.3">
      <c r="B96" s="223"/>
      <c r="C96" s="229"/>
      <c r="D96" s="262" t="s">
        <v>181</v>
      </c>
      <c r="E96" s="265" t="s">
        <v>5</v>
      </c>
      <c r="F96" s="270" t="s">
        <v>205</v>
      </c>
      <c r="G96" s="229"/>
      <c r="H96" s="272">
        <v>5.25</v>
      </c>
      <c r="I96" s="229"/>
      <c r="J96" s="229"/>
      <c r="K96" s="229"/>
      <c r="L96" s="229"/>
      <c r="M96" s="223"/>
      <c r="N96" s="228"/>
      <c r="O96" s="229"/>
      <c r="P96" s="229"/>
      <c r="Q96" s="229"/>
      <c r="R96" s="229"/>
      <c r="S96" s="229"/>
      <c r="T96" s="229"/>
      <c r="U96" s="229"/>
      <c r="V96" s="229"/>
      <c r="W96" s="229"/>
      <c r="X96" s="230"/>
      <c r="AT96" s="225" t="s">
        <v>181</v>
      </c>
      <c r="AU96" s="225" t="s">
        <v>83</v>
      </c>
      <c r="AV96" s="224" t="s">
        <v>177</v>
      </c>
      <c r="AW96" s="224" t="s">
        <v>7</v>
      </c>
      <c r="AX96" s="224" t="s">
        <v>81</v>
      </c>
      <c r="AY96" s="225" t="s">
        <v>171</v>
      </c>
    </row>
    <row r="97" spans="2:65" s="45" customFormat="1" ht="16.5" customHeight="1" x14ac:dyDescent="0.3">
      <c r="B97" s="38"/>
      <c r="C97" s="201" t="s">
        <v>177</v>
      </c>
      <c r="D97" s="201" t="s">
        <v>173</v>
      </c>
      <c r="E97" s="202" t="s">
        <v>649</v>
      </c>
      <c r="F97" s="203" t="s">
        <v>650</v>
      </c>
      <c r="G97" s="204" t="s">
        <v>195</v>
      </c>
      <c r="H97" s="205">
        <v>5.25</v>
      </c>
      <c r="I97" s="7"/>
      <c r="J97" s="7"/>
      <c r="K97" s="206">
        <f>ROUND(P97*H97,2)</f>
        <v>0</v>
      </c>
      <c r="L97" s="203" t="s">
        <v>5</v>
      </c>
      <c r="M97" s="38"/>
      <c r="N97" s="207" t="s">
        <v>5</v>
      </c>
      <c r="O97" s="208" t="s">
        <v>42</v>
      </c>
      <c r="P97" s="144">
        <f>I97+J97</f>
        <v>0</v>
      </c>
      <c r="Q97" s="144">
        <f>ROUND(I97*H97,2)</f>
        <v>0</v>
      </c>
      <c r="R97" s="144">
        <f>ROUND(J97*H97,2)</f>
        <v>0</v>
      </c>
      <c r="S97" s="39"/>
      <c r="T97" s="209">
        <f>S97*H97</f>
        <v>0</v>
      </c>
      <c r="U97" s="209">
        <v>0</v>
      </c>
      <c r="V97" s="209">
        <f>U97*H97</f>
        <v>0</v>
      </c>
      <c r="W97" s="209">
        <v>0</v>
      </c>
      <c r="X97" s="210">
        <f>W97*H97</f>
        <v>0</v>
      </c>
      <c r="AR97" s="17" t="s">
        <v>177</v>
      </c>
      <c r="AT97" s="17" t="s">
        <v>173</v>
      </c>
      <c r="AU97" s="17" t="s">
        <v>83</v>
      </c>
      <c r="AY97" s="17" t="s">
        <v>171</v>
      </c>
      <c r="BE97" s="211">
        <f>IF(O97="základní",K97,0)</f>
        <v>0</v>
      </c>
      <c r="BF97" s="211">
        <f>IF(O97="snížená",K97,0)</f>
        <v>0</v>
      </c>
      <c r="BG97" s="211">
        <f>IF(O97="zákl. přenesená",K97,0)</f>
        <v>0</v>
      </c>
      <c r="BH97" s="211">
        <f>IF(O97="sníž. přenesená",K97,0)</f>
        <v>0</v>
      </c>
      <c r="BI97" s="211">
        <f>IF(O97="nulová",K97,0)</f>
        <v>0</v>
      </c>
      <c r="BJ97" s="17" t="s">
        <v>81</v>
      </c>
      <c r="BK97" s="211">
        <f>ROUND(P97*H97,2)</f>
        <v>0</v>
      </c>
      <c r="BL97" s="17" t="s">
        <v>177</v>
      </c>
      <c r="BM97" s="17" t="s">
        <v>220</v>
      </c>
    </row>
    <row r="98" spans="2:65" s="45" customFormat="1" ht="27" customHeight="1" x14ac:dyDescent="0.3">
      <c r="B98" s="38"/>
      <c r="D98" s="212" t="s">
        <v>179</v>
      </c>
      <c r="F98" s="213" t="s">
        <v>997</v>
      </c>
      <c r="M98" s="38"/>
      <c r="N98" s="214"/>
      <c r="O98" s="39"/>
      <c r="P98" s="39"/>
      <c r="Q98" s="39"/>
      <c r="R98" s="39"/>
      <c r="S98" s="39"/>
      <c r="T98" s="39"/>
      <c r="U98" s="39"/>
      <c r="V98" s="39"/>
      <c r="W98" s="39"/>
      <c r="X98" s="87"/>
      <c r="AT98" s="17" t="s">
        <v>179</v>
      </c>
      <c r="AU98" s="17" t="s">
        <v>83</v>
      </c>
    </row>
    <row r="99" spans="2:65" s="216" customFormat="1" ht="13.5" customHeight="1" x14ac:dyDescent="0.3">
      <c r="B99" s="215"/>
      <c r="D99" s="212" t="s">
        <v>181</v>
      </c>
      <c r="E99" s="217" t="s">
        <v>5</v>
      </c>
      <c r="F99" s="218" t="s">
        <v>1000</v>
      </c>
      <c r="H99" s="219">
        <v>5.25</v>
      </c>
      <c r="M99" s="215"/>
      <c r="N99" s="220"/>
      <c r="O99" s="221"/>
      <c r="P99" s="221"/>
      <c r="Q99" s="221"/>
      <c r="R99" s="221"/>
      <c r="S99" s="221"/>
      <c r="T99" s="221"/>
      <c r="U99" s="221"/>
      <c r="V99" s="221"/>
      <c r="W99" s="221"/>
      <c r="X99" s="222"/>
      <c r="AT99" s="217" t="s">
        <v>181</v>
      </c>
      <c r="AU99" s="217" t="s">
        <v>83</v>
      </c>
      <c r="AV99" s="216" t="s">
        <v>83</v>
      </c>
      <c r="AW99" s="216" t="s">
        <v>7</v>
      </c>
      <c r="AX99" s="216" t="s">
        <v>73</v>
      </c>
      <c r="AY99" s="217" t="s">
        <v>171</v>
      </c>
    </row>
    <row r="100" spans="2:65" s="224" customFormat="1" ht="13.5" x14ac:dyDescent="0.3">
      <c r="B100" s="223"/>
      <c r="D100" s="212" t="s">
        <v>181</v>
      </c>
      <c r="E100" s="225" t="s">
        <v>5</v>
      </c>
      <c r="F100" s="226" t="s">
        <v>205</v>
      </c>
      <c r="H100" s="227">
        <v>5.25</v>
      </c>
      <c r="M100" s="223"/>
      <c r="N100" s="228"/>
      <c r="O100" s="229"/>
      <c r="P100" s="229"/>
      <c r="Q100" s="229"/>
      <c r="R100" s="229"/>
      <c r="S100" s="229"/>
      <c r="T100" s="229"/>
      <c r="U100" s="229"/>
      <c r="V100" s="229"/>
      <c r="W100" s="229"/>
      <c r="X100" s="230"/>
      <c r="AT100" s="225" t="s">
        <v>181</v>
      </c>
      <c r="AU100" s="225" t="s">
        <v>83</v>
      </c>
      <c r="AV100" s="224" t="s">
        <v>177</v>
      </c>
      <c r="AW100" s="224" t="s">
        <v>7</v>
      </c>
      <c r="AX100" s="224" t="s">
        <v>81</v>
      </c>
      <c r="AY100" s="225" t="s">
        <v>171</v>
      </c>
    </row>
    <row r="101" spans="2:65" s="45" customFormat="1" ht="16.5" customHeight="1" x14ac:dyDescent="0.3">
      <c r="B101" s="38"/>
      <c r="C101" s="201" t="s">
        <v>199</v>
      </c>
      <c r="D101" s="201" t="s">
        <v>173</v>
      </c>
      <c r="E101" s="202" t="s">
        <v>899</v>
      </c>
      <c r="F101" s="203" t="s">
        <v>900</v>
      </c>
      <c r="G101" s="204" t="s">
        <v>176</v>
      </c>
      <c r="H101" s="205">
        <v>70</v>
      </c>
      <c r="I101" s="7"/>
      <c r="J101" s="7"/>
      <c r="K101" s="206">
        <f>ROUND(P101*H101,2)</f>
        <v>0</v>
      </c>
      <c r="L101" s="203" t="s">
        <v>5</v>
      </c>
      <c r="M101" s="38"/>
      <c r="N101" s="207" t="s">
        <v>5</v>
      </c>
      <c r="O101" s="208" t="s">
        <v>42</v>
      </c>
      <c r="P101" s="144">
        <f>I101+J101</f>
        <v>0</v>
      </c>
      <c r="Q101" s="144">
        <f>ROUND(I101*H101,2)</f>
        <v>0</v>
      </c>
      <c r="R101" s="144">
        <f>ROUND(J101*H101,2)</f>
        <v>0</v>
      </c>
      <c r="S101" s="39"/>
      <c r="T101" s="209">
        <f>S101*H101</f>
        <v>0</v>
      </c>
      <c r="U101" s="209">
        <v>0</v>
      </c>
      <c r="V101" s="209">
        <f>U101*H101</f>
        <v>0</v>
      </c>
      <c r="W101" s="209">
        <v>0</v>
      </c>
      <c r="X101" s="210">
        <f>W101*H101</f>
        <v>0</v>
      </c>
      <c r="AR101" s="17" t="s">
        <v>177</v>
      </c>
      <c r="AT101" s="17" t="s">
        <v>173</v>
      </c>
      <c r="AU101" s="17" t="s">
        <v>83</v>
      </c>
      <c r="AY101" s="17" t="s">
        <v>171</v>
      </c>
      <c r="BE101" s="211">
        <f>IF(O101="základní",K101,0)</f>
        <v>0</v>
      </c>
      <c r="BF101" s="211">
        <f>IF(O101="snížená",K101,0)</f>
        <v>0</v>
      </c>
      <c r="BG101" s="211">
        <f>IF(O101="zákl. přenesená",K101,0)</f>
        <v>0</v>
      </c>
      <c r="BH101" s="211">
        <f>IF(O101="sníž. přenesená",K101,0)</f>
        <v>0</v>
      </c>
      <c r="BI101" s="211">
        <f>IF(O101="nulová",K101,0)</f>
        <v>0</v>
      </c>
      <c r="BJ101" s="17" t="s">
        <v>81</v>
      </c>
      <c r="BK101" s="211">
        <f>ROUND(P101*H101,2)</f>
        <v>0</v>
      </c>
      <c r="BL101" s="17" t="s">
        <v>177</v>
      </c>
      <c r="BM101" s="17" t="s">
        <v>233</v>
      </c>
    </row>
    <row r="102" spans="2:65" s="45" customFormat="1" ht="27" x14ac:dyDescent="0.3">
      <c r="B102" s="38"/>
      <c r="C102" s="39"/>
      <c r="D102" s="262" t="s">
        <v>179</v>
      </c>
      <c r="E102" s="39"/>
      <c r="F102" s="269" t="s">
        <v>997</v>
      </c>
      <c r="G102" s="39"/>
      <c r="H102" s="39"/>
      <c r="I102" s="39"/>
      <c r="J102" s="39"/>
      <c r="K102" s="39"/>
      <c r="L102" s="39"/>
      <c r="M102" s="38"/>
      <c r="N102" s="214"/>
      <c r="O102" s="39"/>
      <c r="P102" s="39"/>
      <c r="Q102" s="39"/>
      <c r="R102" s="39"/>
      <c r="S102" s="39"/>
      <c r="T102" s="39"/>
      <c r="U102" s="39"/>
      <c r="V102" s="39"/>
      <c r="W102" s="39"/>
      <c r="X102" s="87"/>
      <c r="AT102" s="17" t="s">
        <v>179</v>
      </c>
      <c r="AU102" s="17" t="s">
        <v>83</v>
      </c>
    </row>
    <row r="103" spans="2:65" s="216" customFormat="1" ht="13.5" x14ac:dyDescent="0.3">
      <c r="B103" s="215"/>
      <c r="D103" s="212" t="s">
        <v>181</v>
      </c>
      <c r="E103" s="217" t="s">
        <v>5</v>
      </c>
      <c r="F103" s="218" t="s">
        <v>1001</v>
      </c>
      <c r="H103" s="219">
        <v>70</v>
      </c>
      <c r="M103" s="215"/>
      <c r="N103" s="220"/>
      <c r="O103" s="221"/>
      <c r="P103" s="221"/>
      <c r="Q103" s="221"/>
      <c r="R103" s="221"/>
      <c r="S103" s="221"/>
      <c r="T103" s="221"/>
      <c r="U103" s="221"/>
      <c r="V103" s="221"/>
      <c r="W103" s="221"/>
      <c r="X103" s="222"/>
      <c r="AT103" s="217" t="s">
        <v>181</v>
      </c>
      <c r="AU103" s="217" t="s">
        <v>83</v>
      </c>
      <c r="AV103" s="216" t="s">
        <v>83</v>
      </c>
      <c r="AW103" s="216" t="s">
        <v>7</v>
      </c>
      <c r="AX103" s="216" t="s">
        <v>73</v>
      </c>
      <c r="AY103" s="217" t="s">
        <v>171</v>
      </c>
    </row>
    <row r="104" spans="2:65" s="224" customFormat="1" ht="13.5" x14ac:dyDescent="0.3">
      <c r="B104" s="223"/>
      <c r="D104" s="212" t="s">
        <v>181</v>
      </c>
      <c r="E104" s="225" t="s">
        <v>5</v>
      </c>
      <c r="F104" s="226" t="s">
        <v>205</v>
      </c>
      <c r="H104" s="227">
        <v>70</v>
      </c>
      <c r="M104" s="223"/>
      <c r="N104" s="228"/>
      <c r="O104" s="229"/>
      <c r="P104" s="229"/>
      <c r="Q104" s="229"/>
      <c r="R104" s="229"/>
      <c r="S104" s="229"/>
      <c r="T104" s="229"/>
      <c r="U104" s="229"/>
      <c r="V104" s="229"/>
      <c r="W104" s="229"/>
      <c r="X104" s="230"/>
      <c r="AT104" s="225" t="s">
        <v>181</v>
      </c>
      <c r="AU104" s="225" t="s">
        <v>83</v>
      </c>
      <c r="AV104" s="224" t="s">
        <v>177</v>
      </c>
      <c r="AW104" s="224" t="s">
        <v>7</v>
      </c>
      <c r="AX104" s="224" t="s">
        <v>81</v>
      </c>
      <c r="AY104" s="225" t="s">
        <v>171</v>
      </c>
    </row>
    <row r="105" spans="2:65" s="45" customFormat="1" ht="16.5" customHeight="1" x14ac:dyDescent="0.3">
      <c r="B105" s="38"/>
      <c r="C105" s="201" t="s">
        <v>206</v>
      </c>
      <c r="D105" s="201" t="s">
        <v>173</v>
      </c>
      <c r="E105" s="202" t="s">
        <v>902</v>
      </c>
      <c r="F105" s="203" t="s">
        <v>903</v>
      </c>
      <c r="G105" s="204" t="s">
        <v>195</v>
      </c>
      <c r="H105" s="205">
        <v>40</v>
      </c>
      <c r="I105" s="7"/>
      <c r="J105" s="7"/>
      <c r="K105" s="206">
        <f>ROUND(P105*H105,2)</f>
        <v>0</v>
      </c>
      <c r="L105" s="203" t="s">
        <v>5</v>
      </c>
      <c r="M105" s="38"/>
      <c r="N105" s="207" t="s">
        <v>5</v>
      </c>
      <c r="O105" s="208" t="s">
        <v>42</v>
      </c>
      <c r="P105" s="144">
        <f>I105+J105</f>
        <v>0</v>
      </c>
      <c r="Q105" s="144">
        <f>ROUND(I105*H105,2)</f>
        <v>0</v>
      </c>
      <c r="R105" s="144">
        <f>ROUND(J105*H105,2)</f>
        <v>0</v>
      </c>
      <c r="S105" s="39"/>
      <c r="T105" s="209">
        <f>S105*H105</f>
        <v>0</v>
      </c>
      <c r="U105" s="209">
        <v>0</v>
      </c>
      <c r="V105" s="209">
        <f>U105*H105</f>
        <v>0</v>
      </c>
      <c r="W105" s="209">
        <v>0</v>
      </c>
      <c r="X105" s="210">
        <f>W105*H105</f>
        <v>0</v>
      </c>
      <c r="AR105" s="17" t="s">
        <v>177</v>
      </c>
      <c r="AT105" s="17" t="s">
        <v>173</v>
      </c>
      <c r="AU105" s="17" t="s">
        <v>83</v>
      </c>
      <c r="AY105" s="17" t="s">
        <v>171</v>
      </c>
      <c r="BE105" s="211">
        <f>IF(O105="základní",K105,0)</f>
        <v>0</v>
      </c>
      <c r="BF105" s="211">
        <f>IF(O105="snížená",K105,0)</f>
        <v>0</v>
      </c>
      <c r="BG105" s="211">
        <f>IF(O105="zákl. přenesená",K105,0)</f>
        <v>0</v>
      </c>
      <c r="BH105" s="211">
        <f>IF(O105="sníž. přenesená",K105,0)</f>
        <v>0</v>
      </c>
      <c r="BI105" s="211">
        <f>IF(O105="nulová",K105,0)</f>
        <v>0</v>
      </c>
      <c r="BJ105" s="17" t="s">
        <v>81</v>
      </c>
      <c r="BK105" s="211">
        <f>ROUND(P105*H105,2)</f>
        <v>0</v>
      </c>
      <c r="BL105" s="17" t="s">
        <v>177</v>
      </c>
      <c r="BM105" s="17" t="s">
        <v>244</v>
      </c>
    </row>
    <row r="106" spans="2:65" s="45" customFormat="1" ht="27" x14ac:dyDescent="0.3">
      <c r="B106" s="38"/>
      <c r="D106" s="212" t="s">
        <v>179</v>
      </c>
      <c r="F106" s="213" t="s">
        <v>997</v>
      </c>
      <c r="M106" s="38"/>
      <c r="N106" s="214"/>
      <c r="O106" s="39"/>
      <c r="P106" s="39"/>
      <c r="Q106" s="39"/>
      <c r="R106" s="39"/>
      <c r="S106" s="39"/>
      <c r="T106" s="39"/>
      <c r="U106" s="39"/>
      <c r="V106" s="39"/>
      <c r="W106" s="39"/>
      <c r="X106" s="87"/>
      <c r="AT106" s="17" t="s">
        <v>179</v>
      </c>
      <c r="AU106" s="17" t="s">
        <v>83</v>
      </c>
    </row>
    <row r="107" spans="2:65" s="216" customFormat="1" ht="13.5" x14ac:dyDescent="0.3">
      <c r="B107" s="215"/>
      <c r="C107" s="221"/>
      <c r="D107" s="262" t="s">
        <v>181</v>
      </c>
      <c r="E107" s="267" t="s">
        <v>5</v>
      </c>
      <c r="F107" s="271" t="s">
        <v>1002</v>
      </c>
      <c r="G107" s="221"/>
      <c r="H107" s="273">
        <v>40</v>
      </c>
      <c r="I107" s="221"/>
      <c r="J107" s="221"/>
      <c r="K107" s="221"/>
      <c r="L107" s="221"/>
      <c r="M107" s="215"/>
      <c r="N107" s="220"/>
      <c r="O107" s="221"/>
      <c r="P107" s="221"/>
      <c r="Q107" s="221"/>
      <c r="R107" s="221"/>
      <c r="S107" s="221"/>
      <c r="T107" s="221"/>
      <c r="U107" s="221"/>
      <c r="V107" s="221"/>
      <c r="W107" s="221"/>
      <c r="X107" s="222"/>
      <c r="AT107" s="217" t="s">
        <v>181</v>
      </c>
      <c r="AU107" s="217" t="s">
        <v>83</v>
      </c>
      <c r="AV107" s="216" t="s">
        <v>83</v>
      </c>
      <c r="AW107" s="216" t="s">
        <v>7</v>
      </c>
      <c r="AX107" s="216" t="s">
        <v>73</v>
      </c>
      <c r="AY107" s="217" t="s">
        <v>171</v>
      </c>
    </row>
    <row r="108" spans="2:65" s="224" customFormat="1" ht="13.5" x14ac:dyDescent="0.3">
      <c r="B108" s="223"/>
      <c r="D108" s="212" t="s">
        <v>181</v>
      </c>
      <c r="E108" s="225" t="s">
        <v>5</v>
      </c>
      <c r="F108" s="226" t="s">
        <v>205</v>
      </c>
      <c r="H108" s="227">
        <v>40</v>
      </c>
      <c r="M108" s="223"/>
      <c r="N108" s="228"/>
      <c r="O108" s="229"/>
      <c r="P108" s="229"/>
      <c r="Q108" s="229"/>
      <c r="R108" s="229"/>
      <c r="S108" s="229"/>
      <c r="T108" s="229"/>
      <c r="U108" s="229"/>
      <c r="V108" s="229"/>
      <c r="W108" s="229"/>
      <c r="X108" s="230"/>
      <c r="AT108" s="225" t="s">
        <v>181</v>
      </c>
      <c r="AU108" s="225" t="s">
        <v>83</v>
      </c>
      <c r="AV108" s="224" t="s">
        <v>177</v>
      </c>
      <c r="AW108" s="224" t="s">
        <v>7</v>
      </c>
      <c r="AX108" s="224" t="s">
        <v>81</v>
      </c>
      <c r="AY108" s="225" t="s">
        <v>171</v>
      </c>
    </row>
    <row r="109" spans="2:65" s="45" customFormat="1" ht="25.5" customHeight="1" x14ac:dyDescent="0.3">
      <c r="B109" s="38"/>
      <c r="C109" s="201" t="s">
        <v>214</v>
      </c>
      <c r="D109" s="201" t="s">
        <v>173</v>
      </c>
      <c r="E109" s="202" t="s">
        <v>905</v>
      </c>
      <c r="F109" s="203" t="s">
        <v>906</v>
      </c>
      <c r="G109" s="204" t="s">
        <v>195</v>
      </c>
      <c r="H109" s="205">
        <v>24.5</v>
      </c>
      <c r="I109" s="7"/>
      <c r="J109" s="7"/>
      <c r="K109" s="206">
        <f>ROUND(P109*H109,2)</f>
        <v>0</v>
      </c>
      <c r="L109" s="203" t="s">
        <v>5</v>
      </c>
      <c r="M109" s="38"/>
      <c r="N109" s="207" t="s">
        <v>5</v>
      </c>
      <c r="O109" s="208" t="s">
        <v>42</v>
      </c>
      <c r="P109" s="144">
        <f>I109+J109</f>
        <v>0</v>
      </c>
      <c r="Q109" s="144">
        <f>ROUND(I109*H109,2)</f>
        <v>0</v>
      </c>
      <c r="R109" s="144">
        <f>ROUND(J109*H109,2)</f>
        <v>0</v>
      </c>
      <c r="S109" s="39"/>
      <c r="T109" s="209">
        <f>S109*H109</f>
        <v>0</v>
      </c>
      <c r="U109" s="209">
        <v>0</v>
      </c>
      <c r="V109" s="209">
        <f>U109*H109</f>
        <v>0</v>
      </c>
      <c r="W109" s="209">
        <v>0</v>
      </c>
      <c r="X109" s="210">
        <f>W109*H109</f>
        <v>0</v>
      </c>
      <c r="AR109" s="17" t="s">
        <v>177</v>
      </c>
      <c r="AT109" s="17" t="s">
        <v>173</v>
      </c>
      <c r="AU109" s="17" t="s">
        <v>83</v>
      </c>
      <c r="AY109" s="17" t="s">
        <v>171</v>
      </c>
      <c r="BE109" s="211">
        <f>IF(O109="základní",K109,0)</f>
        <v>0</v>
      </c>
      <c r="BF109" s="211">
        <f>IF(O109="snížená",K109,0)</f>
        <v>0</v>
      </c>
      <c r="BG109" s="211">
        <f>IF(O109="zákl. přenesená",K109,0)</f>
        <v>0</v>
      </c>
      <c r="BH109" s="211">
        <f>IF(O109="sníž. přenesená",K109,0)</f>
        <v>0</v>
      </c>
      <c r="BI109" s="211">
        <f>IF(O109="nulová",K109,0)</f>
        <v>0</v>
      </c>
      <c r="BJ109" s="17" t="s">
        <v>81</v>
      </c>
      <c r="BK109" s="211">
        <f>ROUND(P109*H109,2)</f>
        <v>0</v>
      </c>
      <c r="BL109" s="17" t="s">
        <v>177</v>
      </c>
      <c r="BM109" s="17" t="s">
        <v>253</v>
      </c>
    </row>
    <row r="110" spans="2:65" s="45" customFormat="1" ht="27" x14ac:dyDescent="0.3">
      <c r="B110" s="38"/>
      <c r="D110" s="212" t="s">
        <v>179</v>
      </c>
      <c r="F110" s="213" t="s">
        <v>997</v>
      </c>
      <c r="M110" s="38"/>
      <c r="N110" s="214"/>
      <c r="O110" s="39"/>
      <c r="P110" s="39"/>
      <c r="Q110" s="39"/>
      <c r="R110" s="39"/>
      <c r="S110" s="39"/>
      <c r="T110" s="39"/>
      <c r="U110" s="39"/>
      <c r="V110" s="39"/>
      <c r="W110" s="39"/>
      <c r="X110" s="87"/>
      <c r="AT110" s="17" t="s">
        <v>179</v>
      </c>
      <c r="AU110" s="17" t="s">
        <v>83</v>
      </c>
    </row>
    <row r="111" spans="2:65" s="216" customFormat="1" ht="13.5" x14ac:dyDescent="0.3">
      <c r="B111" s="215"/>
      <c r="D111" s="212" t="s">
        <v>181</v>
      </c>
      <c r="E111" s="217" t="s">
        <v>5</v>
      </c>
      <c r="F111" s="218" t="s">
        <v>1003</v>
      </c>
      <c r="H111" s="219">
        <v>24.5</v>
      </c>
      <c r="M111" s="215"/>
      <c r="N111" s="220"/>
      <c r="O111" s="221"/>
      <c r="P111" s="221"/>
      <c r="Q111" s="221"/>
      <c r="R111" s="221"/>
      <c r="S111" s="221"/>
      <c r="T111" s="221"/>
      <c r="U111" s="221"/>
      <c r="V111" s="221"/>
      <c r="W111" s="221"/>
      <c r="X111" s="222"/>
      <c r="AT111" s="217" t="s">
        <v>181</v>
      </c>
      <c r="AU111" s="217" t="s">
        <v>83</v>
      </c>
      <c r="AV111" s="216" t="s">
        <v>83</v>
      </c>
      <c r="AW111" s="216" t="s">
        <v>7</v>
      </c>
      <c r="AX111" s="216" t="s">
        <v>73</v>
      </c>
      <c r="AY111" s="217" t="s">
        <v>171</v>
      </c>
    </row>
    <row r="112" spans="2:65" s="224" customFormat="1" ht="13.5" x14ac:dyDescent="0.3">
      <c r="B112" s="223"/>
      <c r="C112" s="229"/>
      <c r="D112" s="262" t="s">
        <v>181</v>
      </c>
      <c r="E112" s="265" t="s">
        <v>5</v>
      </c>
      <c r="F112" s="270" t="s">
        <v>205</v>
      </c>
      <c r="G112" s="229"/>
      <c r="H112" s="272">
        <v>24.5</v>
      </c>
      <c r="I112" s="229"/>
      <c r="J112" s="229"/>
      <c r="K112" s="229"/>
      <c r="L112" s="229"/>
      <c r="M112" s="223"/>
      <c r="N112" s="228"/>
      <c r="O112" s="229"/>
      <c r="P112" s="229"/>
      <c r="Q112" s="229"/>
      <c r="R112" s="229"/>
      <c r="S112" s="229"/>
      <c r="T112" s="229"/>
      <c r="U112" s="229"/>
      <c r="V112" s="229"/>
      <c r="W112" s="229"/>
      <c r="X112" s="230"/>
      <c r="AT112" s="225" t="s">
        <v>181</v>
      </c>
      <c r="AU112" s="225" t="s">
        <v>83</v>
      </c>
      <c r="AV112" s="224" t="s">
        <v>177</v>
      </c>
      <c r="AW112" s="224" t="s">
        <v>7</v>
      </c>
      <c r="AX112" s="224" t="s">
        <v>81</v>
      </c>
      <c r="AY112" s="225" t="s">
        <v>171</v>
      </c>
    </row>
    <row r="113" spans="2:65" s="45" customFormat="1" ht="25.5" customHeight="1" x14ac:dyDescent="0.3">
      <c r="B113" s="38"/>
      <c r="C113" s="201" t="s">
        <v>220</v>
      </c>
      <c r="D113" s="201" t="s">
        <v>173</v>
      </c>
      <c r="E113" s="202" t="s">
        <v>908</v>
      </c>
      <c r="F113" s="203" t="s">
        <v>909</v>
      </c>
      <c r="G113" s="204" t="s">
        <v>195</v>
      </c>
      <c r="H113" s="205">
        <v>10.5</v>
      </c>
      <c r="I113" s="7"/>
      <c r="J113" s="7"/>
      <c r="K113" s="206">
        <f>ROUND(P113*H113,2)</f>
        <v>0</v>
      </c>
      <c r="L113" s="203" t="s">
        <v>5</v>
      </c>
      <c r="M113" s="38"/>
      <c r="N113" s="207" t="s">
        <v>5</v>
      </c>
      <c r="O113" s="208" t="s">
        <v>42</v>
      </c>
      <c r="P113" s="144">
        <f>I113+J113</f>
        <v>0</v>
      </c>
      <c r="Q113" s="144">
        <f>ROUND(I113*H113,2)</f>
        <v>0</v>
      </c>
      <c r="R113" s="144">
        <f>ROUND(J113*H113,2)</f>
        <v>0</v>
      </c>
      <c r="S113" s="39"/>
      <c r="T113" s="209">
        <f>S113*H113</f>
        <v>0</v>
      </c>
      <c r="U113" s="209">
        <v>0</v>
      </c>
      <c r="V113" s="209">
        <f>U113*H113</f>
        <v>0</v>
      </c>
      <c r="W113" s="209">
        <v>0</v>
      </c>
      <c r="X113" s="210">
        <f>W113*H113</f>
        <v>0</v>
      </c>
      <c r="AR113" s="17" t="s">
        <v>177</v>
      </c>
      <c r="AT113" s="17" t="s">
        <v>173</v>
      </c>
      <c r="AU113" s="17" t="s">
        <v>83</v>
      </c>
      <c r="AY113" s="17" t="s">
        <v>171</v>
      </c>
      <c r="BE113" s="211">
        <f>IF(O113="základní",K113,0)</f>
        <v>0</v>
      </c>
      <c r="BF113" s="211">
        <f>IF(O113="snížená",K113,0)</f>
        <v>0</v>
      </c>
      <c r="BG113" s="211">
        <f>IF(O113="zákl. přenesená",K113,0)</f>
        <v>0</v>
      </c>
      <c r="BH113" s="211">
        <f>IF(O113="sníž. přenesená",K113,0)</f>
        <v>0</v>
      </c>
      <c r="BI113" s="211">
        <f>IF(O113="nulová",K113,0)</f>
        <v>0</v>
      </c>
      <c r="BJ113" s="17" t="s">
        <v>81</v>
      </c>
      <c r="BK113" s="211">
        <f>ROUND(P113*H113,2)</f>
        <v>0</v>
      </c>
      <c r="BL113" s="17" t="s">
        <v>177</v>
      </c>
      <c r="BM113" s="17" t="s">
        <v>260</v>
      </c>
    </row>
    <row r="114" spans="2:65" s="45" customFormat="1" ht="27" x14ac:dyDescent="0.3">
      <c r="B114" s="38"/>
      <c r="D114" s="212" t="s">
        <v>179</v>
      </c>
      <c r="F114" s="213" t="s">
        <v>997</v>
      </c>
      <c r="M114" s="38"/>
      <c r="N114" s="214"/>
      <c r="O114" s="39"/>
      <c r="P114" s="39"/>
      <c r="Q114" s="39"/>
      <c r="R114" s="39"/>
      <c r="S114" s="39"/>
      <c r="T114" s="39"/>
      <c r="U114" s="39"/>
      <c r="V114" s="39"/>
      <c r="W114" s="39"/>
      <c r="X114" s="87"/>
      <c r="AT114" s="17" t="s">
        <v>179</v>
      </c>
      <c r="AU114" s="17" t="s">
        <v>83</v>
      </c>
    </row>
    <row r="115" spans="2:65" s="216" customFormat="1" ht="13.5" x14ac:dyDescent="0.3">
      <c r="B115" s="215"/>
      <c r="D115" s="212" t="s">
        <v>181</v>
      </c>
      <c r="E115" s="217" t="s">
        <v>5</v>
      </c>
      <c r="F115" s="218" t="s">
        <v>1004</v>
      </c>
      <c r="H115" s="219">
        <v>10.5</v>
      </c>
      <c r="M115" s="215"/>
      <c r="N115" s="220"/>
      <c r="O115" s="221"/>
      <c r="P115" s="221"/>
      <c r="Q115" s="221"/>
      <c r="R115" s="221"/>
      <c r="S115" s="221"/>
      <c r="T115" s="221"/>
      <c r="U115" s="221"/>
      <c r="V115" s="221"/>
      <c r="W115" s="221"/>
      <c r="X115" s="222"/>
      <c r="AT115" s="217" t="s">
        <v>181</v>
      </c>
      <c r="AU115" s="217" t="s">
        <v>83</v>
      </c>
      <c r="AV115" s="216" t="s">
        <v>83</v>
      </c>
      <c r="AW115" s="216" t="s">
        <v>7</v>
      </c>
      <c r="AX115" s="216" t="s">
        <v>73</v>
      </c>
      <c r="AY115" s="217" t="s">
        <v>171</v>
      </c>
    </row>
    <row r="116" spans="2:65" s="224" customFormat="1" ht="13.5" x14ac:dyDescent="0.3">
      <c r="B116" s="223"/>
      <c r="D116" s="212" t="s">
        <v>181</v>
      </c>
      <c r="E116" s="225" t="s">
        <v>5</v>
      </c>
      <c r="F116" s="226" t="s">
        <v>205</v>
      </c>
      <c r="H116" s="227">
        <v>10.5</v>
      </c>
      <c r="M116" s="223"/>
      <c r="N116" s="228"/>
      <c r="O116" s="229"/>
      <c r="P116" s="229"/>
      <c r="Q116" s="229"/>
      <c r="R116" s="229"/>
      <c r="S116" s="229"/>
      <c r="T116" s="229"/>
      <c r="U116" s="229"/>
      <c r="V116" s="229"/>
      <c r="W116" s="229"/>
      <c r="X116" s="230"/>
      <c r="AT116" s="225" t="s">
        <v>181</v>
      </c>
      <c r="AU116" s="225" t="s">
        <v>83</v>
      </c>
      <c r="AV116" s="224" t="s">
        <v>177</v>
      </c>
      <c r="AW116" s="224" t="s">
        <v>7</v>
      </c>
      <c r="AX116" s="224" t="s">
        <v>81</v>
      </c>
      <c r="AY116" s="225" t="s">
        <v>171</v>
      </c>
    </row>
    <row r="117" spans="2:65" s="45" customFormat="1" ht="16.5" customHeight="1" x14ac:dyDescent="0.3">
      <c r="B117" s="38"/>
      <c r="C117" s="201" t="s">
        <v>227</v>
      </c>
      <c r="D117" s="201" t="s">
        <v>173</v>
      </c>
      <c r="E117" s="202" t="s">
        <v>911</v>
      </c>
      <c r="F117" s="203" t="s">
        <v>912</v>
      </c>
      <c r="G117" s="204" t="s">
        <v>176</v>
      </c>
      <c r="H117" s="205">
        <v>35</v>
      </c>
      <c r="I117" s="7"/>
      <c r="J117" s="7"/>
      <c r="K117" s="206">
        <f>ROUND(P117*H117,2)</f>
        <v>0</v>
      </c>
      <c r="L117" s="203" t="s">
        <v>5</v>
      </c>
      <c r="M117" s="38"/>
      <c r="N117" s="207" t="s">
        <v>5</v>
      </c>
      <c r="O117" s="208" t="s">
        <v>42</v>
      </c>
      <c r="P117" s="144">
        <f>I117+J117</f>
        <v>0</v>
      </c>
      <c r="Q117" s="144">
        <f>ROUND(I117*H117,2)</f>
        <v>0</v>
      </c>
      <c r="R117" s="144">
        <f>ROUND(J117*H117,2)</f>
        <v>0</v>
      </c>
      <c r="S117" s="39"/>
      <c r="T117" s="209">
        <f>S117*H117</f>
        <v>0</v>
      </c>
      <c r="U117" s="209">
        <v>0</v>
      </c>
      <c r="V117" s="209">
        <f>U117*H117</f>
        <v>0</v>
      </c>
      <c r="W117" s="209">
        <v>0</v>
      </c>
      <c r="X117" s="210">
        <f>W117*H117</f>
        <v>0</v>
      </c>
      <c r="AR117" s="17" t="s">
        <v>177</v>
      </c>
      <c r="AT117" s="17" t="s">
        <v>173</v>
      </c>
      <c r="AU117" s="17" t="s">
        <v>83</v>
      </c>
      <c r="AY117" s="17" t="s">
        <v>171</v>
      </c>
      <c r="BE117" s="211">
        <f>IF(O117="základní",K117,0)</f>
        <v>0</v>
      </c>
      <c r="BF117" s="211">
        <f>IF(O117="snížená",K117,0)</f>
        <v>0</v>
      </c>
      <c r="BG117" s="211">
        <f>IF(O117="zákl. přenesená",K117,0)</f>
        <v>0</v>
      </c>
      <c r="BH117" s="211">
        <f>IF(O117="sníž. přenesená",K117,0)</f>
        <v>0</v>
      </c>
      <c r="BI117" s="211">
        <f>IF(O117="nulová",K117,0)</f>
        <v>0</v>
      </c>
      <c r="BJ117" s="17" t="s">
        <v>81</v>
      </c>
      <c r="BK117" s="211">
        <f>ROUND(P117*H117,2)</f>
        <v>0</v>
      </c>
      <c r="BL117" s="17" t="s">
        <v>177</v>
      </c>
      <c r="BM117" s="17" t="s">
        <v>270</v>
      </c>
    </row>
    <row r="118" spans="2:65" s="45" customFormat="1" ht="27" x14ac:dyDescent="0.3">
      <c r="B118" s="38"/>
      <c r="D118" s="212" t="s">
        <v>179</v>
      </c>
      <c r="F118" s="213" t="s">
        <v>997</v>
      </c>
      <c r="M118" s="38"/>
      <c r="N118" s="214"/>
      <c r="O118" s="39"/>
      <c r="P118" s="39"/>
      <c r="Q118" s="39"/>
      <c r="R118" s="39"/>
      <c r="S118" s="39"/>
      <c r="T118" s="39"/>
      <c r="U118" s="39"/>
      <c r="V118" s="39"/>
      <c r="W118" s="39"/>
      <c r="X118" s="87"/>
      <c r="AT118" s="17" t="s">
        <v>179</v>
      </c>
      <c r="AU118" s="17" t="s">
        <v>83</v>
      </c>
    </row>
    <row r="119" spans="2:65" s="216" customFormat="1" ht="13.5" x14ac:dyDescent="0.3">
      <c r="B119" s="215"/>
      <c r="C119" s="221"/>
      <c r="D119" s="262" t="s">
        <v>181</v>
      </c>
      <c r="E119" s="267" t="s">
        <v>5</v>
      </c>
      <c r="F119" s="271" t="s">
        <v>1005</v>
      </c>
      <c r="G119" s="221"/>
      <c r="H119" s="273">
        <v>35</v>
      </c>
      <c r="I119" s="221"/>
      <c r="J119" s="221"/>
      <c r="K119" s="221"/>
      <c r="L119" s="221"/>
      <c r="M119" s="215"/>
      <c r="N119" s="220"/>
      <c r="O119" s="221"/>
      <c r="P119" s="221"/>
      <c r="Q119" s="221"/>
      <c r="R119" s="221"/>
      <c r="S119" s="221"/>
      <c r="T119" s="221"/>
      <c r="U119" s="221"/>
      <c r="V119" s="221"/>
      <c r="W119" s="221"/>
      <c r="X119" s="222"/>
      <c r="AT119" s="217" t="s">
        <v>181</v>
      </c>
      <c r="AU119" s="217" t="s">
        <v>83</v>
      </c>
      <c r="AV119" s="216" t="s">
        <v>83</v>
      </c>
      <c r="AW119" s="216" t="s">
        <v>7</v>
      </c>
      <c r="AX119" s="216" t="s">
        <v>73</v>
      </c>
      <c r="AY119" s="217" t="s">
        <v>171</v>
      </c>
    </row>
    <row r="120" spans="2:65" s="224" customFormat="1" ht="13.5" x14ac:dyDescent="0.3">
      <c r="B120" s="223"/>
      <c r="D120" s="212" t="s">
        <v>181</v>
      </c>
      <c r="E120" s="225" t="s">
        <v>5</v>
      </c>
      <c r="F120" s="226" t="s">
        <v>205</v>
      </c>
      <c r="H120" s="227">
        <v>35</v>
      </c>
      <c r="M120" s="223"/>
      <c r="N120" s="228"/>
      <c r="O120" s="229"/>
      <c r="P120" s="229"/>
      <c r="Q120" s="229"/>
      <c r="R120" s="229"/>
      <c r="S120" s="229"/>
      <c r="T120" s="229"/>
      <c r="U120" s="229"/>
      <c r="V120" s="229"/>
      <c r="W120" s="229"/>
      <c r="X120" s="230"/>
      <c r="AT120" s="225" t="s">
        <v>181</v>
      </c>
      <c r="AU120" s="225" t="s">
        <v>83</v>
      </c>
      <c r="AV120" s="224" t="s">
        <v>177</v>
      </c>
      <c r="AW120" s="224" t="s">
        <v>7</v>
      </c>
      <c r="AX120" s="224" t="s">
        <v>81</v>
      </c>
      <c r="AY120" s="225" t="s">
        <v>171</v>
      </c>
    </row>
    <row r="121" spans="2:65" s="45" customFormat="1" ht="16.5" customHeight="1" x14ac:dyDescent="0.3">
      <c r="B121" s="38"/>
      <c r="C121" s="201" t="s">
        <v>233</v>
      </c>
      <c r="D121" s="201" t="s">
        <v>173</v>
      </c>
      <c r="E121" s="202" t="s">
        <v>685</v>
      </c>
      <c r="F121" s="203" t="s">
        <v>686</v>
      </c>
      <c r="G121" s="204" t="s">
        <v>195</v>
      </c>
      <c r="H121" s="205">
        <v>24.5</v>
      </c>
      <c r="I121" s="7"/>
      <c r="J121" s="7"/>
      <c r="K121" s="206">
        <f>ROUND(P121*H121,2)</f>
        <v>0</v>
      </c>
      <c r="L121" s="203" t="s">
        <v>5</v>
      </c>
      <c r="M121" s="38"/>
      <c r="N121" s="207" t="s">
        <v>5</v>
      </c>
      <c r="O121" s="208" t="s">
        <v>42</v>
      </c>
      <c r="P121" s="144">
        <f>I121+J121</f>
        <v>0</v>
      </c>
      <c r="Q121" s="144">
        <f>ROUND(I121*H121,2)</f>
        <v>0</v>
      </c>
      <c r="R121" s="144">
        <f>ROUND(J121*H121,2)</f>
        <v>0</v>
      </c>
      <c r="S121" s="39"/>
      <c r="T121" s="209">
        <f>S121*H121</f>
        <v>0</v>
      </c>
      <c r="U121" s="209">
        <v>0</v>
      </c>
      <c r="V121" s="209">
        <f>U121*H121</f>
        <v>0</v>
      </c>
      <c r="W121" s="209">
        <v>0</v>
      </c>
      <c r="X121" s="210">
        <f>W121*H121</f>
        <v>0</v>
      </c>
      <c r="AR121" s="17" t="s">
        <v>177</v>
      </c>
      <c r="AT121" s="17" t="s">
        <v>173</v>
      </c>
      <c r="AU121" s="17" t="s">
        <v>83</v>
      </c>
      <c r="AY121" s="17" t="s">
        <v>171</v>
      </c>
      <c r="BE121" s="211">
        <f>IF(O121="základní",K121,0)</f>
        <v>0</v>
      </c>
      <c r="BF121" s="211">
        <f>IF(O121="snížená",K121,0)</f>
        <v>0</v>
      </c>
      <c r="BG121" s="211">
        <f>IF(O121="zákl. přenesená",K121,0)</f>
        <v>0</v>
      </c>
      <c r="BH121" s="211">
        <f>IF(O121="sníž. přenesená",K121,0)</f>
        <v>0</v>
      </c>
      <c r="BI121" s="211">
        <f>IF(O121="nulová",K121,0)</f>
        <v>0</v>
      </c>
      <c r="BJ121" s="17" t="s">
        <v>81</v>
      </c>
      <c r="BK121" s="211">
        <f>ROUND(P121*H121,2)</f>
        <v>0</v>
      </c>
      <c r="BL121" s="17" t="s">
        <v>177</v>
      </c>
      <c r="BM121" s="17" t="s">
        <v>277</v>
      </c>
    </row>
    <row r="122" spans="2:65" s="45" customFormat="1" ht="27" x14ac:dyDescent="0.3">
      <c r="B122" s="38"/>
      <c r="D122" s="212" t="s">
        <v>179</v>
      </c>
      <c r="F122" s="213" t="s">
        <v>997</v>
      </c>
      <c r="M122" s="38"/>
      <c r="N122" s="214"/>
      <c r="O122" s="39"/>
      <c r="P122" s="39"/>
      <c r="Q122" s="39"/>
      <c r="R122" s="39"/>
      <c r="S122" s="39"/>
      <c r="T122" s="39"/>
      <c r="U122" s="39"/>
      <c r="V122" s="39"/>
      <c r="W122" s="39"/>
      <c r="X122" s="87"/>
      <c r="AT122" s="17" t="s">
        <v>179</v>
      </c>
      <c r="AU122" s="17" t="s">
        <v>83</v>
      </c>
    </row>
    <row r="123" spans="2:65" s="216" customFormat="1" ht="13.5" x14ac:dyDescent="0.3">
      <c r="B123" s="215"/>
      <c r="D123" s="212" t="s">
        <v>181</v>
      </c>
      <c r="E123" s="217" t="s">
        <v>5</v>
      </c>
      <c r="F123" s="218" t="s">
        <v>1003</v>
      </c>
      <c r="H123" s="219">
        <v>24.5</v>
      </c>
      <c r="M123" s="215"/>
      <c r="N123" s="220"/>
      <c r="O123" s="221"/>
      <c r="P123" s="221"/>
      <c r="Q123" s="221"/>
      <c r="R123" s="221"/>
      <c r="S123" s="221"/>
      <c r="T123" s="221"/>
      <c r="U123" s="221"/>
      <c r="V123" s="221"/>
      <c r="W123" s="221"/>
      <c r="X123" s="222"/>
      <c r="AT123" s="217" t="s">
        <v>181</v>
      </c>
      <c r="AU123" s="217" t="s">
        <v>83</v>
      </c>
      <c r="AV123" s="216" t="s">
        <v>83</v>
      </c>
      <c r="AW123" s="216" t="s">
        <v>7</v>
      </c>
      <c r="AX123" s="216" t="s">
        <v>73</v>
      </c>
      <c r="AY123" s="217" t="s">
        <v>171</v>
      </c>
    </row>
    <row r="124" spans="2:65" s="224" customFormat="1" ht="13.5" x14ac:dyDescent="0.3">
      <c r="B124" s="223"/>
      <c r="D124" s="212" t="s">
        <v>181</v>
      </c>
      <c r="E124" s="225" t="s">
        <v>5</v>
      </c>
      <c r="F124" s="226" t="s">
        <v>205</v>
      </c>
      <c r="H124" s="227">
        <v>24.5</v>
      </c>
      <c r="M124" s="223"/>
      <c r="N124" s="228"/>
      <c r="O124" s="229"/>
      <c r="P124" s="229"/>
      <c r="Q124" s="229"/>
      <c r="R124" s="229"/>
      <c r="S124" s="229"/>
      <c r="T124" s="229"/>
      <c r="U124" s="229"/>
      <c r="V124" s="229"/>
      <c r="W124" s="229"/>
      <c r="X124" s="230"/>
      <c r="AT124" s="225" t="s">
        <v>181</v>
      </c>
      <c r="AU124" s="225" t="s">
        <v>83</v>
      </c>
      <c r="AV124" s="224" t="s">
        <v>177</v>
      </c>
      <c r="AW124" s="224" t="s">
        <v>7</v>
      </c>
      <c r="AX124" s="224" t="s">
        <v>81</v>
      </c>
      <c r="AY124" s="225" t="s">
        <v>171</v>
      </c>
    </row>
    <row r="125" spans="2:65" s="188" customFormat="1" ht="29.85" customHeight="1" x14ac:dyDescent="0.3">
      <c r="B125" s="187"/>
      <c r="C125" s="193"/>
      <c r="D125" s="261" t="s">
        <v>72</v>
      </c>
      <c r="E125" s="263" t="s">
        <v>915</v>
      </c>
      <c r="F125" s="263" t="s">
        <v>916</v>
      </c>
      <c r="G125" s="193"/>
      <c r="H125" s="193"/>
      <c r="I125" s="193"/>
      <c r="J125" s="193"/>
      <c r="K125" s="274">
        <f>BK125</f>
        <v>0</v>
      </c>
      <c r="L125" s="193"/>
      <c r="M125" s="187"/>
      <c r="N125" s="192"/>
      <c r="O125" s="193"/>
      <c r="P125" s="193"/>
      <c r="Q125" s="194">
        <f>SUM(Q126:Q129)</f>
        <v>0</v>
      </c>
      <c r="R125" s="194">
        <f>SUM(R126:R129)</f>
        <v>0</v>
      </c>
      <c r="S125" s="193"/>
      <c r="T125" s="195">
        <f>SUM(T126:T129)</f>
        <v>0</v>
      </c>
      <c r="U125" s="193"/>
      <c r="V125" s="195">
        <f>SUM(V126:V129)</f>
        <v>0</v>
      </c>
      <c r="W125" s="193"/>
      <c r="X125" s="196">
        <f>SUM(X126:X129)</f>
        <v>0</v>
      </c>
      <c r="AR125" s="189" t="s">
        <v>81</v>
      </c>
      <c r="AT125" s="197" t="s">
        <v>72</v>
      </c>
      <c r="AU125" s="197" t="s">
        <v>81</v>
      </c>
      <c r="AY125" s="189" t="s">
        <v>171</v>
      </c>
      <c r="BK125" s="198">
        <f>SUM(BK126:BK129)</f>
        <v>0</v>
      </c>
    </row>
    <row r="126" spans="2:65" s="45" customFormat="1" ht="16.5" customHeight="1" x14ac:dyDescent="0.3">
      <c r="B126" s="38"/>
      <c r="C126" s="201" t="s">
        <v>238</v>
      </c>
      <c r="D126" s="201" t="s">
        <v>173</v>
      </c>
      <c r="E126" s="202" t="s">
        <v>917</v>
      </c>
      <c r="F126" s="203" t="s">
        <v>918</v>
      </c>
      <c r="G126" s="204" t="s">
        <v>195</v>
      </c>
      <c r="H126" s="205">
        <v>5.25</v>
      </c>
      <c r="I126" s="7"/>
      <c r="J126" s="7"/>
      <c r="K126" s="206">
        <f>ROUND(P126*H126,2)</f>
        <v>0</v>
      </c>
      <c r="L126" s="203" t="s">
        <v>5</v>
      </c>
      <c r="M126" s="38"/>
      <c r="N126" s="207" t="s">
        <v>5</v>
      </c>
      <c r="O126" s="208" t="s">
        <v>42</v>
      </c>
      <c r="P126" s="144">
        <f>I126+J126</f>
        <v>0</v>
      </c>
      <c r="Q126" s="144">
        <f>ROUND(I126*H126,2)</f>
        <v>0</v>
      </c>
      <c r="R126" s="144">
        <f>ROUND(J126*H126,2)</f>
        <v>0</v>
      </c>
      <c r="S126" s="39"/>
      <c r="T126" s="209">
        <f>S126*H126</f>
        <v>0</v>
      </c>
      <c r="U126" s="209">
        <v>0</v>
      </c>
      <c r="V126" s="209">
        <f>U126*H126</f>
        <v>0</v>
      </c>
      <c r="W126" s="209">
        <v>0</v>
      </c>
      <c r="X126" s="210">
        <f>W126*H126</f>
        <v>0</v>
      </c>
      <c r="AR126" s="17" t="s">
        <v>177</v>
      </c>
      <c r="AT126" s="17" t="s">
        <v>173</v>
      </c>
      <c r="AU126" s="17" t="s">
        <v>83</v>
      </c>
      <c r="AY126" s="17" t="s">
        <v>171</v>
      </c>
      <c r="BE126" s="211">
        <f>IF(O126="základní",K126,0)</f>
        <v>0</v>
      </c>
      <c r="BF126" s="211">
        <f>IF(O126="snížená",K126,0)</f>
        <v>0</v>
      </c>
      <c r="BG126" s="211">
        <f>IF(O126="zákl. přenesená",K126,0)</f>
        <v>0</v>
      </c>
      <c r="BH126" s="211">
        <f>IF(O126="sníž. přenesená",K126,0)</f>
        <v>0</v>
      </c>
      <c r="BI126" s="211">
        <f>IF(O126="nulová",K126,0)</f>
        <v>0</v>
      </c>
      <c r="BJ126" s="17" t="s">
        <v>81</v>
      </c>
      <c r="BK126" s="211">
        <f>ROUND(P126*H126,2)</f>
        <v>0</v>
      </c>
      <c r="BL126" s="17" t="s">
        <v>177</v>
      </c>
      <c r="BM126" s="17" t="s">
        <v>284</v>
      </c>
    </row>
    <row r="127" spans="2:65" s="45" customFormat="1" ht="27" x14ac:dyDescent="0.3">
      <c r="B127" s="38"/>
      <c r="D127" s="212" t="s">
        <v>179</v>
      </c>
      <c r="F127" s="213" t="s">
        <v>997</v>
      </c>
      <c r="M127" s="38"/>
      <c r="N127" s="214"/>
      <c r="O127" s="39"/>
      <c r="P127" s="39"/>
      <c r="Q127" s="39"/>
      <c r="R127" s="39"/>
      <c r="S127" s="39"/>
      <c r="T127" s="39"/>
      <c r="U127" s="39"/>
      <c r="V127" s="39"/>
      <c r="W127" s="39"/>
      <c r="X127" s="87"/>
      <c r="AT127" s="17" t="s">
        <v>179</v>
      </c>
      <c r="AU127" s="17" t="s">
        <v>83</v>
      </c>
    </row>
    <row r="128" spans="2:65" s="216" customFormat="1" ht="13.5" x14ac:dyDescent="0.3">
      <c r="B128" s="215"/>
      <c r="D128" s="212" t="s">
        <v>181</v>
      </c>
      <c r="E128" s="217" t="s">
        <v>5</v>
      </c>
      <c r="F128" s="218" t="s">
        <v>1006</v>
      </c>
      <c r="H128" s="219">
        <v>5.25</v>
      </c>
      <c r="M128" s="215"/>
      <c r="N128" s="220"/>
      <c r="O128" s="221"/>
      <c r="P128" s="221"/>
      <c r="Q128" s="221"/>
      <c r="R128" s="221"/>
      <c r="S128" s="221"/>
      <c r="T128" s="221"/>
      <c r="U128" s="221"/>
      <c r="V128" s="221"/>
      <c r="W128" s="221"/>
      <c r="X128" s="222"/>
      <c r="AT128" s="217" t="s">
        <v>181</v>
      </c>
      <c r="AU128" s="217" t="s">
        <v>83</v>
      </c>
      <c r="AV128" s="216" t="s">
        <v>83</v>
      </c>
      <c r="AW128" s="216" t="s">
        <v>7</v>
      </c>
      <c r="AX128" s="216" t="s">
        <v>73</v>
      </c>
      <c r="AY128" s="217" t="s">
        <v>171</v>
      </c>
    </row>
    <row r="129" spans="2:65" s="224" customFormat="1" ht="13.5" x14ac:dyDescent="0.3">
      <c r="B129" s="223"/>
      <c r="D129" s="212" t="s">
        <v>181</v>
      </c>
      <c r="E129" s="225" t="s">
        <v>5</v>
      </c>
      <c r="F129" s="226" t="s">
        <v>205</v>
      </c>
      <c r="H129" s="227">
        <v>5.25</v>
      </c>
      <c r="M129" s="223"/>
      <c r="N129" s="228"/>
      <c r="O129" s="229"/>
      <c r="P129" s="229"/>
      <c r="Q129" s="229"/>
      <c r="R129" s="229"/>
      <c r="S129" s="229"/>
      <c r="T129" s="229"/>
      <c r="U129" s="229"/>
      <c r="V129" s="229"/>
      <c r="W129" s="229"/>
      <c r="X129" s="230"/>
      <c r="AT129" s="225" t="s">
        <v>181</v>
      </c>
      <c r="AU129" s="225" t="s">
        <v>83</v>
      </c>
      <c r="AV129" s="224" t="s">
        <v>177</v>
      </c>
      <c r="AW129" s="224" t="s">
        <v>7</v>
      </c>
      <c r="AX129" s="224" t="s">
        <v>81</v>
      </c>
      <c r="AY129" s="225" t="s">
        <v>171</v>
      </c>
    </row>
    <row r="130" spans="2:65" s="188" customFormat="1" ht="29.85" customHeight="1" x14ac:dyDescent="0.3">
      <c r="B130" s="187"/>
      <c r="C130" s="193"/>
      <c r="D130" s="261" t="s">
        <v>72</v>
      </c>
      <c r="E130" s="263" t="s">
        <v>920</v>
      </c>
      <c r="F130" s="263" t="s">
        <v>921</v>
      </c>
      <c r="G130" s="193"/>
      <c r="H130" s="193"/>
      <c r="I130" s="193"/>
      <c r="J130" s="193"/>
      <c r="K130" s="274">
        <f>BK130</f>
        <v>0</v>
      </c>
      <c r="L130" s="193"/>
      <c r="M130" s="187"/>
      <c r="N130" s="192"/>
      <c r="O130" s="193"/>
      <c r="P130" s="193"/>
      <c r="Q130" s="194">
        <f>SUM(Q131:Q150)</f>
        <v>0</v>
      </c>
      <c r="R130" s="194">
        <f>SUM(R131:R150)</f>
        <v>0</v>
      </c>
      <c r="S130" s="193"/>
      <c r="T130" s="195">
        <f>SUM(T131:T150)</f>
        <v>0</v>
      </c>
      <c r="U130" s="193"/>
      <c r="V130" s="195">
        <f>SUM(V131:V150)</f>
        <v>0</v>
      </c>
      <c r="W130" s="193"/>
      <c r="X130" s="196">
        <f>SUM(X131:X150)</f>
        <v>0</v>
      </c>
      <c r="AR130" s="189" t="s">
        <v>81</v>
      </c>
      <c r="AT130" s="197" t="s">
        <v>72</v>
      </c>
      <c r="AU130" s="197" t="s">
        <v>81</v>
      </c>
      <c r="AY130" s="189" t="s">
        <v>171</v>
      </c>
      <c r="BK130" s="198">
        <f>SUM(BK131:BK150)</f>
        <v>0</v>
      </c>
    </row>
    <row r="131" spans="2:65" s="45" customFormat="1" ht="16.5" customHeight="1" x14ac:dyDescent="0.3">
      <c r="B131" s="38"/>
      <c r="C131" s="201" t="s">
        <v>244</v>
      </c>
      <c r="D131" s="201" t="s">
        <v>173</v>
      </c>
      <c r="E131" s="202" t="s">
        <v>956</v>
      </c>
      <c r="F131" s="203" t="s">
        <v>957</v>
      </c>
      <c r="G131" s="204" t="s">
        <v>241</v>
      </c>
      <c r="H131" s="205">
        <v>35</v>
      </c>
      <c r="I131" s="7"/>
      <c r="J131" s="7"/>
      <c r="K131" s="206">
        <f>ROUND(P131*H131,2)</f>
        <v>0</v>
      </c>
      <c r="L131" s="203" t="s">
        <v>5</v>
      </c>
      <c r="M131" s="38"/>
      <c r="N131" s="207" t="s">
        <v>5</v>
      </c>
      <c r="O131" s="208" t="s">
        <v>42</v>
      </c>
      <c r="P131" s="144">
        <f>I131+J131</f>
        <v>0</v>
      </c>
      <c r="Q131" s="144">
        <f>ROUND(I131*H131,2)</f>
        <v>0</v>
      </c>
      <c r="R131" s="144">
        <f>ROUND(J131*H131,2)</f>
        <v>0</v>
      </c>
      <c r="S131" s="39"/>
      <c r="T131" s="209">
        <f>S131*H131</f>
        <v>0</v>
      </c>
      <c r="U131" s="209">
        <v>0</v>
      </c>
      <c r="V131" s="209">
        <f>U131*H131</f>
        <v>0</v>
      </c>
      <c r="W131" s="209">
        <v>0</v>
      </c>
      <c r="X131" s="210">
        <f>W131*H131</f>
        <v>0</v>
      </c>
      <c r="AR131" s="17" t="s">
        <v>177</v>
      </c>
      <c r="AT131" s="17" t="s">
        <v>173</v>
      </c>
      <c r="AU131" s="17" t="s">
        <v>83</v>
      </c>
      <c r="AY131" s="17" t="s">
        <v>171</v>
      </c>
      <c r="BE131" s="211">
        <f>IF(O131="základní",K131,0)</f>
        <v>0</v>
      </c>
      <c r="BF131" s="211">
        <f>IF(O131="snížená",K131,0)</f>
        <v>0</v>
      </c>
      <c r="BG131" s="211">
        <f>IF(O131="zákl. přenesená",K131,0)</f>
        <v>0</v>
      </c>
      <c r="BH131" s="211">
        <f>IF(O131="sníž. přenesená",K131,0)</f>
        <v>0</v>
      </c>
      <c r="BI131" s="211">
        <f>IF(O131="nulová",K131,0)</f>
        <v>0</v>
      </c>
      <c r="BJ131" s="17" t="s">
        <v>81</v>
      </c>
      <c r="BK131" s="211">
        <f>ROUND(P131*H131,2)</f>
        <v>0</v>
      </c>
      <c r="BL131" s="17" t="s">
        <v>177</v>
      </c>
      <c r="BM131" s="17" t="s">
        <v>294</v>
      </c>
    </row>
    <row r="132" spans="2:65" s="45" customFormat="1" ht="27" x14ac:dyDescent="0.3">
      <c r="B132" s="38"/>
      <c r="D132" s="212" t="s">
        <v>179</v>
      </c>
      <c r="F132" s="213" t="s">
        <v>997</v>
      </c>
      <c r="M132" s="38"/>
      <c r="N132" s="214"/>
      <c r="O132" s="39"/>
      <c r="P132" s="39"/>
      <c r="Q132" s="39"/>
      <c r="R132" s="39"/>
      <c r="S132" s="39"/>
      <c r="T132" s="39"/>
      <c r="U132" s="39"/>
      <c r="V132" s="39"/>
      <c r="W132" s="39"/>
      <c r="X132" s="87"/>
      <c r="AT132" s="17" t="s">
        <v>179</v>
      </c>
      <c r="AU132" s="17" t="s">
        <v>83</v>
      </c>
    </row>
    <row r="133" spans="2:65" s="216" customFormat="1" ht="13.5" x14ac:dyDescent="0.3">
      <c r="B133" s="215"/>
      <c r="D133" s="212" t="s">
        <v>181</v>
      </c>
      <c r="E133" s="217" t="s">
        <v>5</v>
      </c>
      <c r="F133" s="218" t="s">
        <v>1007</v>
      </c>
      <c r="H133" s="219">
        <v>35</v>
      </c>
      <c r="M133" s="215"/>
      <c r="N133" s="220"/>
      <c r="O133" s="221"/>
      <c r="P133" s="221"/>
      <c r="Q133" s="221"/>
      <c r="R133" s="221"/>
      <c r="S133" s="221"/>
      <c r="T133" s="221"/>
      <c r="U133" s="221"/>
      <c r="V133" s="221"/>
      <c r="W133" s="221"/>
      <c r="X133" s="222"/>
      <c r="AT133" s="217" t="s">
        <v>181</v>
      </c>
      <c r="AU133" s="217" t="s">
        <v>83</v>
      </c>
      <c r="AV133" s="216" t="s">
        <v>83</v>
      </c>
      <c r="AW133" s="216" t="s">
        <v>7</v>
      </c>
      <c r="AX133" s="216" t="s">
        <v>73</v>
      </c>
      <c r="AY133" s="217" t="s">
        <v>171</v>
      </c>
    </row>
    <row r="134" spans="2:65" s="224" customFormat="1" ht="13.5" x14ac:dyDescent="0.3">
      <c r="B134" s="223"/>
      <c r="D134" s="212" t="s">
        <v>181</v>
      </c>
      <c r="E134" s="225" t="s">
        <v>5</v>
      </c>
      <c r="F134" s="226" t="s">
        <v>205</v>
      </c>
      <c r="H134" s="227">
        <v>35</v>
      </c>
      <c r="M134" s="223"/>
      <c r="N134" s="228"/>
      <c r="O134" s="229"/>
      <c r="P134" s="229"/>
      <c r="Q134" s="229"/>
      <c r="R134" s="229"/>
      <c r="S134" s="229"/>
      <c r="T134" s="229"/>
      <c r="U134" s="229"/>
      <c r="V134" s="229"/>
      <c r="W134" s="229"/>
      <c r="X134" s="230"/>
      <c r="AT134" s="225" t="s">
        <v>181</v>
      </c>
      <c r="AU134" s="225" t="s">
        <v>83</v>
      </c>
      <c r="AV134" s="224" t="s">
        <v>177</v>
      </c>
      <c r="AW134" s="224" t="s">
        <v>7</v>
      </c>
      <c r="AX134" s="224" t="s">
        <v>81</v>
      </c>
      <c r="AY134" s="225" t="s">
        <v>171</v>
      </c>
    </row>
    <row r="135" spans="2:65" s="45" customFormat="1" ht="16.5" customHeight="1" x14ac:dyDescent="0.3">
      <c r="B135" s="38"/>
      <c r="C135" s="201" t="s">
        <v>248</v>
      </c>
      <c r="D135" s="201" t="s">
        <v>173</v>
      </c>
      <c r="E135" s="202" t="s">
        <v>930</v>
      </c>
      <c r="F135" s="203" t="s">
        <v>931</v>
      </c>
      <c r="G135" s="204" t="s">
        <v>224</v>
      </c>
      <c r="H135" s="205">
        <v>8</v>
      </c>
      <c r="I135" s="7"/>
      <c r="J135" s="7"/>
      <c r="K135" s="206">
        <f>ROUND(P135*H135,2)</f>
        <v>0</v>
      </c>
      <c r="L135" s="203" t="s">
        <v>5</v>
      </c>
      <c r="M135" s="38"/>
      <c r="N135" s="207" t="s">
        <v>5</v>
      </c>
      <c r="O135" s="208" t="s">
        <v>42</v>
      </c>
      <c r="P135" s="144">
        <f>I135+J135</f>
        <v>0</v>
      </c>
      <c r="Q135" s="144">
        <f>ROUND(I135*H135,2)</f>
        <v>0</v>
      </c>
      <c r="R135" s="144">
        <f>ROUND(J135*H135,2)</f>
        <v>0</v>
      </c>
      <c r="S135" s="39"/>
      <c r="T135" s="209">
        <f>S135*H135</f>
        <v>0</v>
      </c>
      <c r="U135" s="209">
        <v>0</v>
      </c>
      <c r="V135" s="209">
        <f>U135*H135</f>
        <v>0</v>
      </c>
      <c r="W135" s="209">
        <v>0</v>
      </c>
      <c r="X135" s="210">
        <f>W135*H135</f>
        <v>0</v>
      </c>
      <c r="AR135" s="17" t="s">
        <v>177</v>
      </c>
      <c r="AT135" s="17" t="s">
        <v>173</v>
      </c>
      <c r="AU135" s="17" t="s">
        <v>83</v>
      </c>
      <c r="AY135" s="17" t="s">
        <v>171</v>
      </c>
      <c r="BE135" s="211">
        <f>IF(O135="základní",K135,0)</f>
        <v>0</v>
      </c>
      <c r="BF135" s="211">
        <f>IF(O135="snížená",K135,0)</f>
        <v>0</v>
      </c>
      <c r="BG135" s="211">
        <f>IF(O135="zákl. přenesená",K135,0)</f>
        <v>0</v>
      </c>
      <c r="BH135" s="211">
        <f>IF(O135="sníž. přenesená",K135,0)</f>
        <v>0</v>
      </c>
      <c r="BI135" s="211">
        <f>IF(O135="nulová",K135,0)</f>
        <v>0</v>
      </c>
      <c r="BJ135" s="17" t="s">
        <v>81</v>
      </c>
      <c r="BK135" s="211">
        <f>ROUND(P135*H135,2)</f>
        <v>0</v>
      </c>
      <c r="BL135" s="17" t="s">
        <v>177</v>
      </c>
      <c r="BM135" s="17" t="s">
        <v>303</v>
      </c>
    </row>
    <row r="136" spans="2:65" s="45" customFormat="1" ht="27" x14ac:dyDescent="0.3">
      <c r="B136" s="38"/>
      <c r="C136" s="39"/>
      <c r="D136" s="262" t="s">
        <v>179</v>
      </c>
      <c r="E136" s="39"/>
      <c r="F136" s="269" t="s">
        <v>997</v>
      </c>
      <c r="G136" s="39"/>
      <c r="H136" s="39"/>
      <c r="I136" s="39"/>
      <c r="J136" s="39"/>
      <c r="K136" s="39"/>
      <c r="L136" s="39"/>
      <c r="M136" s="38"/>
      <c r="N136" s="214"/>
      <c r="O136" s="39"/>
      <c r="P136" s="39"/>
      <c r="Q136" s="39"/>
      <c r="R136" s="39"/>
      <c r="S136" s="39"/>
      <c r="T136" s="39"/>
      <c r="U136" s="39"/>
      <c r="V136" s="39"/>
      <c r="W136" s="39"/>
      <c r="X136" s="87"/>
      <c r="AT136" s="17" t="s">
        <v>179</v>
      </c>
      <c r="AU136" s="17" t="s">
        <v>83</v>
      </c>
    </row>
    <row r="137" spans="2:65" s="216" customFormat="1" ht="13.5" x14ac:dyDescent="0.3">
      <c r="B137" s="215"/>
      <c r="D137" s="212" t="s">
        <v>181</v>
      </c>
      <c r="E137" s="217" t="s">
        <v>5</v>
      </c>
      <c r="F137" s="218" t="s">
        <v>1008</v>
      </c>
      <c r="H137" s="219">
        <v>8</v>
      </c>
      <c r="M137" s="215"/>
      <c r="N137" s="220"/>
      <c r="O137" s="221"/>
      <c r="P137" s="221"/>
      <c r="Q137" s="221"/>
      <c r="R137" s="221"/>
      <c r="S137" s="221"/>
      <c r="T137" s="221"/>
      <c r="U137" s="221"/>
      <c r="V137" s="221"/>
      <c r="W137" s="221"/>
      <c r="X137" s="222"/>
      <c r="AT137" s="217" t="s">
        <v>181</v>
      </c>
      <c r="AU137" s="217" t="s">
        <v>83</v>
      </c>
      <c r="AV137" s="216" t="s">
        <v>83</v>
      </c>
      <c r="AW137" s="216" t="s">
        <v>7</v>
      </c>
      <c r="AX137" s="216" t="s">
        <v>73</v>
      </c>
      <c r="AY137" s="217" t="s">
        <v>171</v>
      </c>
    </row>
    <row r="138" spans="2:65" s="224" customFormat="1" ht="13.5" x14ac:dyDescent="0.3">
      <c r="B138" s="223"/>
      <c r="D138" s="212" t="s">
        <v>181</v>
      </c>
      <c r="E138" s="225" t="s">
        <v>5</v>
      </c>
      <c r="F138" s="226" t="s">
        <v>205</v>
      </c>
      <c r="H138" s="227">
        <v>8</v>
      </c>
      <c r="M138" s="223"/>
      <c r="N138" s="228"/>
      <c r="O138" s="229"/>
      <c r="P138" s="229"/>
      <c r="Q138" s="229"/>
      <c r="R138" s="229"/>
      <c r="S138" s="229"/>
      <c r="T138" s="229"/>
      <c r="U138" s="229"/>
      <c r="V138" s="229"/>
      <c r="W138" s="229"/>
      <c r="X138" s="230"/>
      <c r="AT138" s="225" t="s">
        <v>181</v>
      </c>
      <c r="AU138" s="225" t="s">
        <v>83</v>
      </c>
      <c r="AV138" s="224" t="s">
        <v>177</v>
      </c>
      <c r="AW138" s="224" t="s">
        <v>7</v>
      </c>
      <c r="AX138" s="224" t="s">
        <v>81</v>
      </c>
      <c r="AY138" s="225" t="s">
        <v>171</v>
      </c>
    </row>
    <row r="139" spans="2:65" s="45" customFormat="1" ht="25.5" customHeight="1" x14ac:dyDescent="0.3">
      <c r="B139" s="38"/>
      <c r="C139" s="201" t="s">
        <v>253</v>
      </c>
      <c r="D139" s="201" t="s">
        <v>173</v>
      </c>
      <c r="E139" s="202" t="s">
        <v>1009</v>
      </c>
      <c r="F139" s="203" t="s">
        <v>1010</v>
      </c>
      <c r="G139" s="204" t="s">
        <v>937</v>
      </c>
      <c r="H139" s="205">
        <v>1</v>
      </c>
      <c r="I139" s="7"/>
      <c r="J139" s="7"/>
      <c r="K139" s="206">
        <f>ROUND(P139*H139,2)</f>
        <v>0</v>
      </c>
      <c r="L139" s="203" t="s">
        <v>5</v>
      </c>
      <c r="M139" s="38"/>
      <c r="N139" s="207" t="s">
        <v>5</v>
      </c>
      <c r="O139" s="208" t="s">
        <v>42</v>
      </c>
      <c r="P139" s="144">
        <f>I139+J139</f>
        <v>0</v>
      </c>
      <c r="Q139" s="144">
        <f>ROUND(I139*H139,2)</f>
        <v>0</v>
      </c>
      <c r="R139" s="144">
        <f>ROUND(J139*H139,2)</f>
        <v>0</v>
      </c>
      <c r="S139" s="39"/>
      <c r="T139" s="209">
        <f>S139*H139</f>
        <v>0</v>
      </c>
      <c r="U139" s="209">
        <v>0</v>
      </c>
      <c r="V139" s="209">
        <f>U139*H139</f>
        <v>0</v>
      </c>
      <c r="W139" s="209">
        <v>0</v>
      </c>
      <c r="X139" s="210">
        <f>W139*H139</f>
        <v>0</v>
      </c>
      <c r="AR139" s="17" t="s">
        <v>177</v>
      </c>
      <c r="AT139" s="17" t="s">
        <v>173</v>
      </c>
      <c r="AU139" s="17" t="s">
        <v>83</v>
      </c>
      <c r="AY139" s="17" t="s">
        <v>171</v>
      </c>
      <c r="BE139" s="211">
        <f>IF(O139="základní",K139,0)</f>
        <v>0</v>
      </c>
      <c r="BF139" s="211">
        <f>IF(O139="snížená",K139,0)</f>
        <v>0</v>
      </c>
      <c r="BG139" s="211">
        <f>IF(O139="zákl. přenesená",K139,0)</f>
        <v>0</v>
      </c>
      <c r="BH139" s="211">
        <f>IF(O139="sníž. přenesená",K139,0)</f>
        <v>0</v>
      </c>
      <c r="BI139" s="211">
        <f>IF(O139="nulová",K139,0)</f>
        <v>0</v>
      </c>
      <c r="BJ139" s="17" t="s">
        <v>81</v>
      </c>
      <c r="BK139" s="211">
        <f>ROUND(P139*H139,2)</f>
        <v>0</v>
      </c>
      <c r="BL139" s="17" t="s">
        <v>177</v>
      </c>
      <c r="BM139" s="17" t="s">
        <v>312</v>
      </c>
    </row>
    <row r="140" spans="2:65" s="45" customFormat="1" ht="27" x14ac:dyDescent="0.3">
      <c r="B140" s="38"/>
      <c r="D140" s="212" t="s">
        <v>179</v>
      </c>
      <c r="F140" s="213" t="s">
        <v>997</v>
      </c>
      <c r="M140" s="38"/>
      <c r="N140" s="214"/>
      <c r="O140" s="39"/>
      <c r="P140" s="39"/>
      <c r="Q140" s="39"/>
      <c r="R140" s="39"/>
      <c r="S140" s="39"/>
      <c r="T140" s="39"/>
      <c r="U140" s="39"/>
      <c r="V140" s="39"/>
      <c r="W140" s="39"/>
      <c r="X140" s="87"/>
      <c r="AT140" s="17" t="s">
        <v>179</v>
      </c>
      <c r="AU140" s="17" t="s">
        <v>83</v>
      </c>
    </row>
    <row r="141" spans="2:65" s="216" customFormat="1" ht="13.5" x14ac:dyDescent="0.3">
      <c r="B141" s="215"/>
      <c r="C141" s="221"/>
      <c r="D141" s="262" t="s">
        <v>181</v>
      </c>
      <c r="E141" s="267" t="s">
        <v>5</v>
      </c>
      <c r="F141" s="271" t="s">
        <v>81</v>
      </c>
      <c r="G141" s="221"/>
      <c r="H141" s="273">
        <v>1</v>
      </c>
      <c r="I141" s="221"/>
      <c r="J141" s="221"/>
      <c r="K141" s="221"/>
      <c r="L141" s="221"/>
      <c r="M141" s="215"/>
      <c r="N141" s="220"/>
      <c r="O141" s="221"/>
      <c r="P141" s="221"/>
      <c r="Q141" s="221"/>
      <c r="R141" s="221"/>
      <c r="S141" s="221"/>
      <c r="T141" s="221"/>
      <c r="U141" s="221"/>
      <c r="V141" s="221"/>
      <c r="W141" s="221"/>
      <c r="X141" s="222"/>
      <c r="AT141" s="217" t="s">
        <v>181</v>
      </c>
      <c r="AU141" s="217" t="s">
        <v>83</v>
      </c>
      <c r="AV141" s="216" t="s">
        <v>83</v>
      </c>
      <c r="AW141" s="216" t="s">
        <v>7</v>
      </c>
      <c r="AX141" s="216" t="s">
        <v>73</v>
      </c>
      <c r="AY141" s="217" t="s">
        <v>171</v>
      </c>
    </row>
    <row r="142" spans="2:65" s="224" customFormat="1" ht="13.5" x14ac:dyDescent="0.3">
      <c r="B142" s="223"/>
      <c r="D142" s="212" t="s">
        <v>181</v>
      </c>
      <c r="E142" s="225" t="s">
        <v>5</v>
      </c>
      <c r="F142" s="226" t="s">
        <v>205</v>
      </c>
      <c r="H142" s="227">
        <v>1</v>
      </c>
      <c r="M142" s="223"/>
      <c r="N142" s="228"/>
      <c r="O142" s="229"/>
      <c r="P142" s="229"/>
      <c r="Q142" s="229"/>
      <c r="R142" s="229"/>
      <c r="S142" s="229"/>
      <c r="T142" s="229"/>
      <c r="U142" s="229"/>
      <c r="V142" s="229"/>
      <c r="W142" s="229"/>
      <c r="X142" s="230"/>
      <c r="AT142" s="225" t="s">
        <v>181</v>
      </c>
      <c r="AU142" s="225" t="s">
        <v>83</v>
      </c>
      <c r="AV142" s="224" t="s">
        <v>177</v>
      </c>
      <c r="AW142" s="224" t="s">
        <v>7</v>
      </c>
      <c r="AX142" s="224" t="s">
        <v>81</v>
      </c>
      <c r="AY142" s="225" t="s">
        <v>171</v>
      </c>
    </row>
    <row r="143" spans="2:65" s="45" customFormat="1" ht="16.5" customHeight="1" x14ac:dyDescent="0.3">
      <c r="B143" s="38"/>
      <c r="C143" s="201" t="s">
        <v>12</v>
      </c>
      <c r="D143" s="201" t="s">
        <v>173</v>
      </c>
      <c r="E143" s="202" t="s">
        <v>1011</v>
      </c>
      <c r="F143" s="203" t="s">
        <v>1012</v>
      </c>
      <c r="G143" s="204" t="s">
        <v>241</v>
      </c>
      <c r="H143" s="205">
        <v>35</v>
      </c>
      <c r="I143" s="7"/>
      <c r="J143" s="7"/>
      <c r="K143" s="206">
        <f>ROUND(P143*H143,2)</f>
        <v>0</v>
      </c>
      <c r="L143" s="203" t="s">
        <v>5</v>
      </c>
      <c r="M143" s="38"/>
      <c r="N143" s="207" t="s">
        <v>5</v>
      </c>
      <c r="O143" s="208" t="s">
        <v>42</v>
      </c>
      <c r="P143" s="144">
        <f>I143+J143</f>
        <v>0</v>
      </c>
      <c r="Q143" s="144">
        <f>ROUND(I143*H143,2)</f>
        <v>0</v>
      </c>
      <c r="R143" s="144">
        <f>ROUND(J143*H143,2)</f>
        <v>0</v>
      </c>
      <c r="S143" s="39"/>
      <c r="T143" s="209">
        <f>S143*H143</f>
        <v>0</v>
      </c>
      <c r="U143" s="209">
        <v>0</v>
      </c>
      <c r="V143" s="209">
        <f>U143*H143</f>
        <v>0</v>
      </c>
      <c r="W143" s="209">
        <v>0</v>
      </c>
      <c r="X143" s="210">
        <f>W143*H143</f>
        <v>0</v>
      </c>
      <c r="AR143" s="17" t="s">
        <v>177</v>
      </c>
      <c r="AT143" s="17" t="s">
        <v>173</v>
      </c>
      <c r="AU143" s="17" t="s">
        <v>83</v>
      </c>
      <c r="AY143" s="17" t="s">
        <v>171</v>
      </c>
      <c r="BE143" s="211">
        <f>IF(O143="základní",K143,0)</f>
        <v>0</v>
      </c>
      <c r="BF143" s="211">
        <f>IF(O143="snížená",K143,0)</f>
        <v>0</v>
      </c>
      <c r="BG143" s="211">
        <f>IF(O143="zákl. přenesená",K143,0)</f>
        <v>0</v>
      </c>
      <c r="BH143" s="211">
        <f>IF(O143="sníž. přenesená",K143,0)</f>
        <v>0</v>
      </c>
      <c r="BI143" s="211">
        <f>IF(O143="nulová",K143,0)</f>
        <v>0</v>
      </c>
      <c r="BJ143" s="17" t="s">
        <v>81</v>
      </c>
      <c r="BK143" s="211">
        <f>ROUND(P143*H143,2)</f>
        <v>0</v>
      </c>
      <c r="BL143" s="17" t="s">
        <v>177</v>
      </c>
      <c r="BM143" s="17" t="s">
        <v>323</v>
      </c>
    </row>
    <row r="144" spans="2:65" s="45" customFormat="1" ht="27" x14ac:dyDescent="0.3">
      <c r="B144" s="38"/>
      <c r="D144" s="212" t="s">
        <v>179</v>
      </c>
      <c r="F144" s="213" t="s">
        <v>997</v>
      </c>
      <c r="M144" s="38"/>
      <c r="N144" s="214"/>
      <c r="O144" s="39"/>
      <c r="P144" s="39"/>
      <c r="Q144" s="39"/>
      <c r="R144" s="39"/>
      <c r="S144" s="39"/>
      <c r="T144" s="39"/>
      <c r="U144" s="39"/>
      <c r="V144" s="39"/>
      <c r="W144" s="39"/>
      <c r="X144" s="87"/>
      <c r="AT144" s="17" t="s">
        <v>179</v>
      </c>
      <c r="AU144" s="17" t="s">
        <v>83</v>
      </c>
    </row>
    <row r="145" spans="2:65" s="216" customFormat="1" ht="13.5" x14ac:dyDescent="0.3">
      <c r="B145" s="215"/>
      <c r="D145" s="212" t="s">
        <v>181</v>
      </c>
      <c r="E145" s="217" t="s">
        <v>5</v>
      </c>
      <c r="F145" s="218" t="s">
        <v>1007</v>
      </c>
      <c r="H145" s="219">
        <v>35</v>
      </c>
      <c r="M145" s="215"/>
      <c r="N145" s="220"/>
      <c r="O145" s="221"/>
      <c r="P145" s="221"/>
      <c r="Q145" s="221"/>
      <c r="R145" s="221"/>
      <c r="S145" s="221"/>
      <c r="T145" s="221"/>
      <c r="U145" s="221"/>
      <c r="V145" s="221"/>
      <c r="W145" s="221"/>
      <c r="X145" s="222"/>
      <c r="AT145" s="217" t="s">
        <v>181</v>
      </c>
      <c r="AU145" s="217" t="s">
        <v>83</v>
      </c>
      <c r="AV145" s="216" t="s">
        <v>83</v>
      </c>
      <c r="AW145" s="216" t="s">
        <v>7</v>
      </c>
      <c r="AX145" s="216" t="s">
        <v>73</v>
      </c>
      <c r="AY145" s="217" t="s">
        <v>171</v>
      </c>
    </row>
    <row r="146" spans="2:65" s="224" customFormat="1" ht="13.5" x14ac:dyDescent="0.3">
      <c r="B146" s="223"/>
      <c r="C146" s="229"/>
      <c r="D146" s="262" t="s">
        <v>181</v>
      </c>
      <c r="E146" s="265" t="s">
        <v>5</v>
      </c>
      <c r="F146" s="270" t="s">
        <v>205</v>
      </c>
      <c r="G146" s="229"/>
      <c r="H146" s="272">
        <v>35</v>
      </c>
      <c r="I146" s="229"/>
      <c r="J146" s="229"/>
      <c r="K146" s="229"/>
      <c r="L146" s="229"/>
      <c r="M146" s="223"/>
      <c r="N146" s="228"/>
      <c r="O146" s="229"/>
      <c r="P146" s="229"/>
      <c r="Q146" s="229"/>
      <c r="R146" s="229"/>
      <c r="S146" s="229"/>
      <c r="T146" s="229"/>
      <c r="U146" s="229"/>
      <c r="V146" s="229"/>
      <c r="W146" s="229"/>
      <c r="X146" s="230"/>
      <c r="AT146" s="225" t="s">
        <v>181</v>
      </c>
      <c r="AU146" s="225" t="s">
        <v>83</v>
      </c>
      <c r="AV146" s="224" t="s">
        <v>177</v>
      </c>
      <c r="AW146" s="224" t="s">
        <v>7</v>
      </c>
      <c r="AX146" s="224" t="s">
        <v>81</v>
      </c>
      <c r="AY146" s="225" t="s">
        <v>171</v>
      </c>
    </row>
    <row r="147" spans="2:65" s="45" customFormat="1" ht="51" customHeight="1" x14ac:dyDescent="0.3">
      <c r="B147" s="38"/>
      <c r="C147" s="201" t="s">
        <v>260</v>
      </c>
      <c r="D147" s="201" t="s">
        <v>173</v>
      </c>
      <c r="E147" s="202" t="s">
        <v>1013</v>
      </c>
      <c r="F147" s="203" t="s">
        <v>1014</v>
      </c>
      <c r="G147" s="204" t="s">
        <v>224</v>
      </c>
      <c r="H147" s="205">
        <v>1</v>
      </c>
      <c r="I147" s="7"/>
      <c r="J147" s="7"/>
      <c r="K147" s="206">
        <f>ROUND(P147*H147,2)</f>
        <v>0</v>
      </c>
      <c r="L147" s="203" t="s">
        <v>5</v>
      </c>
      <c r="M147" s="38"/>
      <c r="N147" s="207" t="s">
        <v>5</v>
      </c>
      <c r="O147" s="208" t="s">
        <v>42</v>
      </c>
      <c r="P147" s="144">
        <f>I147+J147</f>
        <v>0</v>
      </c>
      <c r="Q147" s="144">
        <f>ROUND(I147*H147,2)</f>
        <v>0</v>
      </c>
      <c r="R147" s="144">
        <f>ROUND(J147*H147,2)</f>
        <v>0</v>
      </c>
      <c r="S147" s="39"/>
      <c r="T147" s="209">
        <f>S147*H147</f>
        <v>0</v>
      </c>
      <c r="U147" s="209">
        <v>0</v>
      </c>
      <c r="V147" s="209">
        <f>U147*H147</f>
        <v>0</v>
      </c>
      <c r="W147" s="209">
        <v>0</v>
      </c>
      <c r="X147" s="210">
        <f>W147*H147</f>
        <v>0</v>
      </c>
      <c r="AR147" s="17" t="s">
        <v>177</v>
      </c>
      <c r="AT147" s="17" t="s">
        <v>173</v>
      </c>
      <c r="AU147" s="17" t="s">
        <v>83</v>
      </c>
      <c r="AY147" s="17" t="s">
        <v>171</v>
      </c>
      <c r="BE147" s="211">
        <f>IF(O147="základní",K147,0)</f>
        <v>0</v>
      </c>
      <c r="BF147" s="211">
        <f>IF(O147="snížená",K147,0)</f>
        <v>0</v>
      </c>
      <c r="BG147" s="211">
        <f>IF(O147="zákl. přenesená",K147,0)</f>
        <v>0</v>
      </c>
      <c r="BH147" s="211">
        <f>IF(O147="sníž. přenesená",K147,0)</f>
        <v>0</v>
      </c>
      <c r="BI147" s="211">
        <f>IF(O147="nulová",K147,0)</f>
        <v>0</v>
      </c>
      <c r="BJ147" s="17" t="s">
        <v>81</v>
      </c>
      <c r="BK147" s="211">
        <f>ROUND(P147*H147,2)</f>
        <v>0</v>
      </c>
      <c r="BL147" s="17" t="s">
        <v>177</v>
      </c>
      <c r="BM147" s="17" t="s">
        <v>334</v>
      </c>
    </row>
    <row r="148" spans="2:65" s="45" customFormat="1" ht="27" x14ac:dyDescent="0.3">
      <c r="B148" s="38"/>
      <c r="D148" s="212" t="s">
        <v>179</v>
      </c>
      <c r="F148" s="213" t="s">
        <v>997</v>
      </c>
      <c r="M148" s="38"/>
      <c r="N148" s="214"/>
      <c r="O148" s="39"/>
      <c r="P148" s="39"/>
      <c r="Q148" s="39"/>
      <c r="R148" s="39"/>
      <c r="S148" s="39"/>
      <c r="T148" s="39"/>
      <c r="U148" s="39"/>
      <c r="V148" s="39"/>
      <c r="W148" s="39"/>
      <c r="X148" s="87"/>
      <c r="AT148" s="17" t="s">
        <v>179</v>
      </c>
      <c r="AU148" s="17" t="s">
        <v>83</v>
      </c>
    </row>
    <row r="149" spans="2:65" s="216" customFormat="1" ht="13.5" x14ac:dyDescent="0.3">
      <c r="B149" s="215"/>
      <c r="D149" s="212" t="s">
        <v>181</v>
      </c>
      <c r="E149" s="217" t="s">
        <v>5</v>
      </c>
      <c r="F149" s="218" t="s">
        <v>81</v>
      </c>
      <c r="H149" s="219">
        <v>1</v>
      </c>
      <c r="M149" s="215"/>
      <c r="N149" s="220"/>
      <c r="O149" s="221"/>
      <c r="P149" s="221"/>
      <c r="Q149" s="221"/>
      <c r="R149" s="221"/>
      <c r="S149" s="221"/>
      <c r="T149" s="221"/>
      <c r="U149" s="221"/>
      <c r="V149" s="221"/>
      <c r="W149" s="221"/>
      <c r="X149" s="222"/>
      <c r="AT149" s="217" t="s">
        <v>181</v>
      </c>
      <c r="AU149" s="217" t="s">
        <v>83</v>
      </c>
      <c r="AV149" s="216" t="s">
        <v>83</v>
      </c>
      <c r="AW149" s="216" t="s">
        <v>7</v>
      </c>
      <c r="AX149" s="216" t="s">
        <v>73</v>
      </c>
      <c r="AY149" s="217" t="s">
        <v>171</v>
      </c>
    </row>
    <row r="150" spans="2:65" s="224" customFormat="1" ht="13.5" x14ac:dyDescent="0.3">
      <c r="B150" s="223"/>
      <c r="D150" s="212" t="s">
        <v>181</v>
      </c>
      <c r="E150" s="225" t="s">
        <v>5</v>
      </c>
      <c r="F150" s="226" t="s">
        <v>205</v>
      </c>
      <c r="H150" s="227">
        <v>1</v>
      </c>
      <c r="M150" s="223"/>
      <c r="N150" s="240"/>
      <c r="O150" s="241"/>
      <c r="P150" s="241"/>
      <c r="Q150" s="241"/>
      <c r="R150" s="241"/>
      <c r="S150" s="241"/>
      <c r="T150" s="241"/>
      <c r="U150" s="241"/>
      <c r="V150" s="241"/>
      <c r="W150" s="241"/>
      <c r="X150" s="242"/>
      <c r="AT150" s="225" t="s">
        <v>181</v>
      </c>
      <c r="AU150" s="225" t="s">
        <v>83</v>
      </c>
      <c r="AV150" s="224" t="s">
        <v>177</v>
      </c>
      <c r="AW150" s="224" t="s">
        <v>7</v>
      </c>
      <c r="AX150" s="224" t="s">
        <v>81</v>
      </c>
      <c r="AY150" s="225" t="s">
        <v>171</v>
      </c>
    </row>
    <row r="151" spans="2:65" s="45" customFormat="1" ht="6.95" customHeight="1" x14ac:dyDescent="0.3"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38"/>
    </row>
  </sheetData>
  <sheetProtection algorithmName="SHA-512" hashValue="NOciS4iJfKnS+H96QbmMEvE3twyj7hOimXvOQcxigYdDChk1kEN9/kW0x38FUB0G3auIaqj+wyVpJYC0T7qEUg==" saltValue="6D3+fqMW3GULbDu2DY2H+g==" spinCount="100000" sheet="1" objects="1" scenarios="1"/>
  <autoFilter ref="C81:L150">
    <sortState ref="C82:L150">
      <sortCondition ref="I81:I150"/>
    </sortState>
  </autoFilter>
  <mergeCells count="10">
    <mergeCell ref="J53:J54"/>
    <mergeCell ref="E72:H72"/>
    <mergeCell ref="E74:H74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1"/>
  <sheetViews>
    <sheetView showGridLines="0" workbookViewId="0">
      <pane ySplit="1" topLeftCell="A2" activePane="bottomLeft" state="frozen"/>
      <selection pane="bottomLeft" activeCell="J239" sqref="J239"/>
    </sheetView>
  </sheetViews>
  <sheetFormatPr defaultRowHeight="15" x14ac:dyDescent="0.3"/>
  <cols>
    <col min="1" max="1" width="8.33203125" style="13" customWidth="1"/>
    <col min="2" max="2" width="1.6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75" style="13" customWidth="1"/>
    <col min="7" max="7" width="8.6640625" style="13" customWidth="1"/>
    <col min="8" max="8" width="11.1640625" style="13" customWidth="1"/>
    <col min="9" max="11" width="23.5" style="13" customWidth="1"/>
    <col min="12" max="12" width="15.5" style="13" customWidth="1"/>
    <col min="13" max="13" width="9.33203125" style="13"/>
    <col min="14" max="18" width="9.33203125" style="13" hidden="1"/>
    <col min="19" max="19" width="8.1640625" style="13" hidden="1" customWidth="1"/>
    <col min="20" max="20" width="29.6640625" style="13" hidden="1" customWidth="1"/>
    <col min="21" max="21" width="16.33203125" style="13" hidden="1" customWidth="1"/>
    <col min="22" max="24" width="20" style="13" hidden="1" customWidth="1"/>
    <col min="25" max="25" width="12.33203125" style="13" hidden="1" customWidth="1"/>
    <col min="26" max="26" width="16.33203125" style="13" customWidth="1"/>
    <col min="27" max="27" width="12.33203125" style="13" customWidth="1"/>
    <col min="28" max="28" width="1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1" spans="1:70" ht="21.75" customHeight="1" x14ac:dyDescent="0.3">
      <c r="A1" s="12"/>
      <c r="B1" s="2"/>
      <c r="C1" s="2"/>
      <c r="D1" s="3" t="s">
        <v>1</v>
      </c>
      <c r="E1" s="2"/>
      <c r="F1" s="128" t="s">
        <v>125</v>
      </c>
      <c r="G1" s="129" t="s">
        <v>126</v>
      </c>
      <c r="H1" s="129"/>
      <c r="I1" s="2"/>
      <c r="J1" s="128" t="s">
        <v>127</v>
      </c>
      <c r="K1" s="3" t="s">
        <v>128</v>
      </c>
      <c r="L1" s="128" t="s">
        <v>129</v>
      </c>
      <c r="M1" s="128"/>
      <c r="N1" s="128"/>
      <c r="O1" s="128"/>
      <c r="P1" s="128"/>
      <c r="Q1" s="128"/>
      <c r="R1" s="128"/>
      <c r="S1" s="128"/>
      <c r="T1" s="12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M2" s="15" t="s">
        <v>9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T2" s="17" t="s">
        <v>104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70" ht="36.950000000000003" customHeight="1" x14ac:dyDescent="0.3">
      <c r="B4" s="21"/>
      <c r="C4" s="22"/>
      <c r="D4" s="23" t="s">
        <v>130</v>
      </c>
      <c r="E4" s="22"/>
      <c r="F4" s="22"/>
      <c r="G4" s="22"/>
      <c r="H4" s="22"/>
      <c r="I4" s="22"/>
      <c r="J4" s="22"/>
      <c r="K4" s="22"/>
      <c r="L4" s="24"/>
      <c r="N4" s="25" t="s">
        <v>14</v>
      </c>
      <c r="AT4" s="17" t="s">
        <v>6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4"/>
    </row>
    <row r="6" spans="1:70" x14ac:dyDescent="0.3">
      <c r="B6" s="21"/>
      <c r="C6" s="22"/>
      <c r="D6" s="34" t="s">
        <v>20</v>
      </c>
      <c r="E6" s="22"/>
      <c r="F6" s="22"/>
      <c r="G6" s="22"/>
      <c r="H6" s="22"/>
      <c r="I6" s="22"/>
      <c r="J6" s="22"/>
      <c r="K6" s="22"/>
      <c r="L6" s="24"/>
    </row>
    <row r="7" spans="1:70" ht="16.5" customHeight="1" x14ac:dyDescent="0.3">
      <c r="B7" s="21"/>
      <c r="C7" s="22"/>
      <c r="D7" s="22"/>
      <c r="E7" s="130" t="str">
        <f>'Rekapitulace stavby'!K6</f>
        <v>Vojenská vlečka č.10 - Čáslav - Remíza pro hnací drážní vozidlo</v>
      </c>
      <c r="F7" s="131"/>
      <c r="G7" s="131"/>
      <c r="H7" s="131"/>
      <c r="I7" s="22"/>
      <c r="J7" s="22"/>
      <c r="K7" s="22"/>
      <c r="L7" s="24"/>
    </row>
    <row r="8" spans="1:70" s="45" customFormat="1" x14ac:dyDescent="0.3">
      <c r="B8" s="38"/>
      <c r="C8" s="39"/>
      <c r="D8" s="34" t="s">
        <v>131</v>
      </c>
      <c r="E8" s="39"/>
      <c r="F8" s="39"/>
      <c r="G8" s="39"/>
      <c r="H8" s="39"/>
      <c r="I8" s="39"/>
      <c r="J8" s="39"/>
      <c r="K8" s="39"/>
      <c r="L8" s="44"/>
    </row>
    <row r="9" spans="1:70" s="45" customFormat="1" ht="36.950000000000003" customHeight="1" x14ac:dyDescent="0.3">
      <c r="B9" s="38"/>
      <c r="C9" s="39"/>
      <c r="D9" s="39"/>
      <c r="E9" s="132" t="s">
        <v>1015</v>
      </c>
      <c r="F9" s="133"/>
      <c r="G9" s="133"/>
      <c r="H9" s="133"/>
      <c r="I9" s="39"/>
      <c r="J9" s="39"/>
      <c r="K9" s="39"/>
      <c r="L9" s="44"/>
    </row>
    <row r="10" spans="1:70" s="45" customFormat="1" ht="13.5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4"/>
    </row>
    <row r="11" spans="1:70" s="45" customFormat="1" ht="14.45" customHeight="1" x14ac:dyDescent="0.3">
      <c r="B11" s="38"/>
      <c r="C11" s="39"/>
      <c r="D11" s="34" t="s">
        <v>22</v>
      </c>
      <c r="E11" s="39"/>
      <c r="F11" s="35" t="s">
        <v>5</v>
      </c>
      <c r="G11" s="39"/>
      <c r="H11" s="39"/>
      <c r="I11" s="34" t="s">
        <v>23</v>
      </c>
      <c r="J11" s="35" t="s">
        <v>5</v>
      </c>
      <c r="K11" s="39"/>
      <c r="L11" s="44"/>
    </row>
    <row r="12" spans="1:70" s="45" customFormat="1" ht="14.45" customHeight="1" x14ac:dyDescent="0.3">
      <c r="B12" s="38"/>
      <c r="C12" s="39"/>
      <c r="D12" s="34" t="s">
        <v>24</v>
      </c>
      <c r="E12" s="39"/>
      <c r="F12" s="35" t="s">
        <v>25</v>
      </c>
      <c r="G12" s="39"/>
      <c r="H12" s="39"/>
      <c r="I12" s="34" t="s">
        <v>26</v>
      </c>
      <c r="J12" s="134" t="str">
        <f>'Rekapitulace stavby'!AN8</f>
        <v>10. 2. 2017</v>
      </c>
      <c r="K12" s="39"/>
      <c r="L12" s="44"/>
    </row>
    <row r="13" spans="1:70" s="45" customFormat="1" ht="10.9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4"/>
    </row>
    <row r="14" spans="1:70" s="45" customFormat="1" ht="14.45" customHeight="1" x14ac:dyDescent="0.3">
      <c r="B14" s="38"/>
      <c r="C14" s="39"/>
      <c r="D14" s="34" t="s">
        <v>28</v>
      </c>
      <c r="E14" s="39"/>
      <c r="F14" s="39"/>
      <c r="G14" s="39"/>
      <c r="H14" s="39"/>
      <c r="I14" s="34" t="s">
        <v>29</v>
      </c>
      <c r="J14" s="35" t="str">
        <f>IF('Rekapitulace stavby'!AN10="","",'Rekapitulace stavby'!AN10)</f>
        <v/>
      </c>
      <c r="K14" s="39"/>
      <c r="L14" s="44"/>
    </row>
    <row r="15" spans="1:70" s="45" customFormat="1" ht="18" customHeight="1" x14ac:dyDescent="0.3">
      <c r="B15" s="38"/>
      <c r="C15" s="39"/>
      <c r="D15" s="39"/>
      <c r="E15" s="35" t="str">
        <f>IF('Rekapitulace stavby'!E11="","",'Rekapitulace stavby'!E11)</f>
        <v>ARMÁDNÍ SERVISNÍ, příspěvková organizace</v>
      </c>
      <c r="F15" s="39"/>
      <c r="G15" s="39"/>
      <c r="H15" s="39"/>
      <c r="I15" s="34" t="s">
        <v>31</v>
      </c>
      <c r="J15" s="35" t="str">
        <f>IF('Rekapitulace stavby'!AN11="","",'Rekapitulace stavby'!AN11)</f>
        <v/>
      </c>
      <c r="K15" s="39"/>
      <c r="L15" s="44"/>
    </row>
    <row r="16" spans="1:70" s="45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4"/>
    </row>
    <row r="17" spans="2:12" s="45" customFormat="1" ht="14.45" customHeight="1" x14ac:dyDescent="0.3">
      <c r="B17" s="38"/>
      <c r="C17" s="39"/>
      <c r="D17" s="34" t="s">
        <v>32</v>
      </c>
      <c r="E17" s="39"/>
      <c r="F17" s="39"/>
      <c r="G17" s="39"/>
      <c r="H17" s="39"/>
      <c r="I17" s="34" t="s">
        <v>29</v>
      </c>
      <c r="J17" s="35" t="str">
        <f>IF('Rekapitulace stavby'!AN13="Vyplň údaj","",IF('Rekapitulace stavby'!AN13="","",'Rekapitulace stavby'!AN13))</f>
        <v/>
      </c>
      <c r="K17" s="39"/>
      <c r="L17" s="44"/>
    </row>
    <row r="18" spans="2:12" s="45" customFormat="1" ht="18" customHeight="1" x14ac:dyDescent="0.3">
      <c r="B18" s="38"/>
      <c r="C18" s="39"/>
      <c r="D18" s="39"/>
      <c r="E18" s="35" t="str">
        <f>IF('Rekapitulace stavby'!E14="Vyplň údaj","",IF('Rekapitulace stavby'!E14="","",'Rekapitulace stavby'!E14))</f>
        <v/>
      </c>
      <c r="F18" s="39"/>
      <c r="G18" s="39"/>
      <c r="H18" s="39"/>
      <c r="I18" s="34" t="s">
        <v>31</v>
      </c>
      <c r="J18" s="35" t="str">
        <f>IF('Rekapitulace stavby'!AN14="Vyplň údaj","",IF('Rekapitulace stavby'!AN14="","",'Rekapitulace stavby'!AN14))</f>
        <v/>
      </c>
      <c r="K18" s="39"/>
      <c r="L18" s="44"/>
    </row>
    <row r="19" spans="2:12" s="45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4"/>
    </row>
    <row r="20" spans="2:12" s="45" customFormat="1" ht="14.45" customHeight="1" x14ac:dyDescent="0.3">
      <c r="B20" s="38"/>
      <c r="C20" s="39"/>
      <c r="D20" s="34" t="s">
        <v>34</v>
      </c>
      <c r="E20" s="39"/>
      <c r="F20" s="39"/>
      <c r="G20" s="39"/>
      <c r="H20" s="39"/>
      <c r="I20" s="34" t="s">
        <v>29</v>
      </c>
      <c r="J20" s="35" t="str">
        <f>IF('Rekapitulace stavby'!AN16="","",'Rekapitulace stavby'!AN16)</f>
        <v/>
      </c>
      <c r="K20" s="39"/>
      <c r="L20" s="44"/>
    </row>
    <row r="21" spans="2:12" s="45" customFormat="1" ht="18" customHeight="1" x14ac:dyDescent="0.3">
      <c r="B21" s="38"/>
      <c r="C21" s="39"/>
      <c r="D21" s="39"/>
      <c r="E21" s="35" t="str">
        <f>IF('Rekapitulace stavby'!E17="","",'Rekapitulace stavby'!E17)</f>
        <v xml:space="preserve"> </v>
      </c>
      <c r="F21" s="39"/>
      <c r="G21" s="39"/>
      <c r="H21" s="39"/>
      <c r="I21" s="34" t="s">
        <v>31</v>
      </c>
      <c r="J21" s="35" t="str">
        <f>IF('Rekapitulace stavby'!AN17="","",'Rekapitulace stavby'!AN17)</f>
        <v/>
      </c>
      <c r="K21" s="39"/>
      <c r="L21" s="44"/>
    </row>
    <row r="22" spans="2:12" s="45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4"/>
    </row>
    <row r="23" spans="2:12" s="45" customFormat="1" ht="14.45" customHeight="1" x14ac:dyDescent="0.3">
      <c r="B23" s="38"/>
      <c r="C23" s="39"/>
      <c r="D23" s="34" t="s">
        <v>36</v>
      </c>
      <c r="E23" s="39"/>
      <c r="F23" s="39"/>
      <c r="G23" s="39"/>
      <c r="H23" s="39"/>
      <c r="I23" s="39"/>
      <c r="J23" s="39"/>
      <c r="K23" s="39"/>
      <c r="L23" s="44"/>
    </row>
    <row r="24" spans="2:12" s="138" customFormat="1" ht="16.5" customHeight="1" x14ac:dyDescent="0.3">
      <c r="B24" s="135"/>
      <c r="C24" s="136"/>
      <c r="D24" s="136"/>
      <c r="E24" s="36" t="s">
        <v>1016</v>
      </c>
      <c r="F24" s="36"/>
      <c r="G24" s="36"/>
      <c r="H24" s="36"/>
      <c r="I24" s="136"/>
      <c r="J24" s="136"/>
      <c r="K24" s="136"/>
      <c r="L24" s="137"/>
    </row>
    <row r="25" spans="2:12" s="45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4"/>
    </row>
    <row r="26" spans="2:12" s="45" customFormat="1" ht="6.95" customHeight="1" x14ac:dyDescent="0.3">
      <c r="B26" s="38"/>
      <c r="C26" s="39"/>
      <c r="D26" s="83"/>
      <c r="E26" s="83"/>
      <c r="F26" s="83"/>
      <c r="G26" s="83"/>
      <c r="H26" s="83"/>
      <c r="I26" s="83"/>
      <c r="J26" s="83"/>
      <c r="K26" s="83"/>
      <c r="L26" s="139"/>
    </row>
    <row r="27" spans="2:12" s="45" customFormat="1" x14ac:dyDescent="0.3">
      <c r="B27" s="38"/>
      <c r="C27" s="39"/>
      <c r="D27" s="39"/>
      <c r="E27" s="34" t="s">
        <v>134</v>
      </c>
      <c r="F27" s="39"/>
      <c r="G27" s="39"/>
      <c r="H27" s="39"/>
      <c r="I27" s="39"/>
      <c r="J27" s="39"/>
      <c r="K27" s="140">
        <f>I58</f>
        <v>0</v>
      </c>
      <c r="L27" s="44"/>
    </row>
    <row r="28" spans="2:12" s="45" customFormat="1" x14ac:dyDescent="0.3">
      <c r="B28" s="38"/>
      <c r="C28" s="39"/>
      <c r="D28" s="39"/>
      <c r="E28" s="34" t="s">
        <v>135</v>
      </c>
      <c r="F28" s="39"/>
      <c r="G28" s="39"/>
      <c r="H28" s="39"/>
      <c r="I28" s="39"/>
      <c r="J28" s="39"/>
      <c r="K28" s="140">
        <f>J58</f>
        <v>0</v>
      </c>
      <c r="L28" s="44"/>
    </row>
    <row r="29" spans="2:12" s="45" customFormat="1" ht="25.35" customHeight="1" x14ac:dyDescent="0.3">
      <c r="B29" s="38"/>
      <c r="C29" s="39"/>
      <c r="D29" s="141" t="s">
        <v>37</v>
      </c>
      <c r="E29" s="39"/>
      <c r="F29" s="39"/>
      <c r="G29" s="39"/>
      <c r="H29" s="39"/>
      <c r="I29" s="39"/>
      <c r="J29" s="39"/>
      <c r="K29" s="142">
        <f>ROUND(K111,2)</f>
        <v>0</v>
      </c>
      <c r="L29" s="44"/>
    </row>
    <row r="30" spans="2:12" s="45" customFormat="1" ht="6.95" customHeight="1" x14ac:dyDescent="0.3">
      <c r="B30" s="38"/>
      <c r="C30" s="39"/>
      <c r="D30" s="83"/>
      <c r="E30" s="83"/>
      <c r="F30" s="83"/>
      <c r="G30" s="83"/>
      <c r="H30" s="83"/>
      <c r="I30" s="83"/>
      <c r="J30" s="83"/>
      <c r="K30" s="83"/>
      <c r="L30" s="139"/>
    </row>
    <row r="31" spans="2:12" s="45" customFormat="1" ht="14.45" customHeight="1" x14ac:dyDescent="0.3">
      <c r="B31" s="38"/>
      <c r="C31" s="39"/>
      <c r="D31" s="39"/>
      <c r="E31" s="39"/>
      <c r="F31" s="143" t="s">
        <v>39</v>
      </c>
      <c r="G31" s="39"/>
      <c r="H31" s="39"/>
      <c r="I31" s="143" t="s">
        <v>38</v>
      </c>
      <c r="J31" s="39"/>
      <c r="K31" s="143" t="s">
        <v>40</v>
      </c>
      <c r="L31" s="44"/>
    </row>
    <row r="32" spans="2:12" s="45" customFormat="1" ht="14.45" customHeight="1" x14ac:dyDescent="0.3">
      <c r="B32" s="38"/>
      <c r="C32" s="39"/>
      <c r="D32" s="49" t="s">
        <v>41</v>
      </c>
      <c r="E32" s="49" t="s">
        <v>42</v>
      </c>
      <c r="F32" s="144">
        <f>ROUND(SUM(BE111:BE240), 2)</f>
        <v>0</v>
      </c>
      <c r="G32" s="39"/>
      <c r="H32" s="39"/>
      <c r="I32" s="145">
        <v>0.21</v>
      </c>
      <c r="J32" s="39"/>
      <c r="K32" s="144">
        <f>ROUND(ROUND((SUM(BE111:BE240)), 2)*I32, 2)</f>
        <v>0</v>
      </c>
      <c r="L32" s="44"/>
    </row>
    <row r="33" spans="2:12" s="45" customFormat="1" ht="14.45" customHeight="1" x14ac:dyDescent="0.3">
      <c r="B33" s="38"/>
      <c r="C33" s="39"/>
      <c r="D33" s="39"/>
      <c r="E33" s="49" t="s">
        <v>43</v>
      </c>
      <c r="F33" s="144">
        <f>ROUND(SUM(BF111:BF240), 2)</f>
        <v>0</v>
      </c>
      <c r="G33" s="39"/>
      <c r="H33" s="39"/>
      <c r="I33" s="145">
        <v>0.15</v>
      </c>
      <c r="J33" s="39"/>
      <c r="K33" s="144">
        <f>ROUND(ROUND((SUM(BF111:BF240)), 2)*I33, 2)</f>
        <v>0</v>
      </c>
      <c r="L33" s="44"/>
    </row>
    <row r="34" spans="2:12" s="45" customFormat="1" ht="14.45" hidden="1" customHeight="1" x14ac:dyDescent="0.3">
      <c r="B34" s="38"/>
      <c r="C34" s="39"/>
      <c r="D34" s="39"/>
      <c r="E34" s="49" t="s">
        <v>44</v>
      </c>
      <c r="F34" s="144">
        <f>ROUND(SUM(BG111:BG240), 2)</f>
        <v>0</v>
      </c>
      <c r="G34" s="39"/>
      <c r="H34" s="39"/>
      <c r="I34" s="145">
        <v>0.21</v>
      </c>
      <c r="J34" s="39"/>
      <c r="K34" s="144">
        <v>0</v>
      </c>
      <c r="L34" s="44"/>
    </row>
    <row r="35" spans="2:12" s="45" customFormat="1" ht="14.45" hidden="1" customHeight="1" x14ac:dyDescent="0.3">
      <c r="B35" s="38"/>
      <c r="C35" s="39"/>
      <c r="D35" s="39"/>
      <c r="E35" s="49" t="s">
        <v>45</v>
      </c>
      <c r="F35" s="144">
        <f>ROUND(SUM(BH111:BH240), 2)</f>
        <v>0</v>
      </c>
      <c r="G35" s="39"/>
      <c r="H35" s="39"/>
      <c r="I35" s="145">
        <v>0.15</v>
      </c>
      <c r="J35" s="39"/>
      <c r="K35" s="144">
        <v>0</v>
      </c>
      <c r="L35" s="44"/>
    </row>
    <row r="36" spans="2:12" s="45" customFormat="1" ht="14.45" hidden="1" customHeight="1" x14ac:dyDescent="0.3">
      <c r="B36" s="38"/>
      <c r="C36" s="39"/>
      <c r="D36" s="39"/>
      <c r="E36" s="49" t="s">
        <v>46</v>
      </c>
      <c r="F36" s="144">
        <f>ROUND(SUM(BI111:BI240), 2)</f>
        <v>0</v>
      </c>
      <c r="G36" s="39"/>
      <c r="H36" s="39"/>
      <c r="I36" s="145">
        <v>0</v>
      </c>
      <c r="J36" s="39"/>
      <c r="K36" s="144">
        <v>0</v>
      </c>
      <c r="L36" s="44"/>
    </row>
    <row r="37" spans="2:12" s="45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4"/>
    </row>
    <row r="38" spans="2:12" s="45" customFormat="1" ht="25.35" customHeight="1" x14ac:dyDescent="0.3">
      <c r="B38" s="38"/>
      <c r="C38" s="146"/>
      <c r="D38" s="147" t="s">
        <v>47</v>
      </c>
      <c r="E38" s="90"/>
      <c r="F38" s="90"/>
      <c r="G38" s="148" t="s">
        <v>48</v>
      </c>
      <c r="H38" s="149" t="s">
        <v>49</v>
      </c>
      <c r="I38" s="90"/>
      <c r="J38" s="90"/>
      <c r="K38" s="150">
        <f>SUM(K29:K36)</f>
        <v>0</v>
      </c>
      <c r="L38" s="151"/>
    </row>
    <row r="39" spans="2:12" s="45" customFormat="1" ht="14.45" customHeight="1" x14ac:dyDescent="0.3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3" spans="2:12" s="45" customFormat="1" ht="6.95" customHeight="1" x14ac:dyDescent="0.3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152"/>
    </row>
    <row r="44" spans="2:12" s="45" customFormat="1" ht="36.950000000000003" customHeight="1" x14ac:dyDescent="0.3">
      <c r="B44" s="38"/>
      <c r="C44" s="23" t="s">
        <v>136</v>
      </c>
      <c r="D44" s="39"/>
      <c r="E44" s="39"/>
      <c r="F44" s="39"/>
      <c r="G44" s="39"/>
      <c r="H44" s="39"/>
      <c r="I44" s="39"/>
      <c r="J44" s="39"/>
      <c r="K44" s="39"/>
      <c r="L44" s="44"/>
    </row>
    <row r="45" spans="2:12" s="45" customFormat="1" ht="6.95" customHeight="1" x14ac:dyDescent="0.3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4"/>
    </row>
    <row r="46" spans="2:12" s="45" customFormat="1" ht="14.45" customHeight="1" x14ac:dyDescent="0.3">
      <c r="B46" s="38"/>
      <c r="C46" s="34" t="s">
        <v>20</v>
      </c>
      <c r="D46" s="39"/>
      <c r="E46" s="39"/>
      <c r="F46" s="39"/>
      <c r="G46" s="39"/>
      <c r="H46" s="39"/>
      <c r="I46" s="39"/>
      <c r="J46" s="39"/>
      <c r="K46" s="39"/>
      <c r="L46" s="44"/>
    </row>
    <row r="47" spans="2:12" s="45" customFormat="1" ht="16.5" customHeight="1" x14ac:dyDescent="0.3">
      <c r="B47" s="38"/>
      <c r="C47" s="39"/>
      <c r="D47" s="39"/>
      <c r="E47" s="130" t="str">
        <f>E7</f>
        <v>Vojenská vlečka č.10 - Čáslav - Remíza pro hnací drážní vozidlo</v>
      </c>
      <c r="F47" s="131"/>
      <c r="G47" s="131"/>
      <c r="H47" s="131"/>
      <c r="I47" s="39"/>
      <c r="J47" s="39"/>
      <c r="K47" s="39"/>
      <c r="L47" s="44"/>
    </row>
    <row r="48" spans="2:12" s="45" customFormat="1" ht="14.45" customHeight="1" x14ac:dyDescent="0.3">
      <c r="B48" s="38"/>
      <c r="C48" s="34" t="s">
        <v>131</v>
      </c>
      <c r="D48" s="39"/>
      <c r="E48" s="39"/>
      <c r="F48" s="39"/>
      <c r="G48" s="39"/>
      <c r="H48" s="39"/>
      <c r="I48" s="39"/>
      <c r="J48" s="39"/>
      <c r="K48" s="39"/>
      <c r="L48" s="44"/>
    </row>
    <row r="49" spans="2:47" s="45" customFormat="1" ht="17.25" customHeight="1" x14ac:dyDescent="0.3">
      <c r="B49" s="38"/>
      <c r="C49" s="39"/>
      <c r="D49" s="39"/>
      <c r="E49" s="132" t="str">
        <f>E9</f>
        <v>E.1.4.4a - Přípojka a přeložka elektrorozvodů</v>
      </c>
      <c r="F49" s="133"/>
      <c r="G49" s="133"/>
      <c r="H49" s="133"/>
      <c r="I49" s="39"/>
      <c r="J49" s="39"/>
      <c r="K49" s="39"/>
      <c r="L49" s="44"/>
    </row>
    <row r="50" spans="2:47" s="45" customFormat="1" ht="6.95" customHeight="1" x14ac:dyDescent="0.3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4"/>
    </row>
    <row r="51" spans="2:47" s="45" customFormat="1" ht="18" customHeight="1" x14ac:dyDescent="0.3">
      <c r="B51" s="38"/>
      <c r="C51" s="34" t="s">
        <v>24</v>
      </c>
      <c r="D51" s="39"/>
      <c r="E51" s="39"/>
      <c r="F51" s="35" t="str">
        <f>F12</f>
        <v>Chotusice</v>
      </c>
      <c r="G51" s="39"/>
      <c r="H51" s="39"/>
      <c r="I51" s="34" t="s">
        <v>26</v>
      </c>
      <c r="J51" s="134" t="str">
        <f>IF(J12="","",J12)</f>
        <v>10. 2. 2017</v>
      </c>
      <c r="K51" s="39"/>
      <c r="L51" s="44"/>
    </row>
    <row r="52" spans="2:47" s="45" customFormat="1" ht="6.95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4"/>
    </row>
    <row r="53" spans="2:47" s="45" customFormat="1" x14ac:dyDescent="0.3">
      <c r="B53" s="38"/>
      <c r="C53" s="34" t="s">
        <v>28</v>
      </c>
      <c r="D53" s="39"/>
      <c r="E53" s="39"/>
      <c r="F53" s="35" t="str">
        <f>E15</f>
        <v>ARMÁDNÍ SERVISNÍ, příspěvková organizace</v>
      </c>
      <c r="G53" s="39"/>
      <c r="H53" s="39"/>
      <c r="I53" s="34" t="s">
        <v>34</v>
      </c>
      <c r="J53" s="36" t="str">
        <f>E21</f>
        <v xml:space="preserve"> </v>
      </c>
      <c r="K53" s="39"/>
      <c r="L53" s="44"/>
    </row>
    <row r="54" spans="2:47" s="45" customFormat="1" ht="14.45" customHeight="1" x14ac:dyDescent="0.3">
      <c r="B54" s="38"/>
      <c r="C54" s="34" t="s">
        <v>32</v>
      </c>
      <c r="D54" s="39"/>
      <c r="E54" s="39"/>
      <c r="F54" s="35" t="str">
        <f>IF(E18="","",E18)</f>
        <v/>
      </c>
      <c r="G54" s="39"/>
      <c r="H54" s="39"/>
      <c r="I54" s="39"/>
      <c r="J54" s="153"/>
      <c r="K54" s="39"/>
      <c r="L54" s="44"/>
    </row>
    <row r="55" spans="2:47" s="45" customFormat="1" ht="10.35" customHeight="1" x14ac:dyDescent="0.3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4"/>
    </row>
    <row r="56" spans="2:47" s="45" customFormat="1" ht="29.25" customHeight="1" x14ac:dyDescent="0.3">
      <c r="B56" s="38"/>
      <c r="C56" s="154" t="s">
        <v>137</v>
      </c>
      <c r="D56" s="146"/>
      <c r="E56" s="146"/>
      <c r="F56" s="146"/>
      <c r="G56" s="146"/>
      <c r="H56" s="146"/>
      <c r="I56" s="155" t="s">
        <v>138</v>
      </c>
      <c r="J56" s="155" t="s">
        <v>139</v>
      </c>
      <c r="K56" s="155" t="s">
        <v>140</v>
      </c>
      <c r="L56" s="156"/>
    </row>
    <row r="57" spans="2:47" s="45" customFormat="1" ht="10.3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4"/>
    </row>
    <row r="58" spans="2:47" s="45" customFormat="1" ht="29.25" customHeight="1" x14ac:dyDescent="0.3">
      <c r="B58" s="38"/>
      <c r="C58" s="157" t="s">
        <v>141</v>
      </c>
      <c r="D58" s="39"/>
      <c r="E58" s="39"/>
      <c r="F58" s="39"/>
      <c r="G58" s="39"/>
      <c r="H58" s="39"/>
      <c r="I58" s="142">
        <f t="shared" ref="I58:J60" si="0">Q111</f>
        <v>0</v>
      </c>
      <c r="J58" s="142">
        <f t="shared" si="0"/>
        <v>0</v>
      </c>
      <c r="K58" s="142">
        <f>K111</f>
        <v>0</v>
      </c>
      <c r="L58" s="44"/>
      <c r="AU58" s="17" t="s">
        <v>142</v>
      </c>
    </row>
    <row r="59" spans="2:47" s="164" customFormat="1" ht="24.95" customHeight="1" x14ac:dyDescent="0.3">
      <c r="B59" s="158"/>
      <c r="C59" s="159"/>
      <c r="D59" s="160" t="s">
        <v>1017</v>
      </c>
      <c r="E59" s="161"/>
      <c r="F59" s="161"/>
      <c r="G59" s="161"/>
      <c r="H59" s="161"/>
      <c r="I59" s="162">
        <f t="shared" si="0"/>
        <v>0</v>
      </c>
      <c r="J59" s="162">
        <f t="shared" si="0"/>
        <v>0</v>
      </c>
      <c r="K59" s="162">
        <f>K112</f>
        <v>0</v>
      </c>
      <c r="L59" s="163"/>
    </row>
    <row r="60" spans="2:47" s="171" customFormat="1" ht="19.899999999999999" customHeight="1" x14ac:dyDescent="0.3">
      <c r="B60" s="165"/>
      <c r="C60" s="166"/>
      <c r="D60" s="167" t="s">
        <v>1018</v>
      </c>
      <c r="E60" s="168"/>
      <c r="F60" s="168"/>
      <c r="G60" s="168"/>
      <c r="H60" s="168"/>
      <c r="I60" s="169">
        <f t="shared" si="0"/>
        <v>0</v>
      </c>
      <c r="J60" s="169">
        <f t="shared" si="0"/>
        <v>0</v>
      </c>
      <c r="K60" s="169">
        <f>K113</f>
        <v>0</v>
      </c>
      <c r="L60" s="170"/>
    </row>
    <row r="61" spans="2:47" s="171" customFormat="1" ht="19.899999999999999" customHeight="1" x14ac:dyDescent="0.3">
      <c r="B61" s="165"/>
      <c r="C61" s="166"/>
      <c r="D61" s="167" t="s">
        <v>1019</v>
      </c>
      <c r="E61" s="168"/>
      <c r="F61" s="168"/>
      <c r="G61" s="168"/>
      <c r="H61" s="168"/>
      <c r="I61" s="169">
        <f>Q128</f>
        <v>0</v>
      </c>
      <c r="J61" s="169">
        <f>R128</f>
        <v>0</v>
      </c>
      <c r="K61" s="169">
        <f>K128</f>
        <v>0</v>
      </c>
      <c r="L61" s="170"/>
    </row>
    <row r="62" spans="2:47" s="171" customFormat="1" ht="14.85" customHeight="1" x14ac:dyDescent="0.3">
      <c r="B62" s="165"/>
      <c r="C62" s="166"/>
      <c r="D62" s="167" t="s">
        <v>1020</v>
      </c>
      <c r="E62" s="168"/>
      <c r="F62" s="168"/>
      <c r="G62" s="168"/>
      <c r="H62" s="168"/>
      <c r="I62" s="169">
        <f>Q129</f>
        <v>0</v>
      </c>
      <c r="J62" s="169">
        <f>R129</f>
        <v>0</v>
      </c>
      <c r="K62" s="169">
        <f>K129</f>
        <v>0</v>
      </c>
      <c r="L62" s="170"/>
    </row>
    <row r="63" spans="2:47" s="171" customFormat="1" ht="14.85" customHeight="1" x14ac:dyDescent="0.3">
      <c r="B63" s="165"/>
      <c r="C63" s="166"/>
      <c r="D63" s="167" t="s">
        <v>1021</v>
      </c>
      <c r="E63" s="168"/>
      <c r="F63" s="168"/>
      <c r="G63" s="168"/>
      <c r="H63" s="168"/>
      <c r="I63" s="169">
        <f>Q132</f>
        <v>0</v>
      </c>
      <c r="J63" s="169">
        <f>R132</f>
        <v>0</v>
      </c>
      <c r="K63" s="169">
        <f>K132</f>
        <v>0</v>
      </c>
      <c r="L63" s="170"/>
    </row>
    <row r="64" spans="2:47" s="171" customFormat="1" ht="14.85" customHeight="1" x14ac:dyDescent="0.3">
      <c r="B64" s="165"/>
      <c r="C64" s="166"/>
      <c r="D64" s="167" t="s">
        <v>1022</v>
      </c>
      <c r="E64" s="168"/>
      <c r="F64" s="168"/>
      <c r="G64" s="168"/>
      <c r="H64" s="168"/>
      <c r="I64" s="169">
        <f>Q135</f>
        <v>0</v>
      </c>
      <c r="J64" s="169">
        <f>R135</f>
        <v>0</v>
      </c>
      <c r="K64" s="169">
        <f>K135</f>
        <v>0</v>
      </c>
      <c r="L64" s="170"/>
    </row>
    <row r="65" spans="2:12" s="171" customFormat="1" ht="14.85" customHeight="1" x14ac:dyDescent="0.3">
      <c r="B65" s="165"/>
      <c r="C65" s="166"/>
      <c r="D65" s="167" t="s">
        <v>1023</v>
      </c>
      <c r="E65" s="168"/>
      <c r="F65" s="168"/>
      <c r="G65" s="168"/>
      <c r="H65" s="168"/>
      <c r="I65" s="169">
        <f>Q138</f>
        <v>0</v>
      </c>
      <c r="J65" s="169">
        <f>R138</f>
        <v>0</v>
      </c>
      <c r="K65" s="169">
        <f>K138</f>
        <v>0</v>
      </c>
      <c r="L65" s="170"/>
    </row>
    <row r="66" spans="2:12" s="171" customFormat="1" ht="14.85" customHeight="1" x14ac:dyDescent="0.3">
      <c r="B66" s="165"/>
      <c r="C66" s="166"/>
      <c r="D66" s="167" t="s">
        <v>1024</v>
      </c>
      <c r="E66" s="168"/>
      <c r="F66" s="168"/>
      <c r="G66" s="168"/>
      <c r="H66" s="168"/>
      <c r="I66" s="169">
        <f>Q143</f>
        <v>0</v>
      </c>
      <c r="J66" s="169">
        <f>R143</f>
        <v>0</v>
      </c>
      <c r="K66" s="169">
        <f>K143</f>
        <v>0</v>
      </c>
      <c r="L66" s="170"/>
    </row>
    <row r="67" spans="2:12" s="171" customFormat="1" ht="14.85" customHeight="1" x14ac:dyDescent="0.3">
      <c r="B67" s="165"/>
      <c r="C67" s="166"/>
      <c r="D67" s="167" t="s">
        <v>1025</v>
      </c>
      <c r="E67" s="168"/>
      <c r="F67" s="168"/>
      <c r="G67" s="168"/>
      <c r="H67" s="168"/>
      <c r="I67" s="169">
        <f>Q146</f>
        <v>0</v>
      </c>
      <c r="J67" s="169">
        <f>R146</f>
        <v>0</v>
      </c>
      <c r="K67" s="169">
        <f>K146</f>
        <v>0</v>
      </c>
      <c r="L67" s="170"/>
    </row>
    <row r="68" spans="2:12" s="171" customFormat="1" ht="14.85" customHeight="1" x14ac:dyDescent="0.3">
      <c r="B68" s="165"/>
      <c r="C68" s="166"/>
      <c r="D68" s="167" t="s">
        <v>1026</v>
      </c>
      <c r="E68" s="168"/>
      <c r="F68" s="168"/>
      <c r="G68" s="168"/>
      <c r="H68" s="168"/>
      <c r="I68" s="169">
        <f>Q149</f>
        <v>0</v>
      </c>
      <c r="J68" s="169">
        <f>R149</f>
        <v>0</v>
      </c>
      <c r="K68" s="169">
        <f>K149</f>
        <v>0</v>
      </c>
      <c r="L68" s="170"/>
    </row>
    <row r="69" spans="2:12" s="171" customFormat="1" ht="14.85" customHeight="1" x14ac:dyDescent="0.3">
      <c r="B69" s="165"/>
      <c r="C69" s="166"/>
      <c r="D69" s="167" t="s">
        <v>1027</v>
      </c>
      <c r="E69" s="168"/>
      <c r="F69" s="168"/>
      <c r="G69" s="168"/>
      <c r="H69" s="168"/>
      <c r="I69" s="169">
        <f>Q152</f>
        <v>0</v>
      </c>
      <c r="J69" s="169">
        <f>R152</f>
        <v>0</v>
      </c>
      <c r="K69" s="169">
        <f>K152</f>
        <v>0</v>
      </c>
      <c r="L69" s="170"/>
    </row>
    <row r="70" spans="2:12" s="171" customFormat="1" ht="14.85" customHeight="1" x14ac:dyDescent="0.3">
      <c r="B70" s="165"/>
      <c r="C70" s="166"/>
      <c r="D70" s="167" t="s">
        <v>1028</v>
      </c>
      <c r="E70" s="168"/>
      <c r="F70" s="168"/>
      <c r="G70" s="168"/>
      <c r="H70" s="168"/>
      <c r="I70" s="169">
        <f>Q161</f>
        <v>0</v>
      </c>
      <c r="J70" s="169">
        <f>R161</f>
        <v>0</v>
      </c>
      <c r="K70" s="169">
        <f>K161</f>
        <v>0</v>
      </c>
      <c r="L70" s="170"/>
    </row>
    <row r="71" spans="2:12" s="171" customFormat="1" ht="14.85" customHeight="1" x14ac:dyDescent="0.3">
      <c r="B71" s="165"/>
      <c r="C71" s="166"/>
      <c r="D71" s="167" t="s">
        <v>1029</v>
      </c>
      <c r="E71" s="168"/>
      <c r="F71" s="168"/>
      <c r="G71" s="168"/>
      <c r="H71" s="168"/>
      <c r="I71" s="169">
        <f>Q166</f>
        <v>0</v>
      </c>
      <c r="J71" s="169">
        <f>R166</f>
        <v>0</v>
      </c>
      <c r="K71" s="169">
        <f>K166</f>
        <v>0</v>
      </c>
      <c r="L71" s="170"/>
    </row>
    <row r="72" spans="2:12" s="171" customFormat="1" ht="21.75" customHeight="1" x14ac:dyDescent="0.3">
      <c r="B72" s="165"/>
      <c r="C72" s="166"/>
      <c r="D72" s="167" t="s">
        <v>1030</v>
      </c>
      <c r="E72" s="168"/>
      <c r="F72" s="168"/>
      <c r="G72" s="168"/>
      <c r="H72" s="168"/>
      <c r="I72" s="169">
        <f>Q167</f>
        <v>0</v>
      </c>
      <c r="J72" s="169">
        <f>R167</f>
        <v>0</v>
      </c>
      <c r="K72" s="169">
        <f>K167</f>
        <v>0</v>
      </c>
      <c r="L72" s="170"/>
    </row>
    <row r="73" spans="2:12" s="171" customFormat="1" ht="21.75" customHeight="1" x14ac:dyDescent="0.3">
      <c r="B73" s="165"/>
      <c r="C73" s="166"/>
      <c r="D73" s="167" t="s">
        <v>1031</v>
      </c>
      <c r="E73" s="168"/>
      <c r="F73" s="168"/>
      <c r="G73" s="168"/>
      <c r="H73" s="168"/>
      <c r="I73" s="169">
        <f>Q170</f>
        <v>0</v>
      </c>
      <c r="J73" s="169">
        <f>R170</f>
        <v>0</v>
      </c>
      <c r="K73" s="169">
        <f>K170</f>
        <v>0</v>
      </c>
      <c r="L73" s="170"/>
    </row>
    <row r="74" spans="2:12" s="171" customFormat="1" ht="21.75" customHeight="1" x14ac:dyDescent="0.3">
      <c r="B74" s="165"/>
      <c r="C74" s="166"/>
      <c r="D74" s="167" t="s">
        <v>1032</v>
      </c>
      <c r="E74" s="168"/>
      <c r="F74" s="168"/>
      <c r="G74" s="168"/>
      <c r="H74" s="168"/>
      <c r="I74" s="169">
        <f>Q173</f>
        <v>0</v>
      </c>
      <c r="J74" s="169">
        <f>R173</f>
        <v>0</v>
      </c>
      <c r="K74" s="169">
        <f>K173</f>
        <v>0</v>
      </c>
      <c r="L74" s="170"/>
    </row>
    <row r="75" spans="2:12" s="171" customFormat="1" ht="21.75" customHeight="1" x14ac:dyDescent="0.3">
      <c r="B75" s="165"/>
      <c r="C75" s="166"/>
      <c r="D75" s="167" t="s">
        <v>1033</v>
      </c>
      <c r="E75" s="168"/>
      <c r="F75" s="168"/>
      <c r="G75" s="168"/>
      <c r="H75" s="168"/>
      <c r="I75" s="169">
        <f>Q176</f>
        <v>0</v>
      </c>
      <c r="J75" s="169">
        <f>R176</f>
        <v>0</v>
      </c>
      <c r="K75" s="169">
        <f>K176</f>
        <v>0</v>
      </c>
      <c r="L75" s="170"/>
    </row>
    <row r="76" spans="2:12" s="171" customFormat="1" ht="21.75" customHeight="1" x14ac:dyDescent="0.3">
      <c r="B76" s="165"/>
      <c r="C76" s="166"/>
      <c r="D76" s="167" t="s">
        <v>1034</v>
      </c>
      <c r="E76" s="168"/>
      <c r="F76" s="168"/>
      <c r="G76" s="168"/>
      <c r="H76" s="168"/>
      <c r="I76" s="169">
        <f>Q179</f>
        <v>0</v>
      </c>
      <c r="J76" s="169">
        <f>R179</f>
        <v>0</v>
      </c>
      <c r="K76" s="169">
        <f>K179</f>
        <v>0</v>
      </c>
      <c r="L76" s="170"/>
    </row>
    <row r="77" spans="2:12" s="171" customFormat="1" ht="21.75" customHeight="1" x14ac:dyDescent="0.3">
      <c r="B77" s="165"/>
      <c r="C77" s="166"/>
      <c r="D77" s="167" t="s">
        <v>1035</v>
      </c>
      <c r="E77" s="168"/>
      <c r="F77" s="168"/>
      <c r="G77" s="168"/>
      <c r="H77" s="168"/>
      <c r="I77" s="169">
        <f>Q186</f>
        <v>0</v>
      </c>
      <c r="J77" s="169">
        <f>R186</f>
        <v>0</v>
      </c>
      <c r="K77" s="169">
        <f>K186</f>
        <v>0</v>
      </c>
      <c r="L77" s="170"/>
    </row>
    <row r="78" spans="2:12" s="171" customFormat="1" ht="21.75" customHeight="1" x14ac:dyDescent="0.3">
      <c r="B78" s="165"/>
      <c r="C78" s="166"/>
      <c r="D78" s="167" t="s">
        <v>1036</v>
      </c>
      <c r="E78" s="168"/>
      <c r="F78" s="168"/>
      <c r="G78" s="168"/>
      <c r="H78" s="168"/>
      <c r="I78" s="169">
        <f>Q189</f>
        <v>0</v>
      </c>
      <c r="J78" s="169">
        <f>R189</f>
        <v>0</v>
      </c>
      <c r="K78" s="169">
        <f>K189</f>
        <v>0</v>
      </c>
      <c r="L78" s="170"/>
    </row>
    <row r="79" spans="2:12" s="171" customFormat="1" ht="21.75" customHeight="1" x14ac:dyDescent="0.3">
      <c r="B79" s="165"/>
      <c r="C79" s="166"/>
      <c r="D79" s="167" t="s">
        <v>1037</v>
      </c>
      <c r="E79" s="168"/>
      <c r="F79" s="168"/>
      <c r="G79" s="168"/>
      <c r="H79" s="168"/>
      <c r="I79" s="169">
        <f>Q192</f>
        <v>0</v>
      </c>
      <c r="J79" s="169">
        <f>R192</f>
        <v>0</v>
      </c>
      <c r="K79" s="169">
        <f>K192</f>
        <v>0</v>
      </c>
      <c r="L79" s="170"/>
    </row>
    <row r="80" spans="2:12" s="171" customFormat="1" ht="21.75" customHeight="1" x14ac:dyDescent="0.3">
      <c r="B80" s="165"/>
      <c r="C80" s="166"/>
      <c r="D80" s="167" t="s">
        <v>1038</v>
      </c>
      <c r="E80" s="168"/>
      <c r="F80" s="168"/>
      <c r="G80" s="168"/>
      <c r="H80" s="168"/>
      <c r="I80" s="169">
        <f>Q195</f>
        <v>0</v>
      </c>
      <c r="J80" s="169">
        <f>R195</f>
        <v>0</v>
      </c>
      <c r="K80" s="169">
        <f>K195</f>
        <v>0</v>
      </c>
      <c r="L80" s="170"/>
    </row>
    <row r="81" spans="2:12" s="171" customFormat="1" ht="21.75" customHeight="1" x14ac:dyDescent="0.3">
      <c r="B81" s="165"/>
      <c r="C81" s="166"/>
      <c r="D81" s="167" t="s">
        <v>1039</v>
      </c>
      <c r="E81" s="168"/>
      <c r="F81" s="168"/>
      <c r="G81" s="168"/>
      <c r="H81" s="168"/>
      <c r="I81" s="169">
        <f>Q200</f>
        <v>0</v>
      </c>
      <c r="J81" s="169">
        <f>R200</f>
        <v>0</v>
      </c>
      <c r="K81" s="169">
        <f>K200</f>
        <v>0</v>
      </c>
      <c r="L81" s="170"/>
    </row>
    <row r="82" spans="2:12" s="171" customFormat="1" ht="21.75" customHeight="1" x14ac:dyDescent="0.3">
      <c r="B82" s="165"/>
      <c r="C82" s="166"/>
      <c r="D82" s="167" t="s">
        <v>1040</v>
      </c>
      <c r="E82" s="168"/>
      <c r="F82" s="168"/>
      <c r="G82" s="168"/>
      <c r="H82" s="168"/>
      <c r="I82" s="169">
        <f>Q203</f>
        <v>0</v>
      </c>
      <c r="J82" s="169">
        <f>R203</f>
        <v>0</v>
      </c>
      <c r="K82" s="169">
        <f>K203</f>
        <v>0</v>
      </c>
      <c r="L82" s="170"/>
    </row>
    <row r="83" spans="2:12" s="171" customFormat="1" ht="21.75" customHeight="1" x14ac:dyDescent="0.3">
      <c r="B83" s="165"/>
      <c r="C83" s="166"/>
      <c r="D83" s="167" t="s">
        <v>1041</v>
      </c>
      <c r="E83" s="168"/>
      <c r="F83" s="168"/>
      <c r="G83" s="168"/>
      <c r="H83" s="168"/>
      <c r="I83" s="169">
        <f>Q206</f>
        <v>0</v>
      </c>
      <c r="J83" s="169">
        <f>R206</f>
        <v>0</v>
      </c>
      <c r="K83" s="169">
        <f>K206</f>
        <v>0</v>
      </c>
      <c r="L83" s="170"/>
    </row>
    <row r="84" spans="2:12" s="171" customFormat="1" ht="21.75" customHeight="1" x14ac:dyDescent="0.3">
      <c r="B84" s="165"/>
      <c r="C84" s="166"/>
      <c r="D84" s="167" t="s">
        <v>1042</v>
      </c>
      <c r="E84" s="168"/>
      <c r="F84" s="168"/>
      <c r="G84" s="168"/>
      <c r="H84" s="168"/>
      <c r="I84" s="169">
        <f>Q209</f>
        <v>0</v>
      </c>
      <c r="J84" s="169">
        <f>R209</f>
        <v>0</v>
      </c>
      <c r="K84" s="169">
        <f>K209</f>
        <v>0</v>
      </c>
      <c r="L84" s="170"/>
    </row>
    <row r="85" spans="2:12" s="171" customFormat="1" ht="21.75" customHeight="1" x14ac:dyDescent="0.3">
      <c r="B85" s="165"/>
      <c r="C85" s="166"/>
      <c r="D85" s="167" t="s">
        <v>1043</v>
      </c>
      <c r="E85" s="168"/>
      <c r="F85" s="168"/>
      <c r="G85" s="168"/>
      <c r="H85" s="168"/>
      <c r="I85" s="169">
        <f>Q212</f>
        <v>0</v>
      </c>
      <c r="J85" s="169">
        <f>R212</f>
        <v>0</v>
      </c>
      <c r="K85" s="169">
        <f>K212</f>
        <v>0</v>
      </c>
      <c r="L85" s="170"/>
    </row>
    <row r="86" spans="2:12" s="171" customFormat="1" ht="21.75" customHeight="1" x14ac:dyDescent="0.3">
      <c r="B86" s="165"/>
      <c r="C86" s="166"/>
      <c r="D86" s="167" t="s">
        <v>1044</v>
      </c>
      <c r="E86" s="168"/>
      <c r="F86" s="168"/>
      <c r="G86" s="168"/>
      <c r="H86" s="168"/>
      <c r="I86" s="169">
        <f>Q215</f>
        <v>0</v>
      </c>
      <c r="J86" s="169">
        <f>R215</f>
        <v>0</v>
      </c>
      <c r="K86" s="169">
        <f>K215</f>
        <v>0</v>
      </c>
      <c r="L86" s="170"/>
    </row>
    <row r="87" spans="2:12" s="171" customFormat="1" ht="21.75" customHeight="1" x14ac:dyDescent="0.3">
      <c r="B87" s="165"/>
      <c r="C87" s="166"/>
      <c r="D87" s="167" t="s">
        <v>1045</v>
      </c>
      <c r="E87" s="168"/>
      <c r="F87" s="168"/>
      <c r="G87" s="168"/>
      <c r="H87" s="168"/>
      <c r="I87" s="169">
        <f>Q222</f>
        <v>0</v>
      </c>
      <c r="J87" s="169">
        <f>R222</f>
        <v>0</v>
      </c>
      <c r="K87" s="169">
        <f>K222</f>
        <v>0</v>
      </c>
      <c r="L87" s="170"/>
    </row>
    <row r="88" spans="2:12" s="171" customFormat="1" ht="21.75" customHeight="1" x14ac:dyDescent="0.3">
      <c r="B88" s="165"/>
      <c r="C88" s="166"/>
      <c r="D88" s="167" t="s">
        <v>1046</v>
      </c>
      <c r="E88" s="168"/>
      <c r="F88" s="168"/>
      <c r="G88" s="168"/>
      <c r="H88" s="168"/>
      <c r="I88" s="169">
        <f>Q227</f>
        <v>0</v>
      </c>
      <c r="J88" s="169">
        <f>R227</f>
        <v>0</v>
      </c>
      <c r="K88" s="169">
        <f>K227</f>
        <v>0</v>
      </c>
      <c r="L88" s="170"/>
    </row>
    <row r="89" spans="2:12" s="171" customFormat="1" ht="21.75" customHeight="1" x14ac:dyDescent="0.3">
      <c r="B89" s="165"/>
      <c r="C89" s="166"/>
      <c r="D89" s="167" t="s">
        <v>1047</v>
      </c>
      <c r="E89" s="168"/>
      <c r="F89" s="168"/>
      <c r="G89" s="168"/>
      <c r="H89" s="168"/>
      <c r="I89" s="169">
        <f>Q232</f>
        <v>0</v>
      </c>
      <c r="J89" s="169">
        <f>R232</f>
        <v>0</v>
      </c>
      <c r="K89" s="169">
        <f>K232</f>
        <v>0</v>
      </c>
      <c r="L89" s="170"/>
    </row>
    <row r="90" spans="2:12" s="171" customFormat="1" ht="21.75" customHeight="1" x14ac:dyDescent="0.3">
      <c r="B90" s="165"/>
      <c r="C90" s="166"/>
      <c r="D90" s="167" t="s">
        <v>1048</v>
      </c>
      <c r="E90" s="168"/>
      <c r="F90" s="168"/>
      <c r="G90" s="168"/>
      <c r="H90" s="168"/>
      <c r="I90" s="169">
        <f>Q235</f>
        <v>0</v>
      </c>
      <c r="J90" s="169">
        <f>R235</f>
        <v>0</v>
      </c>
      <c r="K90" s="169">
        <f>K235</f>
        <v>0</v>
      </c>
      <c r="L90" s="170"/>
    </row>
    <row r="91" spans="2:12" s="171" customFormat="1" ht="21.75" customHeight="1" x14ac:dyDescent="0.3">
      <c r="B91" s="165"/>
      <c r="C91" s="166"/>
      <c r="D91" s="167" t="s">
        <v>1049</v>
      </c>
      <c r="E91" s="168"/>
      <c r="F91" s="168"/>
      <c r="G91" s="168"/>
      <c r="H91" s="168"/>
      <c r="I91" s="169">
        <f>Q238</f>
        <v>0</v>
      </c>
      <c r="J91" s="169">
        <f>R238</f>
        <v>0</v>
      </c>
      <c r="K91" s="169">
        <f>K238</f>
        <v>0</v>
      </c>
      <c r="L91" s="170"/>
    </row>
    <row r="92" spans="2:12" s="45" customFormat="1" ht="21.75" customHeight="1" x14ac:dyDescent="0.3"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44"/>
    </row>
    <row r="93" spans="2:12" s="45" customFormat="1" ht="6.95" customHeight="1" x14ac:dyDescent="0.3">
      <c r="B93" s="64"/>
      <c r="C93" s="65"/>
      <c r="D93" s="65"/>
      <c r="E93" s="65"/>
      <c r="F93" s="65"/>
      <c r="G93" s="65"/>
      <c r="H93" s="65"/>
      <c r="I93" s="65"/>
      <c r="J93" s="65"/>
      <c r="K93" s="65"/>
      <c r="L93" s="66"/>
    </row>
    <row r="97" spans="2:63" s="45" customFormat="1" ht="6.95" customHeight="1" x14ac:dyDescent="0.3"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38"/>
    </row>
    <row r="98" spans="2:63" s="45" customFormat="1" ht="36.950000000000003" customHeight="1" x14ac:dyDescent="0.3">
      <c r="B98" s="38"/>
      <c r="C98" s="69" t="s">
        <v>151</v>
      </c>
      <c r="M98" s="38"/>
    </row>
    <row r="99" spans="2:63" s="45" customFormat="1" ht="6.95" customHeight="1" x14ac:dyDescent="0.3">
      <c r="B99" s="38"/>
      <c r="M99" s="38"/>
    </row>
    <row r="100" spans="2:63" s="45" customFormat="1" ht="14.45" customHeight="1" x14ac:dyDescent="0.3">
      <c r="B100" s="38"/>
      <c r="C100" s="71" t="s">
        <v>20</v>
      </c>
      <c r="M100" s="38"/>
    </row>
    <row r="101" spans="2:63" s="45" customFormat="1" ht="16.5" customHeight="1" x14ac:dyDescent="0.3">
      <c r="B101" s="38"/>
      <c r="E101" s="172" t="str">
        <f>E7</f>
        <v>Vojenská vlečka č.10 - Čáslav - Remíza pro hnací drážní vozidlo</v>
      </c>
      <c r="F101" s="173"/>
      <c r="G101" s="173"/>
      <c r="H101" s="173"/>
      <c r="M101" s="38"/>
    </row>
    <row r="102" spans="2:63" s="45" customFormat="1" ht="14.45" customHeight="1" x14ac:dyDescent="0.3">
      <c r="B102" s="38"/>
      <c r="C102" s="71" t="s">
        <v>131</v>
      </c>
      <c r="M102" s="38"/>
    </row>
    <row r="103" spans="2:63" s="45" customFormat="1" ht="17.25" customHeight="1" x14ac:dyDescent="0.3">
      <c r="B103" s="38"/>
      <c r="E103" s="76" t="str">
        <f>E9</f>
        <v>E.1.4.4a - Přípojka a přeložka elektrorozvodů</v>
      </c>
      <c r="F103" s="174"/>
      <c r="G103" s="174"/>
      <c r="H103" s="174"/>
      <c r="M103" s="38"/>
    </row>
    <row r="104" spans="2:63" s="45" customFormat="1" ht="6.95" customHeight="1" x14ac:dyDescent="0.3">
      <c r="B104" s="38"/>
      <c r="M104" s="38"/>
    </row>
    <row r="105" spans="2:63" s="45" customFormat="1" ht="18" customHeight="1" x14ac:dyDescent="0.3">
      <c r="B105" s="38"/>
      <c r="C105" s="71" t="s">
        <v>24</v>
      </c>
      <c r="F105" s="175" t="str">
        <f>F12</f>
        <v>Chotusice</v>
      </c>
      <c r="I105" s="71" t="s">
        <v>26</v>
      </c>
      <c r="J105" s="176" t="str">
        <f>IF(J12="","",J12)</f>
        <v>10. 2. 2017</v>
      </c>
      <c r="M105" s="38"/>
    </row>
    <row r="106" spans="2:63" s="45" customFormat="1" ht="6.95" customHeight="1" x14ac:dyDescent="0.3">
      <c r="B106" s="38"/>
      <c r="M106" s="38"/>
    </row>
    <row r="107" spans="2:63" s="45" customFormat="1" x14ac:dyDescent="0.3">
      <c r="B107" s="38"/>
      <c r="C107" s="71" t="s">
        <v>28</v>
      </c>
      <c r="F107" s="175" t="str">
        <f>E15</f>
        <v>ARMÁDNÍ SERVISNÍ, příspěvková organizace</v>
      </c>
      <c r="I107" s="71" t="s">
        <v>34</v>
      </c>
      <c r="J107" s="175" t="str">
        <f>E21</f>
        <v xml:space="preserve"> </v>
      </c>
      <c r="M107" s="38"/>
    </row>
    <row r="108" spans="2:63" s="45" customFormat="1" ht="14.45" customHeight="1" x14ac:dyDescent="0.3">
      <c r="B108" s="38"/>
      <c r="C108" s="71" t="s">
        <v>32</v>
      </c>
      <c r="F108" s="175" t="str">
        <f>IF(E18="","",E18)</f>
        <v/>
      </c>
      <c r="M108" s="38"/>
    </row>
    <row r="109" spans="2:63" s="45" customFormat="1" ht="10.35" customHeight="1" x14ac:dyDescent="0.3">
      <c r="B109" s="38"/>
      <c r="M109" s="38"/>
    </row>
    <row r="110" spans="2:63" s="181" customFormat="1" ht="29.25" customHeight="1" x14ac:dyDescent="0.3">
      <c r="B110" s="177"/>
      <c r="C110" s="178" t="s">
        <v>152</v>
      </c>
      <c r="D110" s="179" t="s">
        <v>56</v>
      </c>
      <c r="E110" s="179" t="s">
        <v>52</v>
      </c>
      <c r="F110" s="179" t="s">
        <v>153</v>
      </c>
      <c r="G110" s="179" t="s">
        <v>154</v>
      </c>
      <c r="H110" s="179" t="s">
        <v>155</v>
      </c>
      <c r="I110" s="179" t="s">
        <v>156</v>
      </c>
      <c r="J110" s="179" t="s">
        <v>157</v>
      </c>
      <c r="K110" s="179" t="s">
        <v>140</v>
      </c>
      <c r="L110" s="180" t="s">
        <v>158</v>
      </c>
      <c r="M110" s="177"/>
      <c r="N110" s="94" t="s">
        <v>159</v>
      </c>
      <c r="O110" s="95" t="s">
        <v>41</v>
      </c>
      <c r="P110" s="95" t="s">
        <v>160</v>
      </c>
      <c r="Q110" s="95" t="s">
        <v>161</v>
      </c>
      <c r="R110" s="95" t="s">
        <v>162</v>
      </c>
      <c r="S110" s="95" t="s">
        <v>163</v>
      </c>
      <c r="T110" s="95" t="s">
        <v>164</v>
      </c>
      <c r="U110" s="95" t="s">
        <v>165</v>
      </c>
      <c r="V110" s="95" t="s">
        <v>166</v>
      </c>
      <c r="W110" s="95" t="s">
        <v>167</v>
      </c>
      <c r="X110" s="96" t="s">
        <v>168</v>
      </c>
    </row>
    <row r="111" spans="2:63" s="45" customFormat="1" ht="29.25" customHeight="1" x14ac:dyDescent="0.35">
      <c r="B111" s="38"/>
      <c r="C111" s="276" t="s">
        <v>141</v>
      </c>
      <c r="D111" s="39"/>
      <c r="E111" s="39"/>
      <c r="F111" s="39"/>
      <c r="G111" s="39"/>
      <c r="H111" s="39"/>
      <c r="I111" s="39"/>
      <c r="J111" s="39"/>
      <c r="K111" s="277">
        <f>BK111</f>
        <v>0</v>
      </c>
      <c r="L111" s="39"/>
      <c r="M111" s="38"/>
      <c r="N111" s="97"/>
      <c r="O111" s="83"/>
      <c r="P111" s="83"/>
      <c r="Q111" s="183">
        <f>Q112</f>
        <v>0</v>
      </c>
      <c r="R111" s="183">
        <f>R112</f>
        <v>0</v>
      </c>
      <c r="S111" s="83"/>
      <c r="T111" s="184">
        <f>T112</f>
        <v>0</v>
      </c>
      <c r="U111" s="83"/>
      <c r="V111" s="184">
        <f>V112</f>
        <v>0</v>
      </c>
      <c r="W111" s="83"/>
      <c r="X111" s="185">
        <f>X112</f>
        <v>0</v>
      </c>
      <c r="AT111" s="17" t="s">
        <v>72</v>
      </c>
      <c r="AU111" s="17" t="s">
        <v>142</v>
      </c>
      <c r="BK111" s="186">
        <f>BK112</f>
        <v>0</v>
      </c>
    </row>
    <row r="112" spans="2:63" s="188" customFormat="1" ht="37.35" customHeight="1" x14ac:dyDescent="0.35">
      <c r="B112" s="187"/>
      <c r="D112" s="189" t="s">
        <v>72</v>
      </c>
      <c r="E112" s="190" t="s">
        <v>884</v>
      </c>
      <c r="F112" s="190" t="s">
        <v>1050</v>
      </c>
      <c r="K112" s="191">
        <f>BK112</f>
        <v>0</v>
      </c>
      <c r="M112" s="187"/>
      <c r="N112" s="192"/>
      <c r="O112" s="193"/>
      <c r="P112" s="193"/>
      <c r="Q112" s="194">
        <f>Q113+Q128</f>
        <v>0</v>
      </c>
      <c r="R112" s="194">
        <f>R113+R128</f>
        <v>0</v>
      </c>
      <c r="S112" s="193"/>
      <c r="T112" s="195">
        <f>T113+T128</f>
        <v>0</v>
      </c>
      <c r="U112" s="193"/>
      <c r="V112" s="195">
        <f>V113+V128</f>
        <v>0</v>
      </c>
      <c r="W112" s="193"/>
      <c r="X112" s="196">
        <f>X113+X128</f>
        <v>0</v>
      </c>
      <c r="AR112" s="189" t="s">
        <v>81</v>
      </c>
      <c r="AT112" s="197" t="s">
        <v>72</v>
      </c>
      <c r="AU112" s="197" t="s">
        <v>73</v>
      </c>
      <c r="AY112" s="189" t="s">
        <v>171</v>
      </c>
      <c r="BK112" s="198">
        <f>BK113+BK128</f>
        <v>0</v>
      </c>
    </row>
    <row r="113" spans="2:65" s="188" customFormat="1" ht="19.899999999999999" customHeight="1" x14ac:dyDescent="0.3">
      <c r="B113" s="187"/>
      <c r="D113" s="189" t="s">
        <v>72</v>
      </c>
      <c r="E113" s="199" t="s">
        <v>886</v>
      </c>
      <c r="F113" s="199" t="s">
        <v>1051</v>
      </c>
      <c r="K113" s="200">
        <f>BK113</f>
        <v>0</v>
      </c>
      <c r="M113" s="187"/>
      <c r="N113" s="192"/>
      <c r="O113" s="193"/>
      <c r="P113" s="193"/>
      <c r="Q113" s="194">
        <f>SUM(Q114:Q127)</f>
        <v>0</v>
      </c>
      <c r="R113" s="194">
        <f>SUM(R114:R127)</f>
        <v>0</v>
      </c>
      <c r="S113" s="193"/>
      <c r="T113" s="195">
        <f>SUM(T114:T127)</f>
        <v>0</v>
      </c>
      <c r="U113" s="193"/>
      <c r="V113" s="195">
        <f>SUM(V114:V127)</f>
        <v>0</v>
      </c>
      <c r="W113" s="193"/>
      <c r="X113" s="196">
        <f>SUM(X114:X127)</f>
        <v>0</v>
      </c>
      <c r="AR113" s="189" t="s">
        <v>81</v>
      </c>
      <c r="AT113" s="197" t="s">
        <v>72</v>
      </c>
      <c r="AU113" s="197" t="s">
        <v>81</v>
      </c>
      <c r="AY113" s="189" t="s">
        <v>171</v>
      </c>
      <c r="BK113" s="198">
        <f>SUM(BK114:BK127)</f>
        <v>0</v>
      </c>
    </row>
    <row r="114" spans="2:65" s="45" customFormat="1" ht="16.5" customHeight="1" x14ac:dyDescent="0.3">
      <c r="B114" s="38"/>
      <c r="C114" s="201" t="s">
        <v>81</v>
      </c>
      <c r="D114" s="201" t="s">
        <v>173</v>
      </c>
      <c r="E114" s="202" t="s">
        <v>1052</v>
      </c>
      <c r="F114" s="203" t="s">
        <v>1053</v>
      </c>
      <c r="G114" s="204" t="s">
        <v>1054</v>
      </c>
      <c r="H114" s="205">
        <v>1</v>
      </c>
      <c r="I114" s="7"/>
      <c r="J114" s="7"/>
      <c r="K114" s="206">
        <f>ROUND(P114*H114,2)</f>
        <v>0</v>
      </c>
      <c r="L114" s="203" t="s">
        <v>5</v>
      </c>
      <c r="M114" s="38"/>
      <c r="N114" s="207" t="s">
        <v>5</v>
      </c>
      <c r="O114" s="208" t="s">
        <v>42</v>
      </c>
      <c r="P114" s="144">
        <f>I114+J114</f>
        <v>0</v>
      </c>
      <c r="Q114" s="144">
        <f>ROUND(I114*H114,2)</f>
        <v>0</v>
      </c>
      <c r="R114" s="144">
        <f>ROUND(J114*H114,2)</f>
        <v>0</v>
      </c>
      <c r="S114" s="39"/>
      <c r="T114" s="209">
        <f>S114*H114</f>
        <v>0</v>
      </c>
      <c r="U114" s="209">
        <v>0</v>
      </c>
      <c r="V114" s="209">
        <f>U114*H114</f>
        <v>0</v>
      </c>
      <c r="W114" s="209">
        <v>0</v>
      </c>
      <c r="X114" s="210">
        <f>W114*H114</f>
        <v>0</v>
      </c>
      <c r="AR114" s="17" t="s">
        <v>177</v>
      </c>
      <c r="AT114" s="17" t="s">
        <v>173</v>
      </c>
      <c r="AU114" s="17" t="s">
        <v>83</v>
      </c>
      <c r="AY114" s="17" t="s">
        <v>171</v>
      </c>
      <c r="BE114" s="211">
        <f>IF(O114="základní",K114,0)</f>
        <v>0</v>
      </c>
      <c r="BF114" s="211">
        <f>IF(O114="snížená",K114,0)</f>
        <v>0</v>
      </c>
      <c r="BG114" s="211">
        <f>IF(O114="zákl. přenesená",K114,0)</f>
        <v>0</v>
      </c>
      <c r="BH114" s="211">
        <f>IF(O114="sníž. přenesená",K114,0)</f>
        <v>0</v>
      </c>
      <c r="BI114" s="211">
        <f>IF(O114="nulová",K114,0)</f>
        <v>0</v>
      </c>
      <c r="BJ114" s="17" t="s">
        <v>81</v>
      </c>
      <c r="BK114" s="211">
        <f>ROUND(P114*H114,2)</f>
        <v>0</v>
      </c>
      <c r="BL114" s="17" t="s">
        <v>177</v>
      </c>
      <c r="BM114" s="17" t="s">
        <v>83</v>
      </c>
    </row>
    <row r="115" spans="2:65" s="45" customFormat="1" ht="27" x14ac:dyDescent="0.3">
      <c r="B115" s="38"/>
      <c r="C115" s="39"/>
      <c r="D115" s="262" t="s">
        <v>179</v>
      </c>
      <c r="E115" s="39"/>
      <c r="F115" s="269" t="s">
        <v>1055</v>
      </c>
      <c r="G115" s="39"/>
      <c r="H115" s="39"/>
      <c r="I115" s="39"/>
      <c r="J115" s="39"/>
      <c r="K115" s="39"/>
      <c r="L115" s="39"/>
      <c r="M115" s="38"/>
      <c r="N115" s="214"/>
      <c r="O115" s="39"/>
      <c r="P115" s="39"/>
      <c r="Q115" s="39"/>
      <c r="R115" s="39"/>
      <c r="S115" s="39"/>
      <c r="T115" s="39"/>
      <c r="U115" s="39"/>
      <c r="V115" s="39"/>
      <c r="W115" s="39"/>
      <c r="X115" s="87"/>
      <c r="AT115" s="17" t="s">
        <v>179</v>
      </c>
      <c r="AU115" s="17" t="s">
        <v>83</v>
      </c>
    </row>
    <row r="116" spans="2:65" s="45" customFormat="1" ht="16.5" customHeight="1" x14ac:dyDescent="0.3">
      <c r="B116" s="38"/>
      <c r="C116" s="201" t="s">
        <v>83</v>
      </c>
      <c r="D116" s="201" t="s">
        <v>173</v>
      </c>
      <c r="E116" s="202" t="s">
        <v>1056</v>
      </c>
      <c r="F116" s="203" t="s">
        <v>1057</v>
      </c>
      <c r="G116" s="204" t="s">
        <v>1054</v>
      </c>
      <c r="H116" s="205">
        <v>4</v>
      </c>
      <c r="I116" s="7"/>
      <c r="J116" s="7"/>
      <c r="K116" s="206">
        <f>ROUND(P116*H116,2)</f>
        <v>0</v>
      </c>
      <c r="L116" s="203" t="s">
        <v>5</v>
      </c>
      <c r="M116" s="38"/>
      <c r="N116" s="207" t="s">
        <v>5</v>
      </c>
      <c r="O116" s="208" t="s">
        <v>42</v>
      </c>
      <c r="P116" s="144">
        <f>I116+J116</f>
        <v>0</v>
      </c>
      <c r="Q116" s="144">
        <f>ROUND(I116*H116,2)</f>
        <v>0</v>
      </c>
      <c r="R116" s="144">
        <f>ROUND(J116*H116,2)</f>
        <v>0</v>
      </c>
      <c r="S116" s="39"/>
      <c r="T116" s="209">
        <f>S116*H116</f>
        <v>0</v>
      </c>
      <c r="U116" s="209">
        <v>0</v>
      </c>
      <c r="V116" s="209">
        <f>U116*H116</f>
        <v>0</v>
      </c>
      <c r="W116" s="209">
        <v>0</v>
      </c>
      <c r="X116" s="210">
        <f>W116*H116</f>
        <v>0</v>
      </c>
      <c r="AR116" s="17" t="s">
        <v>177</v>
      </c>
      <c r="AT116" s="17" t="s">
        <v>173</v>
      </c>
      <c r="AU116" s="17" t="s">
        <v>83</v>
      </c>
      <c r="AY116" s="17" t="s">
        <v>171</v>
      </c>
      <c r="BE116" s="211">
        <f>IF(O116="základní",K116,0)</f>
        <v>0</v>
      </c>
      <c r="BF116" s="211">
        <f>IF(O116="snížená",K116,0)</f>
        <v>0</v>
      </c>
      <c r="BG116" s="211">
        <f>IF(O116="zákl. přenesená",K116,0)</f>
        <v>0</v>
      </c>
      <c r="BH116" s="211">
        <f>IF(O116="sníž. přenesená",K116,0)</f>
        <v>0</v>
      </c>
      <c r="BI116" s="211">
        <f>IF(O116="nulová",K116,0)</f>
        <v>0</v>
      </c>
      <c r="BJ116" s="17" t="s">
        <v>81</v>
      </c>
      <c r="BK116" s="211">
        <f>ROUND(P116*H116,2)</f>
        <v>0</v>
      </c>
      <c r="BL116" s="17" t="s">
        <v>177</v>
      </c>
      <c r="BM116" s="17" t="s">
        <v>177</v>
      </c>
    </row>
    <row r="117" spans="2:65" s="45" customFormat="1" ht="27" x14ac:dyDescent="0.3">
      <c r="B117" s="38"/>
      <c r="D117" s="212" t="s">
        <v>179</v>
      </c>
      <c r="F117" s="213" t="s">
        <v>1055</v>
      </c>
      <c r="M117" s="38"/>
      <c r="N117" s="214"/>
      <c r="O117" s="39"/>
      <c r="P117" s="39"/>
      <c r="Q117" s="39"/>
      <c r="R117" s="39"/>
      <c r="S117" s="39"/>
      <c r="T117" s="39"/>
      <c r="U117" s="39"/>
      <c r="V117" s="39"/>
      <c r="W117" s="39"/>
      <c r="X117" s="87"/>
      <c r="AT117" s="17" t="s">
        <v>179</v>
      </c>
      <c r="AU117" s="17" t="s">
        <v>83</v>
      </c>
    </row>
    <row r="118" spans="2:65" s="45" customFormat="1" ht="16.5" customHeight="1" x14ac:dyDescent="0.3">
      <c r="B118" s="38"/>
      <c r="C118" s="201" t="s">
        <v>188</v>
      </c>
      <c r="D118" s="201" t="s">
        <v>173</v>
      </c>
      <c r="E118" s="202" t="s">
        <v>1058</v>
      </c>
      <c r="F118" s="203" t="s">
        <v>1059</v>
      </c>
      <c r="G118" s="204" t="s">
        <v>1054</v>
      </c>
      <c r="H118" s="205">
        <v>1</v>
      </c>
      <c r="I118" s="7"/>
      <c r="J118" s="7"/>
      <c r="K118" s="206">
        <f>ROUND(P118*H118,2)</f>
        <v>0</v>
      </c>
      <c r="L118" s="203" t="s">
        <v>5</v>
      </c>
      <c r="M118" s="38"/>
      <c r="N118" s="207" t="s">
        <v>5</v>
      </c>
      <c r="O118" s="208" t="s">
        <v>42</v>
      </c>
      <c r="P118" s="144">
        <f>I118+J118</f>
        <v>0</v>
      </c>
      <c r="Q118" s="144">
        <f>ROUND(I118*H118,2)</f>
        <v>0</v>
      </c>
      <c r="R118" s="144">
        <f>ROUND(J118*H118,2)</f>
        <v>0</v>
      </c>
      <c r="S118" s="39"/>
      <c r="T118" s="209">
        <f>S118*H118</f>
        <v>0</v>
      </c>
      <c r="U118" s="209">
        <v>0</v>
      </c>
      <c r="V118" s="209">
        <f>U118*H118</f>
        <v>0</v>
      </c>
      <c r="W118" s="209">
        <v>0</v>
      </c>
      <c r="X118" s="210">
        <f>W118*H118</f>
        <v>0</v>
      </c>
      <c r="AR118" s="17" t="s">
        <v>177</v>
      </c>
      <c r="AT118" s="17" t="s">
        <v>173</v>
      </c>
      <c r="AU118" s="17" t="s">
        <v>83</v>
      </c>
      <c r="AY118" s="17" t="s">
        <v>171</v>
      </c>
      <c r="BE118" s="211">
        <f>IF(O118="základní",K118,0)</f>
        <v>0</v>
      </c>
      <c r="BF118" s="211">
        <f>IF(O118="snížená",K118,0)</f>
        <v>0</v>
      </c>
      <c r="BG118" s="211">
        <f>IF(O118="zákl. přenesená",K118,0)</f>
        <v>0</v>
      </c>
      <c r="BH118" s="211">
        <f>IF(O118="sníž. přenesená",K118,0)</f>
        <v>0</v>
      </c>
      <c r="BI118" s="211">
        <f>IF(O118="nulová",K118,0)</f>
        <v>0</v>
      </c>
      <c r="BJ118" s="17" t="s">
        <v>81</v>
      </c>
      <c r="BK118" s="211">
        <f>ROUND(P118*H118,2)</f>
        <v>0</v>
      </c>
      <c r="BL118" s="17" t="s">
        <v>177</v>
      </c>
      <c r="BM118" s="17" t="s">
        <v>206</v>
      </c>
    </row>
    <row r="119" spans="2:65" s="45" customFormat="1" ht="27" x14ac:dyDescent="0.3">
      <c r="B119" s="38"/>
      <c r="C119" s="39"/>
      <c r="D119" s="262" t="s">
        <v>179</v>
      </c>
      <c r="E119" s="39"/>
      <c r="F119" s="269" t="s">
        <v>1055</v>
      </c>
      <c r="G119" s="39"/>
      <c r="H119" s="39"/>
      <c r="I119" s="39"/>
      <c r="J119" s="39"/>
      <c r="K119" s="39"/>
      <c r="L119" s="39"/>
      <c r="M119" s="38"/>
      <c r="N119" s="214"/>
      <c r="O119" s="39"/>
      <c r="P119" s="39"/>
      <c r="Q119" s="39"/>
      <c r="R119" s="39"/>
      <c r="S119" s="39"/>
      <c r="T119" s="39"/>
      <c r="U119" s="39"/>
      <c r="V119" s="39"/>
      <c r="W119" s="39"/>
      <c r="X119" s="87"/>
      <c r="AT119" s="17" t="s">
        <v>179</v>
      </c>
      <c r="AU119" s="17" t="s">
        <v>83</v>
      </c>
    </row>
    <row r="120" spans="2:65" s="45" customFormat="1" ht="16.5" customHeight="1" x14ac:dyDescent="0.3">
      <c r="B120" s="38"/>
      <c r="C120" s="201" t="s">
        <v>177</v>
      </c>
      <c r="D120" s="201" t="s">
        <v>173</v>
      </c>
      <c r="E120" s="202" t="s">
        <v>1060</v>
      </c>
      <c r="F120" s="203" t="s">
        <v>1061</v>
      </c>
      <c r="G120" s="204" t="s">
        <v>1054</v>
      </c>
      <c r="H120" s="205">
        <v>5</v>
      </c>
      <c r="I120" s="7"/>
      <c r="J120" s="7"/>
      <c r="K120" s="206">
        <f>ROUND(P120*H120,2)</f>
        <v>0</v>
      </c>
      <c r="L120" s="203" t="s">
        <v>5</v>
      </c>
      <c r="M120" s="38"/>
      <c r="N120" s="207" t="s">
        <v>5</v>
      </c>
      <c r="O120" s="208" t="s">
        <v>42</v>
      </c>
      <c r="P120" s="144">
        <f>I120+J120</f>
        <v>0</v>
      </c>
      <c r="Q120" s="144">
        <f>ROUND(I120*H120,2)</f>
        <v>0</v>
      </c>
      <c r="R120" s="144">
        <f>ROUND(J120*H120,2)</f>
        <v>0</v>
      </c>
      <c r="S120" s="39"/>
      <c r="T120" s="209">
        <f>S120*H120</f>
        <v>0</v>
      </c>
      <c r="U120" s="209">
        <v>0</v>
      </c>
      <c r="V120" s="209">
        <f>U120*H120</f>
        <v>0</v>
      </c>
      <c r="W120" s="209">
        <v>0</v>
      </c>
      <c r="X120" s="210">
        <f>W120*H120</f>
        <v>0</v>
      </c>
      <c r="AR120" s="17" t="s">
        <v>177</v>
      </c>
      <c r="AT120" s="17" t="s">
        <v>173</v>
      </c>
      <c r="AU120" s="17" t="s">
        <v>83</v>
      </c>
      <c r="AY120" s="17" t="s">
        <v>171</v>
      </c>
      <c r="BE120" s="211">
        <f>IF(O120="základní",K120,0)</f>
        <v>0</v>
      </c>
      <c r="BF120" s="211">
        <f>IF(O120="snížená",K120,0)</f>
        <v>0</v>
      </c>
      <c r="BG120" s="211">
        <f>IF(O120="zákl. přenesená",K120,0)</f>
        <v>0</v>
      </c>
      <c r="BH120" s="211">
        <f>IF(O120="sníž. přenesená",K120,0)</f>
        <v>0</v>
      </c>
      <c r="BI120" s="211">
        <f>IF(O120="nulová",K120,0)</f>
        <v>0</v>
      </c>
      <c r="BJ120" s="17" t="s">
        <v>81</v>
      </c>
      <c r="BK120" s="211">
        <f>ROUND(P120*H120,2)</f>
        <v>0</v>
      </c>
      <c r="BL120" s="17" t="s">
        <v>177</v>
      </c>
      <c r="BM120" s="17" t="s">
        <v>220</v>
      </c>
    </row>
    <row r="121" spans="2:65" s="45" customFormat="1" ht="27" x14ac:dyDescent="0.3">
      <c r="B121" s="38"/>
      <c r="D121" s="212" t="s">
        <v>179</v>
      </c>
      <c r="F121" s="213" t="s">
        <v>1055</v>
      </c>
      <c r="M121" s="38"/>
      <c r="N121" s="214"/>
      <c r="O121" s="39"/>
      <c r="P121" s="39"/>
      <c r="Q121" s="39"/>
      <c r="R121" s="39"/>
      <c r="S121" s="39"/>
      <c r="T121" s="39"/>
      <c r="U121" s="39"/>
      <c r="V121" s="39"/>
      <c r="W121" s="39"/>
      <c r="X121" s="87"/>
      <c r="AT121" s="17" t="s">
        <v>179</v>
      </c>
      <c r="AU121" s="17" t="s">
        <v>83</v>
      </c>
    </row>
    <row r="122" spans="2:65" s="45" customFormat="1" ht="16.5" customHeight="1" x14ac:dyDescent="0.3">
      <c r="B122" s="38"/>
      <c r="C122" s="201" t="s">
        <v>199</v>
      </c>
      <c r="D122" s="201" t="s">
        <v>173</v>
      </c>
      <c r="E122" s="202" t="s">
        <v>1062</v>
      </c>
      <c r="F122" s="203" t="s">
        <v>1063</v>
      </c>
      <c r="G122" s="204" t="s">
        <v>1054</v>
      </c>
      <c r="H122" s="205">
        <v>3</v>
      </c>
      <c r="I122" s="7"/>
      <c r="J122" s="7"/>
      <c r="K122" s="206">
        <f>ROUND(P122*H122,2)</f>
        <v>0</v>
      </c>
      <c r="L122" s="203" t="s">
        <v>5</v>
      </c>
      <c r="M122" s="38"/>
      <c r="N122" s="207" t="s">
        <v>5</v>
      </c>
      <c r="O122" s="208" t="s">
        <v>42</v>
      </c>
      <c r="P122" s="144">
        <f>I122+J122</f>
        <v>0</v>
      </c>
      <c r="Q122" s="144">
        <f>ROUND(I122*H122,2)</f>
        <v>0</v>
      </c>
      <c r="R122" s="144">
        <f>ROUND(J122*H122,2)</f>
        <v>0</v>
      </c>
      <c r="S122" s="39"/>
      <c r="T122" s="209">
        <f>S122*H122</f>
        <v>0</v>
      </c>
      <c r="U122" s="209">
        <v>0</v>
      </c>
      <c r="V122" s="209">
        <f>U122*H122</f>
        <v>0</v>
      </c>
      <c r="W122" s="209">
        <v>0</v>
      </c>
      <c r="X122" s="210">
        <f>W122*H122</f>
        <v>0</v>
      </c>
      <c r="AR122" s="17" t="s">
        <v>177</v>
      </c>
      <c r="AT122" s="17" t="s">
        <v>173</v>
      </c>
      <c r="AU122" s="17" t="s">
        <v>83</v>
      </c>
      <c r="AY122" s="17" t="s">
        <v>171</v>
      </c>
      <c r="BE122" s="211">
        <f>IF(O122="základní",K122,0)</f>
        <v>0</v>
      </c>
      <c r="BF122" s="211">
        <f>IF(O122="snížená",K122,0)</f>
        <v>0</v>
      </c>
      <c r="BG122" s="211">
        <f>IF(O122="zákl. přenesená",K122,0)</f>
        <v>0</v>
      </c>
      <c r="BH122" s="211">
        <f>IF(O122="sníž. přenesená",K122,0)</f>
        <v>0</v>
      </c>
      <c r="BI122" s="211">
        <f>IF(O122="nulová",K122,0)</f>
        <v>0</v>
      </c>
      <c r="BJ122" s="17" t="s">
        <v>81</v>
      </c>
      <c r="BK122" s="211">
        <f>ROUND(P122*H122,2)</f>
        <v>0</v>
      </c>
      <c r="BL122" s="17" t="s">
        <v>177</v>
      </c>
      <c r="BM122" s="17" t="s">
        <v>233</v>
      </c>
    </row>
    <row r="123" spans="2:65" s="45" customFormat="1" ht="27" x14ac:dyDescent="0.3">
      <c r="B123" s="38"/>
      <c r="D123" s="212" t="s">
        <v>179</v>
      </c>
      <c r="F123" s="213" t="s">
        <v>1055</v>
      </c>
      <c r="M123" s="38"/>
      <c r="N123" s="214"/>
      <c r="O123" s="39"/>
      <c r="P123" s="39"/>
      <c r="Q123" s="39"/>
      <c r="R123" s="39"/>
      <c r="S123" s="39"/>
      <c r="T123" s="39"/>
      <c r="U123" s="39"/>
      <c r="V123" s="39"/>
      <c r="W123" s="39"/>
      <c r="X123" s="87"/>
      <c r="AT123" s="17" t="s">
        <v>179</v>
      </c>
      <c r="AU123" s="17" t="s">
        <v>83</v>
      </c>
    </row>
    <row r="124" spans="2:65" s="45" customFormat="1" ht="16.5" customHeight="1" x14ac:dyDescent="0.3">
      <c r="B124" s="38"/>
      <c r="C124" s="201" t="s">
        <v>206</v>
      </c>
      <c r="D124" s="201" t="s">
        <v>173</v>
      </c>
      <c r="E124" s="202" t="s">
        <v>1064</v>
      </c>
      <c r="F124" s="203" t="s">
        <v>1065</v>
      </c>
      <c r="G124" s="204" t="s">
        <v>1054</v>
      </c>
      <c r="H124" s="205">
        <v>5</v>
      </c>
      <c r="I124" s="7"/>
      <c r="J124" s="7"/>
      <c r="K124" s="206">
        <f>ROUND(P124*H124,2)</f>
        <v>0</v>
      </c>
      <c r="L124" s="203" t="s">
        <v>5</v>
      </c>
      <c r="M124" s="38"/>
      <c r="N124" s="207" t="s">
        <v>5</v>
      </c>
      <c r="O124" s="208" t="s">
        <v>42</v>
      </c>
      <c r="P124" s="144">
        <f>I124+J124</f>
        <v>0</v>
      </c>
      <c r="Q124" s="144">
        <f>ROUND(I124*H124,2)</f>
        <v>0</v>
      </c>
      <c r="R124" s="144">
        <f>ROUND(J124*H124,2)</f>
        <v>0</v>
      </c>
      <c r="S124" s="39"/>
      <c r="T124" s="209">
        <f>S124*H124</f>
        <v>0</v>
      </c>
      <c r="U124" s="209">
        <v>0</v>
      </c>
      <c r="V124" s="209">
        <f>U124*H124</f>
        <v>0</v>
      </c>
      <c r="W124" s="209">
        <v>0</v>
      </c>
      <c r="X124" s="210">
        <f>W124*H124</f>
        <v>0</v>
      </c>
      <c r="AR124" s="17" t="s">
        <v>177</v>
      </c>
      <c r="AT124" s="17" t="s">
        <v>173</v>
      </c>
      <c r="AU124" s="17" t="s">
        <v>83</v>
      </c>
      <c r="AY124" s="17" t="s">
        <v>171</v>
      </c>
      <c r="BE124" s="211">
        <f>IF(O124="základní",K124,0)</f>
        <v>0</v>
      </c>
      <c r="BF124" s="211">
        <f>IF(O124="snížená",K124,0)</f>
        <v>0</v>
      </c>
      <c r="BG124" s="211">
        <f>IF(O124="zákl. přenesená",K124,0)</f>
        <v>0</v>
      </c>
      <c r="BH124" s="211">
        <f>IF(O124="sníž. přenesená",K124,0)</f>
        <v>0</v>
      </c>
      <c r="BI124" s="211">
        <f>IF(O124="nulová",K124,0)</f>
        <v>0</v>
      </c>
      <c r="BJ124" s="17" t="s">
        <v>81</v>
      </c>
      <c r="BK124" s="211">
        <f>ROUND(P124*H124,2)</f>
        <v>0</v>
      </c>
      <c r="BL124" s="17" t="s">
        <v>177</v>
      </c>
      <c r="BM124" s="17" t="s">
        <v>244</v>
      </c>
    </row>
    <row r="125" spans="2:65" s="45" customFormat="1" ht="27" x14ac:dyDescent="0.3">
      <c r="B125" s="38"/>
      <c r="D125" s="212" t="s">
        <v>179</v>
      </c>
      <c r="F125" s="213" t="s">
        <v>1055</v>
      </c>
      <c r="M125" s="38"/>
      <c r="N125" s="214"/>
      <c r="O125" s="39"/>
      <c r="P125" s="39"/>
      <c r="Q125" s="39"/>
      <c r="R125" s="39"/>
      <c r="S125" s="39"/>
      <c r="T125" s="39"/>
      <c r="U125" s="39"/>
      <c r="V125" s="39"/>
      <c r="W125" s="39"/>
      <c r="X125" s="87"/>
      <c r="AT125" s="17" t="s">
        <v>179</v>
      </c>
      <c r="AU125" s="17" t="s">
        <v>83</v>
      </c>
    </row>
    <row r="126" spans="2:65" s="45" customFormat="1" ht="16.5" customHeight="1" x14ac:dyDescent="0.3">
      <c r="B126" s="38"/>
      <c r="C126" s="201" t="s">
        <v>214</v>
      </c>
      <c r="D126" s="201" t="s">
        <v>173</v>
      </c>
      <c r="E126" s="202" t="s">
        <v>1066</v>
      </c>
      <c r="F126" s="203" t="s">
        <v>1067</v>
      </c>
      <c r="G126" s="204" t="s">
        <v>1054</v>
      </c>
      <c r="H126" s="205">
        <v>1</v>
      </c>
      <c r="I126" s="7"/>
      <c r="J126" s="7"/>
      <c r="K126" s="206">
        <f>ROUND(P126*H126,2)</f>
        <v>0</v>
      </c>
      <c r="L126" s="203" t="s">
        <v>5</v>
      </c>
      <c r="M126" s="38"/>
      <c r="N126" s="207" t="s">
        <v>5</v>
      </c>
      <c r="O126" s="208" t="s">
        <v>42</v>
      </c>
      <c r="P126" s="144">
        <f>I126+J126</f>
        <v>0</v>
      </c>
      <c r="Q126" s="144">
        <f>ROUND(I126*H126,2)</f>
        <v>0</v>
      </c>
      <c r="R126" s="144">
        <f>ROUND(J126*H126,2)</f>
        <v>0</v>
      </c>
      <c r="S126" s="39"/>
      <c r="T126" s="209">
        <f>S126*H126</f>
        <v>0</v>
      </c>
      <c r="U126" s="209">
        <v>0</v>
      </c>
      <c r="V126" s="209">
        <f>U126*H126</f>
        <v>0</v>
      </c>
      <c r="W126" s="209">
        <v>0</v>
      </c>
      <c r="X126" s="210">
        <f>W126*H126</f>
        <v>0</v>
      </c>
      <c r="AR126" s="17" t="s">
        <v>177</v>
      </c>
      <c r="AT126" s="17" t="s">
        <v>173</v>
      </c>
      <c r="AU126" s="17" t="s">
        <v>83</v>
      </c>
      <c r="AY126" s="17" t="s">
        <v>171</v>
      </c>
      <c r="BE126" s="211">
        <f>IF(O126="základní",K126,0)</f>
        <v>0</v>
      </c>
      <c r="BF126" s="211">
        <f>IF(O126="snížená",K126,0)</f>
        <v>0</v>
      </c>
      <c r="BG126" s="211">
        <f>IF(O126="zákl. přenesená",K126,0)</f>
        <v>0</v>
      </c>
      <c r="BH126" s="211">
        <f>IF(O126="sníž. přenesená",K126,0)</f>
        <v>0</v>
      </c>
      <c r="BI126" s="211">
        <f>IF(O126="nulová",K126,0)</f>
        <v>0</v>
      </c>
      <c r="BJ126" s="17" t="s">
        <v>81</v>
      </c>
      <c r="BK126" s="211">
        <f>ROUND(P126*H126,2)</f>
        <v>0</v>
      </c>
      <c r="BL126" s="17" t="s">
        <v>177</v>
      </c>
      <c r="BM126" s="17" t="s">
        <v>253</v>
      </c>
    </row>
    <row r="127" spans="2:65" s="45" customFormat="1" ht="27" x14ac:dyDescent="0.3">
      <c r="B127" s="38"/>
      <c r="C127" s="39"/>
      <c r="D127" s="262" t="s">
        <v>179</v>
      </c>
      <c r="E127" s="39"/>
      <c r="F127" s="269" t="s">
        <v>1055</v>
      </c>
      <c r="G127" s="39"/>
      <c r="H127" s="39"/>
      <c r="I127" s="39"/>
      <c r="J127" s="39"/>
      <c r="K127" s="39"/>
      <c r="L127" s="39"/>
      <c r="M127" s="38"/>
      <c r="N127" s="214"/>
      <c r="O127" s="39"/>
      <c r="P127" s="39"/>
      <c r="Q127" s="39"/>
      <c r="R127" s="39"/>
      <c r="S127" s="39"/>
      <c r="T127" s="39"/>
      <c r="U127" s="39"/>
      <c r="V127" s="39"/>
      <c r="W127" s="39"/>
      <c r="X127" s="87"/>
      <c r="AT127" s="17" t="s">
        <v>179</v>
      </c>
      <c r="AU127" s="17" t="s">
        <v>83</v>
      </c>
    </row>
    <row r="128" spans="2:65" s="188" customFormat="1" ht="29.85" customHeight="1" x14ac:dyDescent="0.3">
      <c r="B128" s="187"/>
      <c r="D128" s="189" t="s">
        <v>72</v>
      </c>
      <c r="E128" s="199" t="s">
        <v>920</v>
      </c>
      <c r="F128" s="199" t="s">
        <v>1068</v>
      </c>
      <c r="K128" s="200">
        <f>BK128</f>
        <v>0</v>
      </c>
      <c r="M128" s="187"/>
      <c r="N128" s="192"/>
      <c r="O128" s="193"/>
      <c r="P128" s="193"/>
      <c r="Q128" s="194">
        <f>Q129+Q132+Q135+Q138+Q143+Q146+Q149+Q152+Q161+Q166</f>
        <v>0</v>
      </c>
      <c r="R128" s="194">
        <f>R129+R132+R135+R138+R143+R146+R149+R152+R161+R166</f>
        <v>0</v>
      </c>
      <c r="S128" s="193"/>
      <c r="T128" s="195">
        <f>T129+T132+T135+T138+T143+T146+T149+T152+T161+T166</f>
        <v>0</v>
      </c>
      <c r="U128" s="193"/>
      <c r="V128" s="195">
        <f>V129+V132+V135+V138+V143+V146+V149+V152+V161+V166</f>
        <v>0</v>
      </c>
      <c r="W128" s="193"/>
      <c r="X128" s="196">
        <f>X129+X132+X135+X138+X143+X146+X149+X152+X161+X166</f>
        <v>0</v>
      </c>
      <c r="AR128" s="189" t="s">
        <v>81</v>
      </c>
      <c r="AT128" s="197" t="s">
        <v>72</v>
      </c>
      <c r="AU128" s="197" t="s">
        <v>81</v>
      </c>
      <c r="AY128" s="189" t="s">
        <v>171</v>
      </c>
      <c r="BK128" s="198">
        <f>BK129+BK132+BK135+BK138+BK143+BK146+BK149+BK152+BK161+BK166</f>
        <v>0</v>
      </c>
    </row>
    <row r="129" spans="2:65" s="188" customFormat="1" ht="14.85" customHeight="1" x14ac:dyDescent="0.3">
      <c r="B129" s="187"/>
      <c r="D129" s="189" t="s">
        <v>72</v>
      </c>
      <c r="E129" s="199" t="s">
        <v>1069</v>
      </c>
      <c r="F129" s="199" t="s">
        <v>1070</v>
      </c>
      <c r="K129" s="200">
        <f>BK129</f>
        <v>0</v>
      </c>
      <c r="M129" s="187"/>
      <c r="N129" s="192"/>
      <c r="O129" s="193"/>
      <c r="P129" s="193"/>
      <c r="Q129" s="194">
        <f>SUM(Q130:Q131)</f>
        <v>0</v>
      </c>
      <c r="R129" s="194">
        <f>SUM(R130:R131)</f>
        <v>0</v>
      </c>
      <c r="S129" s="193"/>
      <c r="T129" s="195">
        <f>SUM(T130:T131)</f>
        <v>0</v>
      </c>
      <c r="U129" s="193"/>
      <c r="V129" s="195">
        <f>SUM(V130:V131)</f>
        <v>0</v>
      </c>
      <c r="W129" s="193"/>
      <c r="X129" s="196">
        <f>SUM(X130:X131)</f>
        <v>0</v>
      </c>
      <c r="AR129" s="189" t="s">
        <v>81</v>
      </c>
      <c r="AT129" s="197" t="s">
        <v>72</v>
      </c>
      <c r="AU129" s="197" t="s">
        <v>83</v>
      </c>
      <c r="AY129" s="189" t="s">
        <v>171</v>
      </c>
      <c r="BK129" s="198">
        <f>SUM(BK130:BK131)</f>
        <v>0</v>
      </c>
    </row>
    <row r="130" spans="2:65" s="45" customFormat="1" ht="16.5" customHeight="1" x14ac:dyDescent="0.3">
      <c r="B130" s="38"/>
      <c r="C130" s="201" t="s">
        <v>227</v>
      </c>
      <c r="D130" s="201" t="s">
        <v>173</v>
      </c>
      <c r="E130" s="202" t="s">
        <v>1071</v>
      </c>
      <c r="F130" s="203" t="s">
        <v>1072</v>
      </c>
      <c r="G130" s="204" t="s">
        <v>241</v>
      </c>
      <c r="H130" s="205">
        <v>240</v>
      </c>
      <c r="I130" s="7"/>
      <c r="J130" s="7"/>
      <c r="K130" s="206">
        <f>ROUND(P130*H130,2)</f>
        <v>0</v>
      </c>
      <c r="L130" s="203" t="s">
        <v>5</v>
      </c>
      <c r="M130" s="38"/>
      <c r="N130" s="207" t="s">
        <v>5</v>
      </c>
      <c r="O130" s="208" t="s">
        <v>42</v>
      </c>
      <c r="P130" s="144">
        <f>I130+J130</f>
        <v>0</v>
      </c>
      <c r="Q130" s="144">
        <f>ROUND(I130*H130,2)</f>
        <v>0</v>
      </c>
      <c r="R130" s="144">
        <f>ROUND(J130*H130,2)</f>
        <v>0</v>
      </c>
      <c r="S130" s="39"/>
      <c r="T130" s="209">
        <f>S130*H130</f>
        <v>0</v>
      </c>
      <c r="U130" s="209">
        <v>0</v>
      </c>
      <c r="V130" s="209">
        <f>U130*H130</f>
        <v>0</v>
      </c>
      <c r="W130" s="209">
        <v>0</v>
      </c>
      <c r="X130" s="210">
        <f>W130*H130</f>
        <v>0</v>
      </c>
      <c r="AR130" s="17" t="s">
        <v>177</v>
      </c>
      <c r="AT130" s="17" t="s">
        <v>173</v>
      </c>
      <c r="AU130" s="17" t="s">
        <v>188</v>
      </c>
      <c r="AY130" s="17" t="s">
        <v>171</v>
      </c>
      <c r="BE130" s="211">
        <f>IF(O130="základní",K130,0)</f>
        <v>0</v>
      </c>
      <c r="BF130" s="211">
        <f>IF(O130="snížená",K130,0)</f>
        <v>0</v>
      </c>
      <c r="BG130" s="211">
        <f>IF(O130="zákl. přenesená",K130,0)</f>
        <v>0</v>
      </c>
      <c r="BH130" s="211">
        <f>IF(O130="sníž. přenesená",K130,0)</f>
        <v>0</v>
      </c>
      <c r="BI130" s="211">
        <f>IF(O130="nulová",K130,0)</f>
        <v>0</v>
      </c>
      <c r="BJ130" s="17" t="s">
        <v>81</v>
      </c>
      <c r="BK130" s="211">
        <f>ROUND(P130*H130,2)</f>
        <v>0</v>
      </c>
      <c r="BL130" s="17" t="s">
        <v>177</v>
      </c>
      <c r="BM130" s="17" t="s">
        <v>270</v>
      </c>
    </row>
    <row r="131" spans="2:65" s="45" customFormat="1" ht="27" x14ac:dyDescent="0.3">
      <c r="B131" s="38"/>
      <c r="C131" s="39"/>
      <c r="D131" s="262" t="s">
        <v>179</v>
      </c>
      <c r="E131" s="39"/>
      <c r="F131" s="269" t="s">
        <v>1055</v>
      </c>
      <c r="G131" s="39"/>
      <c r="H131" s="39"/>
      <c r="I131" s="39"/>
      <c r="J131" s="39"/>
      <c r="K131" s="39"/>
      <c r="L131" s="39"/>
      <c r="M131" s="38"/>
      <c r="N131" s="214"/>
      <c r="O131" s="39"/>
      <c r="P131" s="39"/>
      <c r="Q131" s="39"/>
      <c r="R131" s="39"/>
      <c r="S131" s="39"/>
      <c r="T131" s="39"/>
      <c r="U131" s="39"/>
      <c r="V131" s="39"/>
      <c r="W131" s="39"/>
      <c r="X131" s="87"/>
      <c r="AT131" s="17" t="s">
        <v>179</v>
      </c>
      <c r="AU131" s="17" t="s">
        <v>188</v>
      </c>
    </row>
    <row r="132" spans="2:65" s="188" customFormat="1" ht="22.35" customHeight="1" x14ac:dyDescent="0.3">
      <c r="B132" s="187"/>
      <c r="D132" s="189" t="s">
        <v>72</v>
      </c>
      <c r="E132" s="199" t="s">
        <v>1073</v>
      </c>
      <c r="F132" s="199" t="s">
        <v>1074</v>
      </c>
      <c r="K132" s="200">
        <f>BK132</f>
        <v>0</v>
      </c>
      <c r="M132" s="187"/>
      <c r="N132" s="192"/>
      <c r="O132" s="193"/>
      <c r="P132" s="193"/>
      <c r="Q132" s="194">
        <f>SUM(Q133:Q134)</f>
        <v>0</v>
      </c>
      <c r="R132" s="194">
        <f>SUM(R133:R134)</f>
        <v>0</v>
      </c>
      <c r="S132" s="193"/>
      <c r="T132" s="195">
        <f>SUM(T133:T134)</f>
        <v>0</v>
      </c>
      <c r="U132" s="193"/>
      <c r="V132" s="195">
        <f>SUM(V133:V134)</f>
        <v>0</v>
      </c>
      <c r="W132" s="193"/>
      <c r="X132" s="196">
        <f>SUM(X133:X134)</f>
        <v>0</v>
      </c>
      <c r="AR132" s="189" t="s">
        <v>81</v>
      </c>
      <c r="AT132" s="197" t="s">
        <v>72</v>
      </c>
      <c r="AU132" s="197" t="s">
        <v>83</v>
      </c>
      <c r="AY132" s="189" t="s">
        <v>171</v>
      </c>
      <c r="BK132" s="198">
        <f>SUM(BK133:BK134)</f>
        <v>0</v>
      </c>
    </row>
    <row r="133" spans="2:65" s="45" customFormat="1" ht="16.5" customHeight="1" x14ac:dyDescent="0.3">
      <c r="B133" s="38"/>
      <c r="C133" s="201" t="s">
        <v>233</v>
      </c>
      <c r="D133" s="201" t="s">
        <v>173</v>
      </c>
      <c r="E133" s="202" t="s">
        <v>1075</v>
      </c>
      <c r="F133" s="203" t="s">
        <v>1076</v>
      </c>
      <c r="G133" s="204" t="s">
        <v>1077</v>
      </c>
      <c r="H133" s="205">
        <v>2</v>
      </c>
      <c r="I133" s="7"/>
      <c r="J133" s="7"/>
      <c r="K133" s="206">
        <f>ROUND(P133*H133,2)</f>
        <v>0</v>
      </c>
      <c r="L133" s="203" t="s">
        <v>5</v>
      </c>
      <c r="M133" s="38"/>
      <c r="N133" s="207" t="s">
        <v>5</v>
      </c>
      <c r="O133" s="208" t="s">
        <v>42</v>
      </c>
      <c r="P133" s="144">
        <f>I133+J133</f>
        <v>0</v>
      </c>
      <c r="Q133" s="144">
        <f>ROUND(I133*H133,2)</f>
        <v>0</v>
      </c>
      <c r="R133" s="144">
        <f>ROUND(J133*H133,2)</f>
        <v>0</v>
      </c>
      <c r="S133" s="39"/>
      <c r="T133" s="209">
        <f>S133*H133</f>
        <v>0</v>
      </c>
      <c r="U133" s="209">
        <v>0</v>
      </c>
      <c r="V133" s="209">
        <f>U133*H133</f>
        <v>0</v>
      </c>
      <c r="W133" s="209">
        <v>0</v>
      </c>
      <c r="X133" s="210">
        <f>W133*H133</f>
        <v>0</v>
      </c>
      <c r="AR133" s="17" t="s">
        <v>177</v>
      </c>
      <c r="AT133" s="17" t="s">
        <v>173</v>
      </c>
      <c r="AU133" s="17" t="s">
        <v>188</v>
      </c>
      <c r="AY133" s="17" t="s">
        <v>171</v>
      </c>
      <c r="BE133" s="211">
        <f>IF(O133="základní",K133,0)</f>
        <v>0</v>
      </c>
      <c r="BF133" s="211">
        <f>IF(O133="snížená",K133,0)</f>
        <v>0</v>
      </c>
      <c r="BG133" s="211">
        <f>IF(O133="zákl. přenesená",K133,0)</f>
        <v>0</v>
      </c>
      <c r="BH133" s="211">
        <f>IF(O133="sníž. přenesená",K133,0)</f>
        <v>0</v>
      </c>
      <c r="BI133" s="211">
        <f>IF(O133="nulová",K133,0)</f>
        <v>0</v>
      </c>
      <c r="BJ133" s="17" t="s">
        <v>81</v>
      </c>
      <c r="BK133" s="211">
        <f>ROUND(P133*H133,2)</f>
        <v>0</v>
      </c>
      <c r="BL133" s="17" t="s">
        <v>177</v>
      </c>
      <c r="BM133" s="17" t="s">
        <v>277</v>
      </c>
    </row>
    <row r="134" spans="2:65" s="45" customFormat="1" ht="27" x14ac:dyDescent="0.3">
      <c r="B134" s="38"/>
      <c r="D134" s="212" t="s">
        <v>179</v>
      </c>
      <c r="F134" s="213" t="s">
        <v>1055</v>
      </c>
      <c r="M134" s="38"/>
      <c r="N134" s="214"/>
      <c r="O134" s="39"/>
      <c r="P134" s="39"/>
      <c r="Q134" s="39"/>
      <c r="R134" s="39"/>
      <c r="S134" s="39"/>
      <c r="T134" s="39"/>
      <c r="U134" s="39"/>
      <c r="V134" s="39"/>
      <c r="W134" s="39"/>
      <c r="X134" s="87"/>
      <c r="AT134" s="17" t="s">
        <v>179</v>
      </c>
      <c r="AU134" s="17" t="s">
        <v>188</v>
      </c>
    </row>
    <row r="135" spans="2:65" s="188" customFormat="1" ht="22.35" customHeight="1" x14ac:dyDescent="0.3">
      <c r="B135" s="187"/>
      <c r="C135" s="193"/>
      <c r="D135" s="261" t="s">
        <v>72</v>
      </c>
      <c r="E135" s="263" t="s">
        <v>1078</v>
      </c>
      <c r="F135" s="263" t="s">
        <v>1079</v>
      </c>
      <c r="G135" s="193"/>
      <c r="H135" s="193"/>
      <c r="I135" s="193"/>
      <c r="J135" s="193"/>
      <c r="K135" s="274">
        <f>BK135</f>
        <v>0</v>
      </c>
      <c r="L135" s="193"/>
      <c r="M135" s="187"/>
      <c r="N135" s="192"/>
      <c r="O135" s="193"/>
      <c r="P135" s="193"/>
      <c r="Q135" s="194">
        <f>SUM(Q136:Q137)</f>
        <v>0</v>
      </c>
      <c r="R135" s="194">
        <f>SUM(R136:R137)</f>
        <v>0</v>
      </c>
      <c r="S135" s="193"/>
      <c r="T135" s="195">
        <f>SUM(T136:T137)</f>
        <v>0</v>
      </c>
      <c r="U135" s="193"/>
      <c r="V135" s="195">
        <f>SUM(V136:V137)</f>
        <v>0</v>
      </c>
      <c r="W135" s="193"/>
      <c r="X135" s="196">
        <f>SUM(X136:X137)</f>
        <v>0</v>
      </c>
      <c r="AR135" s="189" t="s">
        <v>81</v>
      </c>
      <c r="AT135" s="197" t="s">
        <v>72</v>
      </c>
      <c r="AU135" s="197" t="s">
        <v>83</v>
      </c>
      <c r="AY135" s="189" t="s">
        <v>171</v>
      </c>
      <c r="BK135" s="198">
        <f>SUM(BK136:BK137)</f>
        <v>0</v>
      </c>
    </row>
    <row r="136" spans="2:65" s="45" customFormat="1" ht="16.5" customHeight="1" x14ac:dyDescent="0.3">
      <c r="B136" s="38"/>
      <c r="C136" s="201" t="s">
        <v>238</v>
      </c>
      <c r="D136" s="201" t="s">
        <v>173</v>
      </c>
      <c r="E136" s="202" t="s">
        <v>1080</v>
      </c>
      <c r="F136" s="203" t="s">
        <v>1081</v>
      </c>
      <c r="G136" s="204" t="s">
        <v>1077</v>
      </c>
      <c r="H136" s="205">
        <v>2</v>
      </c>
      <c r="I136" s="7"/>
      <c r="J136" s="7"/>
      <c r="K136" s="206">
        <f>ROUND(P136*H136,2)</f>
        <v>0</v>
      </c>
      <c r="L136" s="203" t="s">
        <v>5</v>
      </c>
      <c r="M136" s="38"/>
      <c r="N136" s="207" t="s">
        <v>5</v>
      </c>
      <c r="O136" s="208" t="s">
        <v>42</v>
      </c>
      <c r="P136" s="144">
        <f>I136+J136</f>
        <v>0</v>
      </c>
      <c r="Q136" s="144">
        <f>ROUND(I136*H136,2)</f>
        <v>0</v>
      </c>
      <c r="R136" s="144">
        <f>ROUND(J136*H136,2)</f>
        <v>0</v>
      </c>
      <c r="S136" s="39"/>
      <c r="T136" s="209">
        <f>S136*H136</f>
        <v>0</v>
      </c>
      <c r="U136" s="209">
        <v>0</v>
      </c>
      <c r="V136" s="209">
        <f>U136*H136</f>
        <v>0</v>
      </c>
      <c r="W136" s="209">
        <v>0</v>
      </c>
      <c r="X136" s="210">
        <f>W136*H136</f>
        <v>0</v>
      </c>
      <c r="AR136" s="17" t="s">
        <v>177</v>
      </c>
      <c r="AT136" s="17" t="s">
        <v>173</v>
      </c>
      <c r="AU136" s="17" t="s">
        <v>188</v>
      </c>
      <c r="AY136" s="17" t="s">
        <v>171</v>
      </c>
      <c r="BE136" s="211">
        <f>IF(O136="základní",K136,0)</f>
        <v>0</v>
      </c>
      <c r="BF136" s="211">
        <f>IF(O136="snížená",K136,0)</f>
        <v>0</v>
      </c>
      <c r="BG136" s="211">
        <f>IF(O136="zákl. přenesená",K136,0)</f>
        <v>0</v>
      </c>
      <c r="BH136" s="211">
        <f>IF(O136="sníž. přenesená",K136,0)</f>
        <v>0</v>
      </c>
      <c r="BI136" s="211">
        <f>IF(O136="nulová",K136,0)</f>
        <v>0</v>
      </c>
      <c r="BJ136" s="17" t="s">
        <v>81</v>
      </c>
      <c r="BK136" s="211">
        <f>ROUND(P136*H136,2)</f>
        <v>0</v>
      </c>
      <c r="BL136" s="17" t="s">
        <v>177</v>
      </c>
      <c r="BM136" s="17" t="s">
        <v>284</v>
      </c>
    </row>
    <row r="137" spans="2:65" s="45" customFormat="1" ht="27" x14ac:dyDescent="0.3">
      <c r="B137" s="38"/>
      <c r="D137" s="212" t="s">
        <v>179</v>
      </c>
      <c r="F137" s="213" t="s">
        <v>1055</v>
      </c>
      <c r="M137" s="38"/>
      <c r="N137" s="214"/>
      <c r="O137" s="39"/>
      <c r="P137" s="39"/>
      <c r="Q137" s="39"/>
      <c r="R137" s="39"/>
      <c r="S137" s="39"/>
      <c r="T137" s="39"/>
      <c r="U137" s="39"/>
      <c r="V137" s="39"/>
      <c r="W137" s="39"/>
      <c r="X137" s="87"/>
      <c r="AT137" s="17" t="s">
        <v>179</v>
      </c>
      <c r="AU137" s="17" t="s">
        <v>188</v>
      </c>
    </row>
    <row r="138" spans="2:65" s="188" customFormat="1" ht="22.35" customHeight="1" x14ac:dyDescent="0.3">
      <c r="B138" s="187"/>
      <c r="D138" s="189" t="s">
        <v>72</v>
      </c>
      <c r="E138" s="199" t="s">
        <v>1082</v>
      </c>
      <c r="F138" s="199" t="s">
        <v>1083</v>
      </c>
      <c r="K138" s="200">
        <f>BK138</f>
        <v>0</v>
      </c>
      <c r="M138" s="187"/>
      <c r="N138" s="192"/>
      <c r="O138" s="193"/>
      <c r="P138" s="193"/>
      <c r="Q138" s="194">
        <f>SUM(Q139:Q142)</f>
        <v>0</v>
      </c>
      <c r="R138" s="194">
        <f>SUM(R139:R142)</f>
        <v>0</v>
      </c>
      <c r="S138" s="193"/>
      <c r="T138" s="195">
        <f>SUM(T139:T142)</f>
        <v>0</v>
      </c>
      <c r="U138" s="193"/>
      <c r="V138" s="195">
        <f>SUM(V139:V142)</f>
        <v>0</v>
      </c>
      <c r="W138" s="193"/>
      <c r="X138" s="196">
        <f>SUM(X139:X142)</f>
        <v>0</v>
      </c>
      <c r="AR138" s="189" t="s">
        <v>81</v>
      </c>
      <c r="AT138" s="197" t="s">
        <v>72</v>
      </c>
      <c r="AU138" s="197" t="s">
        <v>83</v>
      </c>
      <c r="AY138" s="189" t="s">
        <v>171</v>
      </c>
      <c r="BK138" s="198">
        <f>SUM(BK139:BK142)</f>
        <v>0</v>
      </c>
    </row>
    <row r="139" spans="2:65" s="45" customFormat="1" ht="16.5" customHeight="1" x14ac:dyDescent="0.3">
      <c r="B139" s="38"/>
      <c r="C139" s="201" t="s">
        <v>244</v>
      </c>
      <c r="D139" s="201" t="s">
        <v>173</v>
      </c>
      <c r="E139" s="202" t="s">
        <v>1084</v>
      </c>
      <c r="F139" s="203" t="s">
        <v>1085</v>
      </c>
      <c r="G139" s="204" t="s">
        <v>1077</v>
      </c>
      <c r="H139" s="205">
        <v>1</v>
      </c>
      <c r="I139" s="7"/>
      <c r="J139" s="7"/>
      <c r="K139" s="206">
        <f>ROUND(P139*H139,2)</f>
        <v>0</v>
      </c>
      <c r="L139" s="203" t="s">
        <v>5</v>
      </c>
      <c r="M139" s="38"/>
      <c r="N139" s="207" t="s">
        <v>5</v>
      </c>
      <c r="O139" s="208" t="s">
        <v>42</v>
      </c>
      <c r="P139" s="144">
        <f>I139+J139</f>
        <v>0</v>
      </c>
      <c r="Q139" s="144">
        <f>ROUND(I139*H139,2)</f>
        <v>0</v>
      </c>
      <c r="R139" s="144">
        <f>ROUND(J139*H139,2)</f>
        <v>0</v>
      </c>
      <c r="S139" s="39"/>
      <c r="T139" s="209">
        <f>S139*H139</f>
        <v>0</v>
      </c>
      <c r="U139" s="209">
        <v>0</v>
      </c>
      <c r="V139" s="209">
        <f>U139*H139</f>
        <v>0</v>
      </c>
      <c r="W139" s="209">
        <v>0</v>
      </c>
      <c r="X139" s="210">
        <f>W139*H139</f>
        <v>0</v>
      </c>
      <c r="AR139" s="17" t="s">
        <v>177</v>
      </c>
      <c r="AT139" s="17" t="s">
        <v>173</v>
      </c>
      <c r="AU139" s="17" t="s">
        <v>188</v>
      </c>
      <c r="AY139" s="17" t="s">
        <v>171</v>
      </c>
      <c r="BE139" s="211">
        <f>IF(O139="základní",K139,0)</f>
        <v>0</v>
      </c>
      <c r="BF139" s="211">
        <f>IF(O139="snížená",K139,0)</f>
        <v>0</v>
      </c>
      <c r="BG139" s="211">
        <f>IF(O139="zákl. přenesená",K139,0)</f>
        <v>0</v>
      </c>
      <c r="BH139" s="211">
        <f>IF(O139="sníž. přenesená",K139,0)</f>
        <v>0</v>
      </c>
      <c r="BI139" s="211">
        <f>IF(O139="nulová",K139,0)</f>
        <v>0</v>
      </c>
      <c r="BJ139" s="17" t="s">
        <v>81</v>
      </c>
      <c r="BK139" s="211">
        <f>ROUND(P139*H139,2)</f>
        <v>0</v>
      </c>
      <c r="BL139" s="17" t="s">
        <v>177</v>
      </c>
      <c r="BM139" s="17" t="s">
        <v>294</v>
      </c>
    </row>
    <row r="140" spans="2:65" s="45" customFormat="1" ht="27" x14ac:dyDescent="0.3">
      <c r="B140" s="38"/>
      <c r="C140" s="39"/>
      <c r="D140" s="262" t="s">
        <v>179</v>
      </c>
      <c r="E140" s="39"/>
      <c r="F140" s="269" t="s">
        <v>1055</v>
      </c>
      <c r="G140" s="39"/>
      <c r="H140" s="39"/>
      <c r="I140" s="39"/>
      <c r="J140" s="39"/>
      <c r="K140" s="39"/>
      <c r="L140" s="39"/>
      <c r="M140" s="38"/>
      <c r="N140" s="214"/>
      <c r="O140" s="39"/>
      <c r="P140" s="39"/>
      <c r="Q140" s="39"/>
      <c r="R140" s="39"/>
      <c r="S140" s="39"/>
      <c r="T140" s="39"/>
      <c r="U140" s="39"/>
      <c r="V140" s="39"/>
      <c r="W140" s="39"/>
      <c r="X140" s="87"/>
      <c r="AT140" s="17" t="s">
        <v>179</v>
      </c>
      <c r="AU140" s="17" t="s">
        <v>188</v>
      </c>
    </row>
    <row r="141" spans="2:65" s="45" customFormat="1" ht="16.5" customHeight="1" x14ac:dyDescent="0.3">
      <c r="B141" s="38"/>
      <c r="C141" s="201" t="s">
        <v>248</v>
      </c>
      <c r="D141" s="201" t="s">
        <v>173</v>
      </c>
      <c r="E141" s="202" t="s">
        <v>1086</v>
      </c>
      <c r="F141" s="203" t="s">
        <v>1087</v>
      </c>
      <c r="G141" s="204" t="s">
        <v>1054</v>
      </c>
      <c r="H141" s="205">
        <v>3</v>
      </c>
      <c r="I141" s="7"/>
      <c r="J141" s="7"/>
      <c r="K141" s="206">
        <f>ROUND(P141*H141,2)</f>
        <v>0</v>
      </c>
      <c r="L141" s="203" t="s">
        <v>5</v>
      </c>
      <c r="M141" s="38"/>
      <c r="N141" s="207" t="s">
        <v>5</v>
      </c>
      <c r="O141" s="208" t="s">
        <v>42</v>
      </c>
      <c r="P141" s="144">
        <f>I141+J141</f>
        <v>0</v>
      </c>
      <c r="Q141" s="144">
        <f>ROUND(I141*H141,2)</f>
        <v>0</v>
      </c>
      <c r="R141" s="144">
        <f>ROUND(J141*H141,2)</f>
        <v>0</v>
      </c>
      <c r="S141" s="39"/>
      <c r="T141" s="209">
        <f>S141*H141</f>
        <v>0</v>
      </c>
      <c r="U141" s="209">
        <v>0</v>
      </c>
      <c r="V141" s="209">
        <f>U141*H141</f>
        <v>0</v>
      </c>
      <c r="W141" s="209">
        <v>0</v>
      </c>
      <c r="X141" s="210">
        <f>W141*H141</f>
        <v>0</v>
      </c>
      <c r="AR141" s="17" t="s">
        <v>177</v>
      </c>
      <c r="AT141" s="17" t="s">
        <v>173</v>
      </c>
      <c r="AU141" s="17" t="s">
        <v>188</v>
      </c>
      <c r="AY141" s="17" t="s">
        <v>171</v>
      </c>
      <c r="BE141" s="211">
        <f>IF(O141="základní",K141,0)</f>
        <v>0</v>
      </c>
      <c r="BF141" s="211">
        <f>IF(O141="snížená",K141,0)</f>
        <v>0</v>
      </c>
      <c r="BG141" s="211">
        <f>IF(O141="zákl. přenesená",K141,0)</f>
        <v>0</v>
      </c>
      <c r="BH141" s="211">
        <f>IF(O141="sníž. přenesená",K141,0)</f>
        <v>0</v>
      </c>
      <c r="BI141" s="211">
        <f>IF(O141="nulová",K141,0)</f>
        <v>0</v>
      </c>
      <c r="BJ141" s="17" t="s">
        <v>81</v>
      </c>
      <c r="BK141" s="211">
        <f>ROUND(P141*H141,2)</f>
        <v>0</v>
      </c>
      <c r="BL141" s="17" t="s">
        <v>177</v>
      </c>
      <c r="BM141" s="17" t="s">
        <v>303</v>
      </c>
    </row>
    <row r="142" spans="2:65" s="45" customFormat="1" ht="27" x14ac:dyDescent="0.3">
      <c r="B142" s="38"/>
      <c r="D142" s="212" t="s">
        <v>179</v>
      </c>
      <c r="F142" s="213" t="s">
        <v>1055</v>
      </c>
      <c r="M142" s="38"/>
      <c r="N142" s="214"/>
      <c r="O142" s="39"/>
      <c r="P142" s="39"/>
      <c r="Q142" s="39"/>
      <c r="R142" s="39"/>
      <c r="S142" s="39"/>
      <c r="T142" s="39"/>
      <c r="U142" s="39"/>
      <c r="V142" s="39"/>
      <c r="W142" s="39"/>
      <c r="X142" s="87"/>
      <c r="AT142" s="17" t="s">
        <v>179</v>
      </c>
      <c r="AU142" s="17" t="s">
        <v>188</v>
      </c>
    </row>
    <row r="143" spans="2:65" s="188" customFormat="1" ht="22.35" customHeight="1" x14ac:dyDescent="0.3">
      <c r="B143" s="187"/>
      <c r="D143" s="189" t="s">
        <v>72</v>
      </c>
      <c r="E143" s="199" t="s">
        <v>1088</v>
      </c>
      <c r="F143" s="199" t="s">
        <v>1089</v>
      </c>
      <c r="K143" s="200">
        <f>BK143</f>
        <v>0</v>
      </c>
      <c r="M143" s="187"/>
      <c r="N143" s="192"/>
      <c r="O143" s="193"/>
      <c r="P143" s="193"/>
      <c r="Q143" s="194">
        <f>SUM(Q144:Q145)</f>
        <v>0</v>
      </c>
      <c r="R143" s="194">
        <f>SUM(R144:R145)</f>
        <v>0</v>
      </c>
      <c r="S143" s="193"/>
      <c r="T143" s="195">
        <f>SUM(T144:T145)</f>
        <v>0</v>
      </c>
      <c r="U143" s="193"/>
      <c r="V143" s="195">
        <f>SUM(V144:V145)</f>
        <v>0</v>
      </c>
      <c r="W143" s="193"/>
      <c r="X143" s="196">
        <f>SUM(X144:X145)</f>
        <v>0</v>
      </c>
      <c r="AR143" s="189" t="s">
        <v>81</v>
      </c>
      <c r="AT143" s="197" t="s">
        <v>72</v>
      </c>
      <c r="AU143" s="197" t="s">
        <v>83</v>
      </c>
      <c r="AY143" s="189" t="s">
        <v>171</v>
      </c>
      <c r="BK143" s="198">
        <f>SUM(BK144:BK145)</f>
        <v>0</v>
      </c>
    </row>
    <row r="144" spans="2:65" s="45" customFormat="1" ht="16.5" customHeight="1" x14ac:dyDescent="0.3">
      <c r="B144" s="38"/>
      <c r="C144" s="201" t="s">
        <v>12</v>
      </c>
      <c r="D144" s="201" t="s">
        <v>173</v>
      </c>
      <c r="E144" s="202" t="s">
        <v>1090</v>
      </c>
      <c r="F144" s="203" t="s">
        <v>1091</v>
      </c>
      <c r="G144" s="204" t="s">
        <v>241</v>
      </c>
      <c r="H144" s="205">
        <v>98</v>
      </c>
      <c r="I144" s="7"/>
      <c r="J144" s="7"/>
      <c r="K144" s="206">
        <f>ROUND(P144*H144,2)</f>
        <v>0</v>
      </c>
      <c r="L144" s="203" t="s">
        <v>5</v>
      </c>
      <c r="M144" s="38"/>
      <c r="N144" s="207" t="s">
        <v>5</v>
      </c>
      <c r="O144" s="208" t="s">
        <v>42</v>
      </c>
      <c r="P144" s="144">
        <f>I144+J144</f>
        <v>0</v>
      </c>
      <c r="Q144" s="144">
        <f>ROUND(I144*H144,2)</f>
        <v>0</v>
      </c>
      <c r="R144" s="144">
        <f>ROUND(J144*H144,2)</f>
        <v>0</v>
      </c>
      <c r="S144" s="39"/>
      <c r="T144" s="209">
        <f>S144*H144</f>
        <v>0</v>
      </c>
      <c r="U144" s="209">
        <v>0</v>
      </c>
      <c r="V144" s="209">
        <f>U144*H144</f>
        <v>0</v>
      </c>
      <c r="W144" s="209">
        <v>0</v>
      </c>
      <c r="X144" s="210">
        <f>W144*H144</f>
        <v>0</v>
      </c>
      <c r="AR144" s="17" t="s">
        <v>177</v>
      </c>
      <c r="AT144" s="17" t="s">
        <v>173</v>
      </c>
      <c r="AU144" s="17" t="s">
        <v>188</v>
      </c>
      <c r="AY144" s="17" t="s">
        <v>171</v>
      </c>
      <c r="BE144" s="211">
        <f>IF(O144="základní",K144,0)</f>
        <v>0</v>
      </c>
      <c r="BF144" s="211">
        <f>IF(O144="snížená",K144,0)</f>
        <v>0</v>
      </c>
      <c r="BG144" s="211">
        <f>IF(O144="zákl. přenesená",K144,0)</f>
        <v>0</v>
      </c>
      <c r="BH144" s="211">
        <f>IF(O144="sníž. přenesená",K144,0)</f>
        <v>0</v>
      </c>
      <c r="BI144" s="211">
        <f>IF(O144="nulová",K144,0)</f>
        <v>0</v>
      </c>
      <c r="BJ144" s="17" t="s">
        <v>81</v>
      </c>
      <c r="BK144" s="211">
        <f>ROUND(P144*H144,2)</f>
        <v>0</v>
      </c>
      <c r="BL144" s="17" t="s">
        <v>177</v>
      </c>
      <c r="BM144" s="17" t="s">
        <v>323</v>
      </c>
    </row>
    <row r="145" spans="2:65" s="45" customFormat="1" ht="27" x14ac:dyDescent="0.3">
      <c r="B145" s="38"/>
      <c r="C145" s="39"/>
      <c r="D145" s="262" t="s">
        <v>179</v>
      </c>
      <c r="E145" s="39"/>
      <c r="F145" s="269" t="s">
        <v>1055</v>
      </c>
      <c r="G145" s="39"/>
      <c r="H145" s="39"/>
      <c r="I145" s="39"/>
      <c r="J145" s="39"/>
      <c r="K145" s="39"/>
      <c r="L145" s="39"/>
      <c r="M145" s="38"/>
      <c r="N145" s="214"/>
      <c r="O145" s="39"/>
      <c r="P145" s="39"/>
      <c r="Q145" s="39"/>
      <c r="R145" s="39"/>
      <c r="S145" s="39"/>
      <c r="T145" s="39"/>
      <c r="U145" s="39"/>
      <c r="V145" s="39"/>
      <c r="W145" s="39"/>
      <c r="X145" s="87"/>
      <c r="AT145" s="17" t="s">
        <v>179</v>
      </c>
      <c r="AU145" s="17" t="s">
        <v>188</v>
      </c>
    </row>
    <row r="146" spans="2:65" s="188" customFormat="1" ht="22.35" customHeight="1" x14ac:dyDescent="0.3">
      <c r="B146" s="187"/>
      <c r="D146" s="189" t="s">
        <v>72</v>
      </c>
      <c r="E146" s="199" t="s">
        <v>1092</v>
      </c>
      <c r="F146" s="199" t="s">
        <v>1093</v>
      </c>
      <c r="K146" s="200">
        <f>BK146</f>
        <v>0</v>
      </c>
      <c r="M146" s="187"/>
      <c r="N146" s="192"/>
      <c r="O146" s="193"/>
      <c r="P146" s="193"/>
      <c r="Q146" s="194">
        <f>SUM(Q147:Q148)</f>
        <v>0</v>
      </c>
      <c r="R146" s="194">
        <f>SUM(R147:R148)</f>
        <v>0</v>
      </c>
      <c r="S146" s="193"/>
      <c r="T146" s="195">
        <f>SUM(T147:T148)</f>
        <v>0</v>
      </c>
      <c r="U146" s="193"/>
      <c r="V146" s="195">
        <f>SUM(V147:V148)</f>
        <v>0</v>
      </c>
      <c r="W146" s="193"/>
      <c r="X146" s="196">
        <f>SUM(X147:X148)</f>
        <v>0</v>
      </c>
      <c r="AR146" s="189" t="s">
        <v>81</v>
      </c>
      <c r="AT146" s="197" t="s">
        <v>72</v>
      </c>
      <c r="AU146" s="197" t="s">
        <v>83</v>
      </c>
      <c r="AY146" s="189" t="s">
        <v>171</v>
      </c>
      <c r="BK146" s="198">
        <f>SUM(BK147:BK148)</f>
        <v>0</v>
      </c>
    </row>
    <row r="147" spans="2:65" s="45" customFormat="1" ht="16.5" customHeight="1" x14ac:dyDescent="0.3">
      <c r="B147" s="38"/>
      <c r="C147" s="201" t="s">
        <v>260</v>
      </c>
      <c r="D147" s="201" t="s">
        <v>173</v>
      </c>
      <c r="E147" s="202" t="s">
        <v>1094</v>
      </c>
      <c r="F147" s="203" t="s">
        <v>1095</v>
      </c>
      <c r="G147" s="204" t="s">
        <v>241</v>
      </c>
      <c r="H147" s="205">
        <v>60</v>
      </c>
      <c r="I147" s="7"/>
      <c r="J147" s="7"/>
      <c r="K147" s="206">
        <f>ROUND(P147*H147,2)</f>
        <v>0</v>
      </c>
      <c r="L147" s="203" t="s">
        <v>5</v>
      </c>
      <c r="M147" s="38"/>
      <c r="N147" s="207" t="s">
        <v>5</v>
      </c>
      <c r="O147" s="208" t="s">
        <v>42</v>
      </c>
      <c r="P147" s="144">
        <f>I147+J147</f>
        <v>0</v>
      </c>
      <c r="Q147" s="144">
        <f>ROUND(I147*H147,2)</f>
        <v>0</v>
      </c>
      <c r="R147" s="144">
        <f>ROUND(J147*H147,2)</f>
        <v>0</v>
      </c>
      <c r="S147" s="39"/>
      <c r="T147" s="209">
        <f>S147*H147</f>
        <v>0</v>
      </c>
      <c r="U147" s="209">
        <v>0</v>
      </c>
      <c r="V147" s="209">
        <f>U147*H147</f>
        <v>0</v>
      </c>
      <c r="W147" s="209">
        <v>0</v>
      </c>
      <c r="X147" s="210">
        <f>W147*H147</f>
        <v>0</v>
      </c>
      <c r="AR147" s="17" t="s">
        <v>177</v>
      </c>
      <c r="AT147" s="17" t="s">
        <v>173</v>
      </c>
      <c r="AU147" s="17" t="s">
        <v>188</v>
      </c>
      <c r="AY147" s="17" t="s">
        <v>171</v>
      </c>
      <c r="BE147" s="211">
        <f>IF(O147="základní",K147,0)</f>
        <v>0</v>
      </c>
      <c r="BF147" s="211">
        <f>IF(O147="snížená",K147,0)</f>
        <v>0</v>
      </c>
      <c r="BG147" s="211">
        <f>IF(O147="zákl. přenesená",K147,0)</f>
        <v>0</v>
      </c>
      <c r="BH147" s="211">
        <f>IF(O147="sníž. přenesená",K147,0)</f>
        <v>0</v>
      </c>
      <c r="BI147" s="211">
        <f>IF(O147="nulová",K147,0)</f>
        <v>0</v>
      </c>
      <c r="BJ147" s="17" t="s">
        <v>81</v>
      </c>
      <c r="BK147" s="211">
        <f>ROUND(P147*H147,2)</f>
        <v>0</v>
      </c>
      <c r="BL147" s="17" t="s">
        <v>177</v>
      </c>
      <c r="BM147" s="17" t="s">
        <v>334</v>
      </c>
    </row>
    <row r="148" spans="2:65" s="45" customFormat="1" ht="27" x14ac:dyDescent="0.3">
      <c r="B148" s="38"/>
      <c r="C148" s="39"/>
      <c r="D148" s="262" t="s">
        <v>179</v>
      </c>
      <c r="E148" s="39"/>
      <c r="F148" s="269" t="s">
        <v>1055</v>
      </c>
      <c r="G148" s="39"/>
      <c r="H148" s="39"/>
      <c r="I148" s="39"/>
      <c r="J148" s="39"/>
      <c r="K148" s="39"/>
      <c r="L148" s="39"/>
      <c r="M148" s="38"/>
      <c r="N148" s="214"/>
      <c r="O148" s="39"/>
      <c r="P148" s="39"/>
      <c r="Q148" s="39"/>
      <c r="R148" s="39"/>
      <c r="S148" s="39"/>
      <c r="T148" s="39"/>
      <c r="U148" s="39"/>
      <c r="V148" s="39"/>
      <c r="W148" s="39"/>
      <c r="X148" s="87"/>
      <c r="AT148" s="17" t="s">
        <v>179</v>
      </c>
      <c r="AU148" s="17" t="s">
        <v>188</v>
      </c>
    </row>
    <row r="149" spans="2:65" s="188" customFormat="1" ht="22.35" customHeight="1" x14ac:dyDescent="0.3">
      <c r="B149" s="187"/>
      <c r="D149" s="189" t="s">
        <v>72</v>
      </c>
      <c r="E149" s="199" t="s">
        <v>1096</v>
      </c>
      <c r="F149" s="199" t="s">
        <v>1097</v>
      </c>
      <c r="K149" s="200">
        <f>BK149</f>
        <v>0</v>
      </c>
      <c r="M149" s="187"/>
      <c r="N149" s="192"/>
      <c r="O149" s="193"/>
      <c r="P149" s="193"/>
      <c r="Q149" s="194">
        <f>SUM(Q150:Q151)</f>
        <v>0</v>
      </c>
      <c r="R149" s="194">
        <f>SUM(R150:R151)</f>
        <v>0</v>
      </c>
      <c r="S149" s="193"/>
      <c r="T149" s="195">
        <f>SUM(T150:T151)</f>
        <v>0</v>
      </c>
      <c r="U149" s="193"/>
      <c r="V149" s="195">
        <f>SUM(V150:V151)</f>
        <v>0</v>
      </c>
      <c r="W149" s="193"/>
      <c r="X149" s="196">
        <f>SUM(X150:X151)</f>
        <v>0</v>
      </c>
      <c r="AR149" s="189" t="s">
        <v>81</v>
      </c>
      <c r="AT149" s="197" t="s">
        <v>72</v>
      </c>
      <c r="AU149" s="197" t="s">
        <v>83</v>
      </c>
      <c r="AY149" s="189" t="s">
        <v>171</v>
      </c>
      <c r="BK149" s="198">
        <f>SUM(BK150:BK151)</f>
        <v>0</v>
      </c>
    </row>
    <row r="150" spans="2:65" s="45" customFormat="1" ht="16.5" customHeight="1" x14ac:dyDescent="0.3">
      <c r="B150" s="38"/>
      <c r="C150" s="201" t="s">
        <v>265</v>
      </c>
      <c r="D150" s="201" t="s">
        <v>173</v>
      </c>
      <c r="E150" s="202" t="s">
        <v>1098</v>
      </c>
      <c r="F150" s="203" t="s">
        <v>1099</v>
      </c>
      <c r="G150" s="204" t="s">
        <v>1077</v>
      </c>
      <c r="H150" s="205">
        <v>1</v>
      </c>
      <c r="I150" s="7"/>
      <c r="J150" s="7"/>
      <c r="K150" s="206">
        <f>ROUND(P150*H150,2)</f>
        <v>0</v>
      </c>
      <c r="L150" s="203" t="s">
        <v>5</v>
      </c>
      <c r="M150" s="38"/>
      <c r="N150" s="207" t="s">
        <v>5</v>
      </c>
      <c r="O150" s="208" t="s">
        <v>42</v>
      </c>
      <c r="P150" s="144">
        <f>I150+J150</f>
        <v>0</v>
      </c>
      <c r="Q150" s="144">
        <f>ROUND(I150*H150,2)</f>
        <v>0</v>
      </c>
      <c r="R150" s="144">
        <f>ROUND(J150*H150,2)</f>
        <v>0</v>
      </c>
      <c r="S150" s="39"/>
      <c r="T150" s="209">
        <f>S150*H150</f>
        <v>0</v>
      </c>
      <c r="U150" s="209">
        <v>0</v>
      </c>
      <c r="V150" s="209">
        <f>U150*H150</f>
        <v>0</v>
      </c>
      <c r="W150" s="209">
        <v>0</v>
      </c>
      <c r="X150" s="210">
        <f>W150*H150</f>
        <v>0</v>
      </c>
      <c r="AR150" s="17" t="s">
        <v>177</v>
      </c>
      <c r="AT150" s="17" t="s">
        <v>173</v>
      </c>
      <c r="AU150" s="17" t="s">
        <v>188</v>
      </c>
      <c r="AY150" s="17" t="s">
        <v>171</v>
      </c>
      <c r="BE150" s="211">
        <f>IF(O150="základní",K150,0)</f>
        <v>0</v>
      </c>
      <c r="BF150" s="211">
        <f>IF(O150="snížená",K150,0)</f>
        <v>0</v>
      </c>
      <c r="BG150" s="211">
        <f>IF(O150="zákl. přenesená",K150,0)</f>
        <v>0</v>
      </c>
      <c r="BH150" s="211">
        <f>IF(O150="sníž. přenesená",K150,0)</f>
        <v>0</v>
      </c>
      <c r="BI150" s="211">
        <f>IF(O150="nulová",K150,0)</f>
        <v>0</v>
      </c>
      <c r="BJ150" s="17" t="s">
        <v>81</v>
      </c>
      <c r="BK150" s="211">
        <f>ROUND(P150*H150,2)</f>
        <v>0</v>
      </c>
      <c r="BL150" s="17" t="s">
        <v>177</v>
      </c>
      <c r="BM150" s="17" t="s">
        <v>342</v>
      </c>
    </row>
    <row r="151" spans="2:65" s="45" customFormat="1" ht="27" x14ac:dyDescent="0.3">
      <c r="B151" s="38"/>
      <c r="C151" s="39"/>
      <c r="D151" s="262" t="s">
        <v>179</v>
      </c>
      <c r="E151" s="39"/>
      <c r="F151" s="269" t="s">
        <v>1055</v>
      </c>
      <c r="G151" s="39"/>
      <c r="H151" s="39"/>
      <c r="I151" s="39"/>
      <c r="J151" s="39"/>
      <c r="K151" s="39"/>
      <c r="L151" s="39"/>
      <c r="M151" s="38"/>
      <c r="N151" s="214"/>
      <c r="O151" s="39"/>
      <c r="P151" s="39"/>
      <c r="Q151" s="39"/>
      <c r="R151" s="39"/>
      <c r="S151" s="39"/>
      <c r="T151" s="39"/>
      <c r="U151" s="39"/>
      <c r="V151" s="39"/>
      <c r="W151" s="39"/>
      <c r="X151" s="87"/>
      <c r="AT151" s="17" t="s">
        <v>179</v>
      </c>
      <c r="AU151" s="17" t="s">
        <v>188</v>
      </c>
    </row>
    <row r="152" spans="2:65" s="188" customFormat="1" ht="22.35" customHeight="1" x14ac:dyDescent="0.3">
      <c r="B152" s="187"/>
      <c r="D152" s="189" t="s">
        <v>72</v>
      </c>
      <c r="E152" s="199" t="s">
        <v>1100</v>
      </c>
      <c r="F152" s="199" t="s">
        <v>1101</v>
      </c>
      <c r="K152" s="200">
        <f>BK152</f>
        <v>0</v>
      </c>
      <c r="M152" s="187"/>
      <c r="N152" s="192"/>
      <c r="O152" s="193"/>
      <c r="P152" s="193"/>
      <c r="Q152" s="194">
        <f>SUM(Q153:Q160)</f>
        <v>0</v>
      </c>
      <c r="R152" s="194">
        <f>SUM(R153:R160)</f>
        <v>0</v>
      </c>
      <c r="S152" s="193"/>
      <c r="T152" s="195">
        <f>SUM(T153:T160)</f>
        <v>0</v>
      </c>
      <c r="U152" s="193"/>
      <c r="V152" s="195">
        <f>SUM(V153:V160)</f>
        <v>0</v>
      </c>
      <c r="W152" s="193"/>
      <c r="X152" s="196">
        <f>SUM(X153:X160)</f>
        <v>0</v>
      </c>
      <c r="AR152" s="189" t="s">
        <v>81</v>
      </c>
      <c r="AT152" s="197" t="s">
        <v>72</v>
      </c>
      <c r="AU152" s="197" t="s">
        <v>83</v>
      </c>
      <c r="AY152" s="189" t="s">
        <v>171</v>
      </c>
      <c r="BK152" s="198">
        <f>SUM(BK153:BK160)</f>
        <v>0</v>
      </c>
    </row>
    <row r="153" spans="2:65" s="45" customFormat="1" ht="25.5" customHeight="1" x14ac:dyDescent="0.3">
      <c r="B153" s="38"/>
      <c r="C153" s="201" t="s">
        <v>270</v>
      </c>
      <c r="D153" s="201" t="s">
        <v>173</v>
      </c>
      <c r="E153" s="202" t="s">
        <v>1102</v>
      </c>
      <c r="F153" s="203" t="s">
        <v>1103</v>
      </c>
      <c r="G153" s="204" t="s">
        <v>1104</v>
      </c>
      <c r="H153" s="205">
        <v>32</v>
      </c>
      <c r="I153" s="7"/>
      <c r="J153" s="7"/>
      <c r="K153" s="206">
        <f>ROUND(P153*H153,2)</f>
        <v>0</v>
      </c>
      <c r="L153" s="203" t="s">
        <v>5</v>
      </c>
      <c r="M153" s="38"/>
      <c r="N153" s="207" t="s">
        <v>5</v>
      </c>
      <c r="O153" s="208" t="s">
        <v>42</v>
      </c>
      <c r="P153" s="144">
        <f>I153+J153</f>
        <v>0</v>
      </c>
      <c r="Q153" s="144">
        <f>ROUND(I153*H153,2)</f>
        <v>0</v>
      </c>
      <c r="R153" s="144">
        <f>ROUND(J153*H153,2)</f>
        <v>0</v>
      </c>
      <c r="S153" s="39"/>
      <c r="T153" s="209">
        <f>S153*H153</f>
        <v>0</v>
      </c>
      <c r="U153" s="209">
        <v>0</v>
      </c>
      <c r="V153" s="209">
        <f>U153*H153</f>
        <v>0</v>
      </c>
      <c r="W153" s="209">
        <v>0</v>
      </c>
      <c r="X153" s="210">
        <f>W153*H153</f>
        <v>0</v>
      </c>
      <c r="AR153" s="17" t="s">
        <v>177</v>
      </c>
      <c r="AT153" s="17" t="s">
        <v>173</v>
      </c>
      <c r="AU153" s="17" t="s">
        <v>188</v>
      </c>
      <c r="AY153" s="17" t="s">
        <v>171</v>
      </c>
      <c r="BE153" s="211">
        <f>IF(O153="základní",K153,0)</f>
        <v>0</v>
      </c>
      <c r="BF153" s="211">
        <f>IF(O153="snížená",K153,0)</f>
        <v>0</v>
      </c>
      <c r="BG153" s="211">
        <f>IF(O153="zákl. přenesená",K153,0)</f>
        <v>0</v>
      </c>
      <c r="BH153" s="211">
        <f>IF(O153="sníž. přenesená",K153,0)</f>
        <v>0</v>
      </c>
      <c r="BI153" s="211">
        <f>IF(O153="nulová",K153,0)</f>
        <v>0</v>
      </c>
      <c r="BJ153" s="17" t="s">
        <v>81</v>
      </c>
      <c r="BK153" s="211">
        <f>ROUND(P153*H153,2)</f>
        <v>0</v>
      </c>
      <c r="BL153" s="17" t="s">
        <v>177</v>
      </c>
      <c r="BM153" s="17" t="s">
        <v>350</v>
      </c>
    </row>
    <row r="154" spans="2:65" s="45" customFormat="1" ht="27" x14ac:dyDescent="0.3">
      <c r="B154" s="38"/>
      <c r="D154" s="212" t="s">
        <v>179</v>
      </c>
      <c r="F154" s="213" t="s">
        <v>1055</v>
      </c>
      <c r="M154" s="38"/>
      <c r="N154" s="214"/>
      <c r="O154" s="39"/>
      <c r="P154" s="39"/>
      <c r="Q154" s="39"/>
      <c r="R154" s="39"/>
      <c r="S154" s="39"/>
      <c r="T154" s="39"/>
      <c r="U154" s="39"/>
      <c r="V154" s="39"/>
      <c r="W154" s="39"/>
      <c r="X154" s="87"/>
      <c r="AT154" s="17" t="s">
        <v>179</v>
      </c>
      <c r="AU154" s="17" t="s">
        <v>188</v>
      </c>
    </row>
    <row r="155" spans="2:65" s="45" customFormat="1" ht="16.5" customHeight="1" x14ac:dyDescent="0.3">
      <c r="B155" s="38"/>
      <c r="C155" s="201" t="s">
        <v>273</v>
      </c>
      <c r="D155" s="201" t="s">
        <v>173</v>
      </c>
      <c r="E155" s="202" t="s">
        <v>1105</v>
      </c>
      <c r="F155" s="203" t="s">
        <v>1106</v>
      </c>
      <c r="G155" s="204" t="s">
        <v>1104</v>
      </c>
      <c r="H155" s="205">
        <v>8</v>
      </c>
      <c r="I155" s="7"/>
      <c r="J155" s="7"/>
      <c r="K155" s="206">
        <f>ROUND(P155*H155,2)</f>
        <v>0</v>
      </c>
      <c r="L155" s="203" t="s">
        <v>5</v>
      </c>
      <c r="M155" s="38"/>
      <c r="N155" s="207" t="s">
        <v>5</v>
      </c>
      <c r="O155" s="208" t="s">
        <v>42</v>
      </c>
      <c r="P155" s="144">
        <f>I155+J155</f>
        <v>0</v>
      </c>
      <c r="Q155" s="144">
        <f>ROUND(I155*H155,2)</f>
        <v>0</v>
      </c>
      <c r="R155" s="144">
        <f>ROUND(J155*H155,2)</f>
        <v>0</v>
      </c>
      <c r="S155" s="39"/>
      <c r="T155" s="209">
        <f>S155*H155</f>
        <v>0</v>
      </c>
      <c r="U155" s="209">
        <v>0</v>
      </c>
      <c r="V155" s="209">
        <f>U155*H155</f>
        <v>0</v>
      </c>
      <c r="W155" s="209">
        <v>0</v>
      </c>
      <c r="X155" s="210">
        <f>W155*H155</f>
        <v>0</v>
      </c>
      <c r="AR155" s="17" t="s">
        <v>177</v>
      </c>
      <c r="AT155" s="17" t="s">
        <v>173</v>
      </c>
      <c r="AU155" s="17" t="s">
        <v>188</v>
      </c>
      <c r="AY155" s="17" t="s">
        <v>171</v>
      </c>
      <c r="BE155" s="211">
        <f>IF(O155="základní",K155,0)</f>
        <v>0</v>
      </c>
      <c r="BF155" s="211">
        <f>IF(O155="snížená",K155,0)</f>
        <v>0</v>
      </c>
      <c r="BG155" s="211">
        <f>IF(O155="zákl. přenesená",K155,0)</f>
        <v>0</v>
      </c>
      <c r="BH155" s="211">
        <f>IF(O155="sníž. přenesená",K155,0)</f>
        <v>0</v>
      </c>
      <c r="BI155" s="211">
        <f>IF(O155="nulová",K155,0)</f>
        <v>0</v>
      </c>
      <c r="BJ155" s="17" t="s">
        <v>81</v>
      </c>
      <c r="BK155" s="211">
        <f>ROUND(P155*H155,2)</f>
        <v>0</v>
      </c>
      <c r="BL155" s="17" t="s">
        <v>177</v>
      </c>
      <c r="BM155" s="17" t="s">
        <v>359</v>
      </c>
    </row>
    <row r="156" spans="2:65" s="45" customFormat="1" ht="27" x14ac:dyDescent="0.3">
      <c r="B156" s="38"/>
      <c r="C156" s="39"/>
      <c r="D156" s="262" t="s">
        <v>179</v>
      </c>
      <c r="E156" s="39"/>
      <c r="F156" s="269" t="s">
        <v>1055</v>
      </c>
      <c r="G156" s="39"/>
      <c r="H156" s="39"/>
      <c r="I156" s="39"/>
      <c r="J156" s="39"/>
      <c r="K156" s="39"/>
      <c r="L156" s="39"/>
      <c r="M156" s="38"/>
      <c r="N156" s="214"/>
      <c r="O156" s="39"/>
      <c r="P156" s="39"/>
      <c r="Q156" s="39"/>
      <c r="R156" s="39"/>
      <c r="S156" s="39"/>
      <c r="T156" s="39"/>
      <c r="U156" s="39"/>
      <c r="V156" s="39"/>
      <c r="W156" s="39"/>
      <c r="X156" s="87"/>
      <c r="AT156" s="17" t="s">
        <v>179</v>
      </c>
      <c r="AU156" s="17" t="s">
        <v>188</v>
      </c>
    </row>
    <row r="157" spans="2:65" s="45" customFormat="1" ht="16.5" customHeight="1" x14ac:dyDescent="0.3">
      <c r="B157" s="38"/>
      <c r="C157" s="201" t="s">
        <v>277</v>
      </c>
      <c r="D157" s="201" t="s">
        <v>173</v>
      </c>
      <c r="E157" s="202" t="s">
        <v>1107</v>
      </c>
      <c r="F157" s="203" t="s">
        <v>1108</v>
      </c>
      <c r="G157" s="204" t="s">
        <v>1104</v>
      </c>
      <c r="H157" s="205">
        <v>12</v>
      </c>
      <c r="I157" s="7"/>
      <c r="J157" s="7"/>
      <c r="K157" s="206">
        <f>ROUND(P157*H157,2)</f>
        <v>0</v>
      </c>
      <c r="L157" s="203" t="s">
        <v>5</v>
      </c>
      <c r="M157" s="38"/>
      <c r="N157" s="207" t="s">
        <v>5</v>
      </c>
      <c r="O157" s="208" t="s">
        <v>42</v>
      </c>
      <c r="P157" s="144">
        <f>I157+J157</f>
        <v>0</v>
      </c>
      <c r="Q157" s="144">
        <f>ROUND(I157*H157,2)</f>
        <v>0</v>
      </c>
      <c r="R157" s="144">
        <f>ROUND(J157*H157,2)</f>
        <v>0</v>
      </c>
      <c r="S157" s="39"/>
      <c r="T157" s="209">
        <f>S157*H157</f>
        <v>0</v>
      </c>
      <c r="U157" s="209">
        <v>0</v>
      </c>
      <c r="V157" s="209">
        <f>U157*H157</f>
        <v>0</v>
      </c>
      <c r="W157" s="209">
        <v>0</v>
      </c>
      <c r="X157" s="210">
        <f>W157*H157</f>
        <v>0</v>
      </c>
      <c r="AR157" s="17" t="s">
        <v>177</v>
      </c>
      <c r="AT157" s="17" t="s">
        <v>173</v>
      </c>
      <c r="AU157" s="17" t="s">
        <v>188</v>
      </c>
      <c r="AY157" s="17" t="s">
        <v>171</v>
      </c>
      <c r="BE157" s="211">
        <f>IF(O157="základní",K157,0)</f>
        <v>0</v>
      </c>
      <c r="BF157" s="211">
        <f>IF(O157="snížená",K157,0)</f>
        <v>0</v>
      </c>
      <c r="BG157" s="211">
        <f>IF(O157="zákl. přenesená",K157,0)</f>
        <v>0</v>
      </c>
      <c r="BH157" s="211">
        <f>IF(O157="sníž. přenesená",K157,0)</f>
        <v>0</v>
      </c>
      <c r="BI157" s="211">
        <f>IF(O157="nulová",K157,0)</f>
        <v>0</v>
      </c>
      <c r="BJ157" s="17" t="s">
        <v>81</v>
      </c>
      <c r="BK157" s="211">
        <f>ROUND(P157*H157,2)</f>
        <v>0</v>
      </c>
      <c r="BL157" s="17" t="s">
        <v>177</v>
      </c>
      <c r="BM157" s="17" t="s">
        <v>367</v>
      </c>
    </row>
    <row r="158" spans="2:65" s="45" customFormat="1" ht="27" x14ac:dyDescent="0.3">
      <c r="B158" s="38"/>
      <c r="D158" s="212" t="s">
        <v>179</v>
      </c>
      <c r="F158" s="213" t="s">
        <v>1055</v>
      </c>
      <c r="M158" s="38"/>
      <c r="N158" s="214"/>
      <c r="O158" s="39"/>
      <c r="P158" s="39"/>
      <c r="Q158" s="39"/>
      <c r="R158" s="39"/>
      <c r="S158" s="39"/>
      <c r="T158" s="39"/>
      <c r="U158" s="39"/>
      <c r="V158" s="39"/>
      <c r="W158" s="39"/>
      <c r="X158" s="87"/>
      <c r="AT158" s="17" t="s">
        <v>179</v>
      </c>
      <c r="AU158" s="17" t="s">
        <v>188</v>
      </c>
    </row>
    <row r="159" spans="2:65" s="45" customFormat="1" ht="16.5" customHeight="1" x14ac:dyDescent="0.3">
      <c r="B159" s="38"/>
      <c r="C159" s="201" t="s">
        <v>11</v>
      </c>
      <c r="D159" s="201" t="s">
        <v>173</v>
      </c>
      <c r="E159" s="202" t="s">
        <v>1109</v>
      </c>
      <c r="F159" s="203" t="s">
        <v>1110</v>
      </c>
      <c r="G159" s="204" t="s">
        <v>1104</v>
      </c>
      <c r="H159" s="205">
        <v>32</v>
      </c>
      <c r="I159" s="7"/>
      <c r="J159" s="7"/>
      <c r="K159" s="206">
        <f>ROUND(P159*H159,2)</f>
        <v>0</v>
      </c>
      <c r="L159" s="203" t="s">
        <v>5</v>
      </c>
      <c r="M159" s="38"/>
      <c r="N159" s="207" t="s">
        <v>5</v>
      </c>
      <c r="O159" s="208" t="s">
        <v>42</v>
      </c>
      <c r="P159" s="144">
        <f>I159+J159</f>
        <v>0</v>
      </c>
      <c r="Q159" s="144">
        <f>ROUND(I159*H159,2)</f>
        <v>0</v>
      </c>
      <c r="R159" s="144">
        <f>ROUND(J159*H159,2)</f>
        <v>0</v>
      </c>
      <c r="S159" s="39"/>
      <c r="T159" s="209">
        <f>S159*H159</f>
        <v>0</v>
      </c>
      <c r="U159" s="209">
        <v>0</v>
      </c>
      <c r="V159" s="209">
        <f>U159*H159</f>
        <v>0</v>
      </c>
      <c r="W159" s="209">
        <v>0</v>
      </c>
      <c r="X159" s="210">
        <f>W159*H159</f>
        <v>0</v>
      </c>
      <c r="AR159" s="17" t="s">
        <v>177</v>
      </c>
      <c r="AT159" s="17" t="s">
        <v>173</v>
      </c>
      <c r="AU159" s="17" t="s">
        <v>188</v>
      </c>
      <c r="AY159" s="17" t="s">
        <v>171</v>
      </c>
      <c r="BE159" s="211">
        <f>IF(O159="základní",K159,0)</f>
        <v>0</v>
      </c>
      <c r="BF159" s="211">
        <f>IF(O159="snížená",K159,0)</f>
        <v>0</v>
      </c>
      <c r="BG159" s="211">
        <f>IF(O159="zákl. přenesená",K159,0)</f>
        <v>0</v>
      </c>
      <c r="BH159" s="211">
        <f>IF(O159="sníž. přenesená",K159,0)</f>
        <v>0</v>
      </c>
      <c r="BI159" s="211">
        <f>IF(O159="nulová",K159,0)</f>
        <v>0</v>
      </c>
      <c r="BJ159" s="17" t="s">
        <v>81</v>
      </c>
      <c r="BK159" s="211">
        <f>ROUND(P159*H159,2)</f>
        <v>0</v>
      </c>
      <c r="BL159" s="17" t="s">
        <v>177</v>
      </c>
      <c r="BM159" s="17" t="s">
        <v>375</v>
      </c>
    </row>
    <row r="160" spans="2:65" s="45" customFormat="1" ht="40.5" customHeight="1" x14ac:dyDescent="0.3">
      <c r="B160" s="38"/>
      <c r="D160" s="212" t="s">
        <v>179</v>
      </c>
      <c r="F160" s="213" t="s">
        <v>1111</v>
      </c>
      <c r="M160" s="38"/>
      <c r="N160" s="214"/>
      <c r="O160" s="39"/>
      <c r="P160" s="39"/>
      <c r="Q160" s="39"/>
      <c r="R160" s="39"/>
      <c r="S160" s="39"/>
      <c r="T160" s="39"/>
      <c r="U160" s="39"/>
      <c r="V160" s="39"/>
      <c r="W160" s="39"/>
      <c r="X160" s="87"/>
      <c r="AT160" s="17" t="s">
        <v>179</v>
      </c>
      <c r="AU160" s="17" t="s">
        <v>188</v>
      </c>
    </row>
    <row r="161" spans="2:65" s="188" customFormat="1" ht="22.35" customHeight="1" x14ac:dyDescent="0.3">
      <c r="B161" s="187"/>
      <c r="C161" s="193"/>
      <c r="D161" s="261" t="s">
        <v>72</v>
      </c>
      <c r="E161" s="263" t="s">
        <v>1112</v>
      </c>
      <c r="F161" s="263" t="s">
        <v>1113</v>
      </c>
      <c r="G161" s="193"/>
      <c r="H161" s="193"/>
      <c r="I161" s="193"/>
      <c r="J161" s="193"/>
      <c r="K161" s="274">
        <f>BK161</f>
        <v>0</v>
      </c>
      <c r="L161" s="193"/>
      <c r="M161" s="187"/>
      <c r="N161" s="192"/>
      <c r="O161" s="193"/>
      <c r="P161" s="193"/>
      <c r="Q161" s="194">
        <f>SUM(Q162:Q165)</f>
        <v>0</v>
      </c>
      <c r="R161" s="194">
        <f>SUM(R162:R165)</f>
        <v>0</v>
      </c>
      <c r="S161" s="193"/>
      <c r="T161" s="195">
        <f>SUM(T162:T165)</f>
        <v>0</v>
      </c>
      <c r="U161" s="193"/>
      <c r="V161" s="195">
        <f>SUM(V162:V165)</f>
        <v>0</v>
      </c>
      <c r="W161" s="193"/>
      <c r="X161" s="196">
        <f>SUM(X162:X165)</f>
        <v>0</v>
      </c>
      <c r="AR161" s="189" t="s">
        <v>81</v>
      </c>
      <c r="AT161" s="197" t="s">
        <v>72</v>
      </c>
      <c r="AU161" s="197" t="s">
        <v>83</v>
      </c>
      <c r="AY161" s="189" t="s">
        <v>171</v>
      </c>
      <c r="BK161" s="198">
        <f>SUM(BK162:BK165)</f>
        <v>0</v>
      </c>
    </row>
    <row r="162" spans="2:65" s="45" customFormat="1" ht="16.5" customHeight="1" x14ac:dyDescent="0.3">
      <c r="B162" s="38"/>
      <c r="C162" s="201" t="s">
        <v>284</v>
      </c>
      <c r="D162" s="201" t="s">
        <v>173</v>
      </c>
      <c r="E162" s="202" t="s">
        <v>1114</v>
      </c>
      <c r="F162" s="203" t="s">
        <v>1115</v>
      </c>
      <c r="G162" s="204" t="s">
        <v>1104</v>
      </c>
      <c r="H162" s="205">
        <v>8</v>
      </c>
      <c r="I162" s="7"/>
      <c r="J162" s="7"/>
      <c r="K162" s="206">
        <f>ROUND(P162*H162,2)</f>
        <v>0</v>
      </c>
      <c r="L162" s="203" t="s">
        <v>5</v>
      </c>
      <c r="M162" s="38"/>
      <c r="N162" s="207" t="s">
        <v>5</v>
      </c>
      <c r="O162" s="208" t="s">
        <v>42</v>
      </c>
      <c r="P162" s="144">
        <f>I162+J162</f>
        <v>0</v>
      </c>
      <c r="Q162" s="144">
        <f>ROUND(I162*H162,2)</f>
        <v>0</v>
      </c>
      <c r="R162" s="144">
        <f>ROUND(J162*H162,2)</f>
        <v>0</v>
      </c>
      <c r="S162" s="39"/>
      <c r="T162" s="209">
        <f>S162*H162</f>
        <v>0</v>
      </c>
      <c r="U162" s="209">
        <v>0</v>
      </c>
      <c r="V162" s="209">
        <f>U162*H162</f>
        <v>0</v>
      </c>
      <c r="W162" s="209">
        <v>0</v>
      </c>
      <c r="X162" s="210">
        <f>W162*H162</f>
        <v>0</v>
      </c>
      <c r="AR162" s="17" t="s">
        <v>177</v>
      </c>
      <c r="AT162" s="17" t="s">
        <v>173</v>
      </c>
      <c r="AU162" s="17" t="s">
        <v>188</v>
      </c>
      <c r="AY162" s="17" t="s">
        <v>171</v>
      </c>
      <c r="BE162" s="211">
        <f>IF(O162="základní",K162,0)</f>
        <v>0</v>
      </c>
      <c r="BF162" s="211">
        <f>IF(O162="snížená",K162,0)</f>
        <v>0</v>
      </c>
      <c r="BG162" s="211">
        <f>IF(O162="zákl. přenesená",K162,0)</f>
        <v>0</v>
      </c>
      <c r="BH162" s="211">
        <f>IF(O162="sníž. přenesená",K162,0)</f>
        <v>0</v>
      </c>
      <c r="BI162" s="211">
        <f>IF(O162="nulová",K162,0)</f>
        <v>0</v>
      </c>
      <c r="BJ162" s="17" t="s">
        <v>81</v>
      </c>
      <c r="BK162" s="211">
        <f>ROUND(P162*H162,2)</f>
        <v>0</v>
      </c>
      <c r="BL162" s="17" t="s">
        <v>177</v>
      </c>
      <c r="BM162" s="17" t="s">
        <v>383</v>
      </c>
    </row>
    <row r="163" spans="2:65" s="45" customFormat="1" ht="27" x14ac:dyDescent="0.3">
      <c r="B163" s="38"/>
      <c r="D163" s="212" t="s">
        <v>179</v>
      </c>
      <c r="F163" s="213" t="s">
        <v>1055</v>
      </c>
      <c r="M163" s="38"/>
      <c r="N163" s="214"/>
      <c r="O163" s="39"/>
      <c r="P163" s="39"/>
      <c r="Q163" s="39"/>
      <c r="R163" s="39"/>
      <c r="S163" s="39"/>
      <c r="T163" s="39"/>
      <c r="U163" s="39"/>
      <c r="V163" s="39"/>
      <c r="W163" s="39"/>
      <c r="X163" s="87"/>
      <c r="AT163" s="17" t="s">
        <v>179</v>
      </c>
      <c r="AU163" s="17" t="s">
        <v>188</v>
      </c>
    </row>
    <row r="164" spans="2:65" s="45" customFormat="1" ht="16.5" customHeight="1" x14ac:dyDescent="0.3">
      <c r="B164" s="38"/>
      <c r="C164" s="201" t="s">
        <v>289</v>
      </c>
      <c r="D164" s="201" t="s">
        <v>173</v>
      </c>
      <c r="E164" s="202" t="s">
        <v>1116</v>
      </c>
      <c r="F164" s="203" t="s">
        <v>1117</v>
      </c>
      <c r="G164" s="204" t="s">
        <v>1104</v>
      </c>
      <c r="H164" s="205">
        <v>4</v>
      </c>
      <c r="I164" s="7"/>
      <c r="J164" s="7"/>
      <c r="K164" s="206">
        <f>ROUND(P164*H164,2)</f>
        <v>0</v>
      </c>
      <c r="L164" s="203" t="s">
        <v>5</v>
      </c>
      <c r="M164" s="38"/>
      <c r="N164" s="207" t="s">
        <v>5</v>
      </c>
      <c r="O164" s="208" t="s">
        <v>42</v>
      </c>
      <c r="P164" s="144">
        <f>I164+J164</f>
        <v>0</v>
      </c>
      <c r="Q164" s="144">
        <f>ROUND(I164*H164,2)</f>
        <v>0</v>
      </c>
      <c r="R164" s="144">
        <f>ROUND(J164*H164,2)</f>
        <v>0</v>
      </c>
      <c r="S164" s="39"/>
      <c r="T164" s="209">
        <f>S164*H164</f>
        <v>0</v>
      </c>
      <c r="U164" s="209">
        <v>0</v>
      </c>
      <c r="V164" s="209">
        <f>U164*H164</f>
        <v>0</v>
      </c>
      <c r="W164" s="209">
        <v>0</v>
      </c>
      <c r="X164" s="210">
        <f>W164*H164</f>
        <v>0</v>
      </c>
      <c r="AR164" s="17" t="s">
        <v>177</v>
      </c>
      <c r="AT164" s="17" t="s">
        <v>173</v>
      </c>
      <c r="AU164" s="17" t="s">
        <v>188</v>
      </c>
      <c r="AY164" s="17" t="s">
        <v>171</v>
      </c>
      <c r="BE164" s="211">
        <f>IF(O164="základní",K164,0)</f>
        <v>0</v>
      </c>
      <c r="BF164" s="211">
        <f>IF(O164="snížená",K164,0)</f>
        <v>0</v>
      </c>
      <c r="BG164" s="211">
        <f>IF(O164="zákl. přenesená",K164,0)</f>
        <v>0</v>
      </c>
      <c r="BH164" s="211">
        <f>IF(O164="sníž. přenesená",K164,0)</f>
        <v>0</v>
      </c>
      <c r="BI164" s="211">
        <f>IF(O164="nulová",K164,0)</f>
        <v>0</v>
      </c>
      <c r="BJ164" s="17" t="s">
        <v>81</v>
      </c>
      <c r="BK164" s="211">
        <f>ROUND(P164*H164,2)</f>
        <v>0</v>
      </c>
      <c r="BL164" s="17" t="s">
        <v>177</v>
      </c>
      <c r="BM164" s="17" t="s">
        <v>392</v>
      </c>
    </row>
    <row r="165" spans="2:65" s="45" customFormat="1" ht="40.5" x14ac:dyDescent="0.3">
      <c r="B165" s="38"/>
      <c r="D165" s="212" t="s">
        <v>179</v>
      </c>
      <c r="F165" s="213" t="s">
        <v>1118</v>
      </c>
      <c r="M165" s="38"/>
      <c r="N165" s="214"/>
      <c r="O165" s="39"/>
      <c r="P165" s="39"/>
      <c r="Q165" s="39"/>
      <c r="R165" s="39"/>
      <c r="S165" s="39"/>
      <c r="T165" s="39"/>
      <c r="U165" s="39"/>
      <c r="V165" s="39"/>
      <c r="W165" s="39"/>
      <c r="X165" s="87"/>
      <c r="AT165" s="17" t="s">
        <v>179</v>
      </c>
      <c r="AU165" s="17" t="s">
        <v>188</v>
      </c>
    </row>
    <row r="166" spans="2:65" s="188" customFormat="1" ht="22.35" customHeight="1" x14ac:dyDescent="0.3">
      <c r="B166" s="187"/>
      <c r="C166" s="193"/>
      <c r="D166" s="261" t="s">
        <v>72</v>
      </c>
      <c r="E166" s="263" t="s">
        <v>1119</v>
      </c>
      <c r="F166" s="263" t="s">
        <v>172</v>
      </c>
      <c r="G166" s="193"/>
      <c r="H166" s="193"/>
      <c r="I166" s="193"/>
      <c r="J166" s="193"/>
      <c r="K166" s="274">
        <f>BK166</f>
        <v>0</v>
      </c>
      <c r="L166" s="193"/>
      <c r="M166" s="187"/>
      <c r="N166" s="192"/>
      <c r="O166" s="193"/>
      <c r="P166" s="193"/>
      <c r="Q166" s="194">
        <f>Q167+Q170+Q173+Q176+Q179+Q186+Q189+Q192+Q195+Q200+Q203+Q206+Q209+Q212+Q215+Q222+Q227+Q232+Q235+Q238</f>
        <v>0</v>
      </c>
      <c r="R166" s="194">
        <f>R167+R170+R173+R176+R179+R186+R189+R192+R195+R200+R203+R206+R209+R212+R215+R222+R227+R232+R235+R238</f>
        <v>0</v>
      </c>
      <c r="S166" s="193"/>
      <c r="T166" s="195">
        <f>T167+T170+T173+T176+T179+T186+T189+T192+T195+T200+T203+T206+T209+T212+T215+T222+T227+T232+T235+T238</f>
        <v>0</v>
      </c>
      <c r="U166" s="193"/>
      <c r="V166" s="195">
        <f>V167+V170+V173+V176+V179+V186+V189+V192+V195+V200+V203+V206+V209+V212+V215+V222+V227+V232+V235+V238</f>
        <v>0</v>
      </c>
      <c r="W166" s="193"/>
      <c r="X166" s="196">
        <f>X167+X170+X173+X176+X179+X186+X189+X192+X195+X200+X203+X206+X209+X212+X215+X222+X227+X232+X235+X238</f>
        <v>0</v>
      </c>
      <c r="AR166" s="189" t="s">
        <v>81</v>
      </c>
      <c r="AT166" s="197" t="s">
        <v>72</v>
      </c>
      <c r="AU166" s="197" t="s">
        <v>83</v>
      </c>
      <c r="AY166" s="189" t="s">
        <v>171</v>
      </c>
      <c r="BK166" s="198">
        <f>BK167+BK170+BK173+BK176+BK179+BK186+BK189+BK192+BK195+BK200+BK203+BK206+BK209+BK212+BK215+BK222+BK227+BK232+BK235+BK238</f>
        <v>0</v>
      </c>
    </row>
    <row r="167" spans="2:65" s="279" customFormat="1" ht="14.45" customHeight="1" x14ac:dyDescent="0.3">
      <c r="B167" s="278"/>
      <c r="D167" s="280" t="s">
        <v>72</v>
      </c>
      <c r="E167" s="280" t="s">
        <v>1120</v>
      </c>
      <c r="F167" s="280" t="s">
        <v>1121</v>
      </c>
      <c r="K167" s="281">
        <f>BK167</f>
        <v>0</v>
      </c>
      <c r="M167" s="278"/>
      <c r="N167" s="282"/>
      <c r="O167" s="283"/>
      <c r="P167" s="283"/>
      <c r="Q167" s="284">
        <f>SUM(Q168:Q169)</f>
        <v>0</v>
      </c>
      <c r="R167" s="284">
        <f>SUM(R168:R169)</f>
        <v>0</v>
      </c>
      <c r="S167" s="283"/>
      <c r="T167" s="285">
        <f>SUM(T168:T169)</f>
        <v>0</v>
      </c>
      <c r="U167" s="283"/>
      <c r="V167" s="285">
        <f>SUM(V168:V169)</f>
        <v>0</v>
      </c>
      <c r="W167" s="283"/>
      <c r="X167" s="286">
        <f>SUM(X168:X169)</f>
        <v>0</v>
      </c>
      <c r="AR167" s="280" t="s">
        <v>81</v>
      </c>
      <c r="AT167" s="287" t="s">
        <v>72</v>
      </c>
      <c r="AU167" s="287" t="s">
        <v>188</v>
      </c>
      <c r="AY167" s="280" t="s">
        <v>171</v>
      </c>
      <c r="BK167" s="288">
        <f>SUM(BK168:BK169)</f>
        <v>0</v>
      </c>
    </row>
    <row r="168" spans="2:65" s="45" customFormat="1" ht="16.5" customHeight="1" x14ac:dyDescent="0.3">
      <c r="B168" s="38"/>
      <c r="C168" s="201" t="s">
        <v>294</v>
      </c>
      <c r="D168" s="201" t="s">
        <v>173</v>
      </c>
      <c r="E168" s="202" t="s">
        <v>1122</v>
      </c>
      <c r="F168" s="203" t="s">
        <v>1123</v>
      </c>
      <c r="G168" s="204" t="s">
        <v>1124</v>
      </c>
      <c r="H168" s="205">
        <v>0.24</v>
      </c>
      <c r="I168" s="7"/>
      <c r="J168" s="7"/>
      <c r="K168" s="206">
        <f>ROUND(P168*H168,2)</f>
        <v>0</v>
      </c>
      <c r="L168" s="203" t="s">
        <v>5</v>
      </c>
      <c r="M168" s="38"/>
      <c r="N168" s="207" t="s">
        <v>5</v>
      </c>
      <c r="O168" s="208" t="s">
        <v>42</v>
      </c>
      <c r="P168" s="144">
        <f>I168+J168</f>
        <v>0</v>
      </c>
      <c r="Q168" s="144">
        <f>ROUND(I168*H168,2)</f>
        <v>0</v>
      </c>
      <c r="R168" s="144">
        <f>ROUND(J168*H168,2)</f>
        <v>0</v>
      </c>
      <c r="S168" s="39"/>
      <c r="T168" s="209">
        <f>S168*H168</f>
        <v>0</v>
      </c>
      <c r="U168" s="209">
        <v>0</v>
      </c>
      <c r="V168" s="209">
        <f>U168*H168</f>
        <v>0</v>
      </c>
      <c r="W168" s="209">
        <v>0</v>
      </c>
      <c r="X168" s="210">
        <f>W168*H168</f>
        <v>0</v>
      </c>
      <c r="AR168" s="17" t="s">
        <v>177</v>
      </c>
      <c r="AT168" s="17" t="s">
        <v>173</v>
      </c>
      <c r="AU168" s="17" t="s">
        <v>177</v>
      </c>
      <c r="AY168" s="17" t="s">
        <v>171</v>
      </c>
      <c r="BE168" s="211">
        <f>IF(O168="základní",K168,0)</f>
        <v>0</v>
      </c>
      <c r="BF168" s="211">
        <f>IF(O168="snížená",K168,0)</f>
        <v>0</v>
      </c>
      <c r="BG168" s="211">
        <f>IF(O168="zákl. přenesená",K168,0)</f>
        <v>0</v>
      </c>
      <c r="BH168" s="211">
        <f>IF(O168="sníž. přenesená",K168,0)</f>
        <v>0</v>
      </c>
      <c r="BI168" s="211">
        <f>IF(O168="nulová",K168,0)</f>
        <v>0</v>
      </c>
      <c r="BJ168" s="17" t="s">
        <v>81</v>
      </c>
      <c r="BK168" s="211">
        <f>ROUND(P168*H168,2)</f>
        <v>0</v>
      </c>
      <c r="BL168" s="17" t="s">
        <v>177</v>
      </c>
      <c r="BM168" s="17" t="s">
        <v>404</v>
      </c>
    </row>
    <row r="169" spans="2:65" s="45" customFormat="1" ht="27" x14ac:dyDescent="0.3">
      <c r="B169" s="38"/>
      <c r="D169" s="212" t="s">
        <v>179</v>
      </c>
      <c r="F169" s="213" t="s">
        <v>1055</v>
      </c>
      <c r="M169" s="38"/>
      <c r="N169" s="214"/>
      <c r="O169" s="39"/>
      <c r="P169" s="39"/>
      <c r="Q169" s="39"/>
      <c r="R169" s="39"/>
      <c r="S169" s="39"/>
      <c r="T169" s="39"/>
      <c r="U169" s="39"/>
      <c r="V169" s="39"/>
      <c r="W169" s="39"/>
      <c r="X169" s="87"/>
      <c r="AT169" s="17" t="s">
        <v>179</v>
      </c>
      <c r="AU169" s="17" t="s">
        <v>177</v>
      </c>
    </row>
    <row r="170" spans="2:65" s="279" customFormat="1" ht="21.6" customHeight="1" x14ac:dyDescent="0.3">
      <c r="B170" s="278"/>
      <c r="C170" s="283"/>
      <c r="D170" s="289" t="s">
        <v>72</v>
      </c>
      <c r="E170" s="289" t="s">
        <v>1125</v>
      </c>
      <c r="F170" s="289" t="s">
        <v>1126</v>
      </c>
      <c r="G170" s="283"/>
      <c r="H170" s="283"/>
      <c r="I170" s="283"/>
      <c r="J170" s="283"/>
      <c r="K170" s="284">
        <f>BK170</f>
        <v>0</v>
      </c>
      <c r="L170" s="283"/>
      <c r="M170" s="278"/>
      <c r="N170" s="282"/>
      <c r="O170" s="283"/>
      <c r="P170" s="283"/>
      <c r="Q170" s="284">
        <f>SUM(Q171:Q172)</f>
        <v>0</v>
      </c>
      <c r="R170" s="284">
        <f>SUM(R171:R172)</f>
        <v>0</v>
      </c>
      <c r="S170" s="283"/>
      <c r="T170" s="285">
        <f>SUM(T171:T172)</f>
        <v>0</v>
      </c>
      <c r="U170" s="283"/>
      <c r="V170" s="285">
        <f>SUM(V171:V172)</f>
        <v>0</v>
      </c>
      <c r="W170" s="283"/>
      <c r="X170" s="286">
        <f>SUM(X171:X172)</f>
        <v>0</v>
      </c>
      <c r="AR170" s="280" t="s">
        <v>81</v>
      </c>
      <c r="AT170" s="287" t="s">
        <v>72</v>
      </c>
      <c r="AU170" s="287" t="s">
        <v>188</v>
      </c>
      <c r="AY170" s="280" t="s">
        <v>171</v>
      </c>
      <c r="BK170" s="288">
        <f>SUM(BK171:BK172)</f>
        <v>0</v>
      </c>
    </row>
    <row r="171" spans="2:65" s="45" customFormat="1" ht="16.5" customHeight="1" x14ac:dyDescent="0.3">
      <c r="B171" s="38"/>
      <c r="C171" s="201" t="s">
        <v>298</v>
      </c>
      <c r="D171" s="201" t="s">
        <v>173</v>
      </c>
      <c r="E171" s="202" t="s">
        <v>1127</v>
      </c>
      <c r="F171" s="203" t="s">
        <v>1128</v>
      </c>
      <c r="G171" s="204" t="s">
        <v>176</v>
      </c>
      <c r="H171" s="205">
        <v>8.4</v>
      </c>
      <c r="I171" s="7"/>
      <c r="J171" s="7"/>
      <c r="K171" s="206">
        <f>ROUND(P171*H171,2)</f>
        <v>0</v>
      </c>
      <c r="L171" s="203" t="s">
        <v>5</v>
      </c>
      <c r="M171" s="38"/>
      <c r="N171" s="207" t="s">
        <v>5</v>
      </c>
      <c r="O171" s="208" t="s">
        <v>42</v>
      </c>
      <c r="P171" s="144">
        <f>I171+J171</f>
        <v>0</v>
      </c>
      <c r="Q171" s="144">
        <f>ROUND(I171*H171,2)</f>
        <v>0</v>
      </c>
      <c r="R171" s="144">
        <f>ROUND(J171*H171,2)</f>
        <v>0</v>
      </c>
      <c r="S171" s="39"/>
      <c r="T171" s="209">
        <f>S171*H171</f>
        <v>0</v>
      </c>
      <c r="U171" s="209">
        <v>0</v>
      </c>
      <c r="V171" s="209">
        <f>U171*H171</f>
        <v>0</v>
      </c>
      <c r="W171" s="209">
        <v>0</v>
      </c>
      <c r="X171" s="210">
        <f>W171*H171</f>
        <v>0</v>
      </c>
      <c r="AR171" s="17" t="s">
        <v>177</v>
      </c>
      <c r="AT171" s="17" t="s">
        <v>173</v>
      </c>
      <c r="AU171" s="17" t="s">
        <v>177</v>
      </c>
      <c r="AY171" s="17" t="s">
        <v>171</v>
      </c>
      <c r="BE171" s="211">
        <f>IF(O171="základní",K171,0)</f>
        <v>0</v>
      </c>
      <c r="BF171" s="211">
        <f>IF(O171="snížená",K171,0)</f>
        <v>0</v>
      </c>
      <c r="BG171" s="211">
        <f>IF(O171="zákl. přenesená",K171,0)</f>
        <v>0</v>
      </c>
      <c r="BH171" s="211">
        <f>IF(O171="sníž. přenesená",K171,0)</f>
        <v>0</v>
      </c>
      <c r="BI171" s="211">
        <f>IF(O171="nulová",K171,0)</f>
        <v>0</v>
      </c>
      <c r="BJ171" s="17" t="s">
        <v>81</v>
      </c>
      <c r="BK171" s="211">
        <f>ROUND(P171*H171,2)</f>
        <v>0</v>
      </c>
      <c r="BL171" s="17" t="s">
        <v>177</v>
      </c>
      <c r="BM171" s="17" t="s">
        <v>416</v>
      </c>
    </row>
    <row r="172" spans="2:65" s="45" customFormat="1" ht="27" x14ac:dyDescent="0.3">
      <c r="B172" s="38"/>
      <c r="D172" s="212" t="s">
        <v>179</v>
      </c>
      <c r="F172" s="213" t="s">
        <v>1055</v>
      </c>
      <c r="M172" s="38"/>
      <c r="N172" s="214"/>
      <c r="O172" s="39"/>
      <c r="P172" s="39"/>
      <c r="Q172" s="39"/>
      <c r="R172" s="39"/>
      <c r="S172" s="39"/>
      <c r="T172" s="39"/>
      <c r="U172" s="39"/>
      <c r="V172" s="39"/>
      <c r="W172" s="39"/>
      <c r="X172" s="87"/>
      <c r="AT172" s="17" t="s">
        <v>179</v>
      </c>
      <c r="AU172" s="17" t="s">
        <v>177</v>
      </c>
    </row>
    <row r="173" spans="2:65" s="279" customFormat="1" ht="21.6" customHeight="1" x14ac:dyDescent="0.3">
      <c r="B173" s="278"/>
      <c r="C173" s="283"/>
      <c r="D173" s="289" t="s">
        <v>72</v>
      </c>
      <c r="E173" s="289" t="s">
        <v>1129</v>
      </c>
      <c r="F173" s="289" t="s">
        <v>1130</v>
      </c>
      <c r="G173" s="283"/>
      <c r="H173" s="283"/>
      <c r="I173" s="283"/>
      <c r="J173" s="283"/>
      <c r="K173" s="284">
        <f>BK173</f>
        <v>0</v>
      </c>
      <c r="L173" s="283"/>
      <c r="M173" s="278"/>
      <c r="N173" s="282"/>
      <c r="O173" s="283"/>
      <c r="P173" s="283"/>
      <c r="Q173" s="284">
        <f>SUM(Q174:Q175)</f>
        <v>0</v>
      </c>
      <c r="R173" s="284">
        <f>SUM(R174:R175)</f>
        <v>0</v>
      </c>
      <c r="S173" s="283"/>
      <c r="T173" s="285">
        <f>SUM(T174:T175)</f>
        <v>0</v>
      </c>
      <c r="U173" s="283"/>
      <c r="V173" s="285">
        <f>SUM(V174:V175)</f>
        <v>0</v>
      </c>
      <c r="W173" s="283"/>
      <c r="X173" s="286">
        <f>SUM(X174:X175)</f>
        <v>0</v>
      </c>
      <c r="AR173" s="280" t="s">
        <v>81</v>
      </c>
      <c r="AT173" s="287" t="s">
        <v>72</v>
      </c>
      <c r="AU173" s="287" t="s">
        <v>188</v>
      </c>
      <c r="AY173" s="280" t="s">
        <v>171</v>
      </c>
      <c r="BK173" s="288">
        <f>SUM(BK174:BK175)</f>
        <v>0</v>
      </c>
    </row>
    <row r="174" spans="2:65" s="45" customFormat="1" ht="16.5" customHeight="1" x14ac:dyDescent="0.3">
      <c r="B174" s="38"/>
      <c r="C174" s="201" t="s">
        <v>303</v>
      </c>
      <c r="D174" s="201" t="s">
        <v>173</v>
      </c>
      <c r="E174" s="202" t="s">
        <v>1131</v>
      </c>
      <c r="F174" s="203" t="s">
        <v>1132</v>
      </c>
      <c r="G174" s="204" t="s">
        <v>176</v>
      </c>
      <c r="H174" s="205">
        <v>183.6</v>
      </c>
      <c r="I174" s="7"/>
      <c r="J174" s="7"/>
      <c r="K174" s="206">
        <f>ROUND(P174*H174,2)</f>
        <v>0</v>
      </c>
      <c r="L174" s="203" t="s">
        <v>5</v>
      </c>
      <c r="M174" s="38"/>
      <c r="N174" s="207" t="s">
        <v>5</v>
      </c>
      <c r="O174" s="208" t="s">
        <v>42</v>
      </c>
      <c r="P174" s="144">
        <f>I174+J174</f>
        <v>0</v>
      </c>
      <c r="Q174" s="144">
        <f>ROUND(I174*H174,2)</f>
        <v>0</v>
      </c>
      <c r="R174" s="144">
        <f>ROUND(J174*H174,2)</f>
        <v>0</v>
      </c>
      <c r="S174" s="39"/>
      <c r="T174" s="209">
        <f>S174*H174</f>
        <v>0</v>
      </c>
      <c r="U174" s="209">
        <v>0</v>
      </c>
      <c r="V174" s="209">
        <f>U174*H174</f>
        <v>0</v>
      </c>
      <c r="W174" s="209">
        <v>0</v>
      </c>
      <c r="X174" s="210">
        <f>W174*H174</f>
        <v>0</v>
      </c>
      <c r="AR174" s="17" t="s">
        <v>177</v>
      </c>
      <c r="AT174" s="17" t="s">
        <v>173</v>
      </c>
      <c r="AU174" s="17" t="s">
        <v>177</v>
      </c>
      <c r="AY174" s="17" t="s">
        <v>171</v>
      </c>
      <c r="BE174" s="211">
        <f>IF(O174="základní",K174,0)</f>
        <v>0</v>
      </c>
      <c r="BF174" s="211">
        <f>IF(O174="snížená",K174,0)</f>
        <v>0</v>
      </c>
      <c r="BG174" s="211">
        <f>IF(O174="zákl. přenesená",K174,0)</f>
        <v>0</v>
      </c>
      <c r="BH174" s="211">
        <f>IF(O174="sníž. přenesená",K174,0)</f>
        <v>0</v>
      </c>
      <c r="BI174" s="211">
        <f>IF(O174="nulová",K174,0)</f>
        <v>0</v>
      </c>
      <c r="BJ174" s="17" t="s">
        <v>81</v>
      </c>
      <c r="BK174" s="211">
        <f>ROUND(P174*H174,2)</f>
        <v>0</v>
      </c>
      <c r="BL174" s="17" t="s">
        <v>177</v>
      </c>
      <c r="BM174" s="17" t="s">
        <v>426</v>
      </c>
    </row>
    <row r="175" spans="2:65" s="45" customFormat="1" ht="27" x14ac:dyDescent="0.3">
      <c r="B175" s="38"/>
      <c r="D175" s="212" t="s">
        <v>179</v>
      </c>
      <c r="F175" s="213" t="s">
        <v>1055</v>
      </c>
      <c r="M175" s="38"/>
      <c r="N175" s="214"/>
      <c r="O175" s="39"/>
      <c r="P175" s="39"/>
      <c r="Q175" s="39"/>
      <c r="R175" s="39"/>
      <c r="S175" s="39"/>
      <c r="T175" s="39"/>
      <c r="U175" s="39"/>
      <c r="V175" s="39"/>
      <c r="W175" s="39"/>
      <c r="X175" s="87"/>
      <c r="AT175" s="17" t="s">
        <v>179</v>
      </c>
      <c r="AU175" s="17" t="s">
        <v>177</v>
      </c>
    </row>
    <row r="176" spans="2:65" s="279" customFormat="1" ht="21.6" customHeight="1" x14ac:dyDescent="0.3">
      <c r="B176" s="278"/>
      <c r="D176" s="280" t="s">
        <v>72</v>
      </c>
      <c r="E176" s="280" t="s">
        <v>1133</v>
      </c>
      <c r="F176" s="280" t="s">
        <v>1134</v>
      </c>
      <c r="K176" s="281">
        <f>BK176</f>
        <v>0</v>
      </c>
      <c r="M176" s="278"/>
      <c r="N176" s="282"/>
      <c r="O176" s="283"/>
      <c r="P176" s="283"/>
      <c r="Q176" s="284">
        <f>SUM(Q177:Q178)</f>
        <v>0</v>
      </c>
      <c r="R176" s="284">
        <f>SUM(R177:R178)</f>
        <v>0</v>
      </c>
      <c r="S176" s="283"/>
      <c r="T176" s="285">
        <f>SUM(T177:T178)</f>
        <v>0</v>
      </c>
      <c r="U176" s="283"/>
      <c r="V176" s="285">
        <f>SUM(V177:V178)</f>
        <v>0</v>
      </c>
      <c r="W176" s="283"/>
      <c r="X176" s="286">
        <f>SUM(X177:X178)</f>
        <v>0</v>
      </c>
      <c r="AR176" s="280" t="s">
        <v>81</v>
      </c>
      <c r="AT176" s="287" t="s">
        <v>72</v>
      </c>
      <c r="AU176" s="287" t="s">
        <v>188</v>
      </c>
      <c r="AY176" s="280" t="s">
        <v>171</v>
      </c>
      <c r="BK176" s="288">
        <f>SUM(BK177:BK178)</f>
        <v>0</v>
      </c>
    </row>
    <row r="177" spans="2:65" s="45" customFormat="1" ht="16.5" customHeight="1" x14ac:dyDescent="0.3">
      <c r="B177" s="38"/>
      <c r="C177" s="201" t="s">
        <v>307</v>
      </c>
      <c r="D177" s="201" t="s">
        <v>173</v>
      </c>
      <c r="E177" s="202" t="s">
        <v>1135</v>
      </c>
      <c r="F177" s="203" t="s">
        <v>1136</v>
      </c>
      <c r="G177" s="204" t="s">
        <v>241</v>
      </c>
      <c r="H177" s="205">
        <v>16</v>
      </c>
      <c r="I177" s="7"/>
      <c r="J177" s="7"/>
      <c r="K177" s="206">
        <f>ROUND(P177*H177,2)</f>
        <v>0</v>
      </c>
      <c r="L177" s="203" t="s">
        <v>5</v>
      </c>
      <c r="M177" s="38"/>
      <c r="N177" s="207" t="s">
        <v>5</v>
      </c>
      <c r="O177" s="208" t="s">
        <v>42</v>
      </c>
      <c r="P177" s="144">
        <f>I177+J177</f>
        <v>0</v>
      </c>
      <c r="Q177" s="144">
        <f>ROUND(I177*H177,2)</f>
        <v>0</v>
      </c>
      <c r="R177" s="144">
        <f>ROUND(J177*H177,2)</f>
        <v>0</v>
      </c>
      <c r="S177" s="39"/>
      <c r="T177" s="209">
        <f>S177*H177</f>
        <v>0</v>
      </c>
      <c r="U177" s="209">
        <v>0</v>
      </c>
      <c r="V177" s="209">
        <f>U177*H177</f>
        <v>0</v>
      </c>
      <c r="W177" s="209">
        <v>0</v>
      </c>
      <c r="X177" s="210">
        <f>W177*H177</f>
        <v>0</v>
      </c>
      <c r="AR177" s="17" t="s">
        <v>177</v>
      </c>
      <c r="AT177" s="17" t="s">
        <v>173</v>
      </c>
      <c r="AU177" s="17" t="s">
        <v>177</v>
      </c>
      <c r="AY177" s="17" t="s">
        <v>171</v>
      </c>
      <c r="BE177" s="211">
        <f>IF(O177="základní",K177,0)</f>
        <v>0</v>
      </c>
      <c r="BF177" s="211">
        <f>IF(O177="snížená",K177,0)</f>
        <v>0</v>
      </c>
      <c r="BG177" s="211">
        <f>IF(O177="zákl. přenesená",K177,0)</f>
        <v>0</v>
      </c>
      <c r="BH177" s="211">
        <f>IF(O177="sníž. přenesená",K177,0)</f>
        <v>0</v>
      </c>
      <c r="BI177" s="211">
        <f>IF(O177="nulová",K177,0)</f>
        <v>0</v>
      </c>
      <c r="BJ177" s="17" t="s">
        <v>81</v>
      </c>
      <c r="BK177" s="211">
        <f>ROUND(P177*H177,2)</f>
        <v>0</v>
      </c>
      <c r="BL177" s="17" t="s">
        <v>177</v>
      </c>
      <c r="BM177" s="17" t="s">
        <v>438</v>
      </c>
    </row>
    <row r="178" spans="2:65" s="45" customFormat="1" ht="27" x14ac:dyDescent="0.3">
      <c r="B178" s="38"/>
      <c r="C178" s="39"/>
      <c r="D178" s="262" t="s">
        <v>179</v>
      </c>
      <c r="E178" s="39"/>
      <c r="F178" s="269" t="s">
        <v>1055</v>
      </c>
      <c r="G178" s="39"/>
      <c r="H178" s="39"/>
      <c r="I178" s="39"/>
      <c r="J178" s="39"/>
      <c r="K178" s="39"/>
      <c r="L178" s="39"/>
      <c r="M178" s="38"/>
      <c r="N178" s="214"/>
      <c r="O178" s="39"/>
      <c r="P178" s="39"/>
      <c r="Q178" s="39"/>
      <c r="R178" s="39"/>
      <c r="S178" s="39"/>
      <c r="T178" s="39"/>
      <c r="U178" s="39"/>
      <c r="V178" s="39"/>
      <c r="W178" s="39"/>
      <c r="X178" s="87"/>
      <c r="AT178" s="17" t="s">
        <v>179</v>
      </c>
      <c r="AU178" s="17" t="s">
        <v>177</v>
      </c>
    </row>
    <row r="179" spans="2:65" s="279" customFormat="1" ht="21.6" customHeight="1" x14ac:dyDescent="0.3">
      <c r="B179" s="278"/>
      <c r="D179" s="280" t="s">
        <v>72</v>
      </c>
      <c r="E179" s="280" t="s">
        <v>1137</v>
      </c>
      <c r="F179" s="280" t="s">
        <v>1138</v>
      </c>
      <c r="K179" s="281">
        <f>BK179</f>
        <v>0</v>
      </c>
      <c r="M179" s="278"/>
      <c r="N179" s="282"/>
      <c r="O179" s="283"/>
      <c r="P179" s="283"/>
      <c r="Q179" s="284">
        <f>SUM(Q180:Q185)</f>
        <v>0</v>
      </c>
      <c r="R179" s="284">
        <f>SUM(R180:R185)</f>
        <v>0</v>
      </c>
      <c r="S179" s="283"/>
      <c r="T179" s="285">
        <f>SUM(T180:T185)</f>
        <v>0</v>
      </c>
      <c r="U179" s="283"/>
      <c r="V179" s="285">
        <f>SUM(V180:V185)</f>
        <v>0</v>
      </c>
      <c r="W179" s="283"/>
      <c r="X179" s="286">
        <f>SUM(X180:X185)</f>
        <v>0</v>
      </c>
      <c r="AR179" s="280" t="s">
        <v>81</v>
      </c>
      <c r="AT179" s="287" t="s">
        <v>72</v>
      </c>
      <c r="AU179" s="287" t="s">
        <v>188</v>
      </c>
      <c r="AY179" s="280" t="s">
        <v>171</v>
      </c>
      <c r="BK179" s="288">
        <f>SUM(BK180:BK185)</f>
        <v>0</v>
      </c>
    </row>
    <row r="180" spans="2:65" s="45" customFormat="1" ht="16.5" customHeight="1" x14ac:dyDescent="0.3">
      <c r="B180" s="38"/>
      <c r="C180" s="201" t="s">
        <v>312</v>
      </c>
      <c r="D180" s="201" t="s">
        <v>173</v>
      </c>
      <c r="E180" s="202" t="s">
        <v>1139</v>
      </c>
      <c r="F180" s="203" t="s">
        <v>1140</v>
      </c>
      <c r="G180" s="204" t="s">
        <v>241</v>
      </c>
      <c r="H180" s="205">
        <v>216</v>
      </c>
      <c r="I180" s="7"/>
      <c r="J180" s="7"/>
      <c r="K180" s="206">
        <f>ROUND(P180*H180,2)</f>
        <v>0</v>
      </c>
      <c r="L180" s="203" t="s">
        <v>5</v>
      </c>
      <c r="M180" s="38"/>
      <c r="N180" s="207" t="s">
        <v>5</v>
      </c>
      <c r="O180" s="208" t="s">
        <v>42</v>
      </c>
      <c r="P180" s="144">
        <f>I180+J180</f>
        <v>0</v>
      </c>
      <c r="Q180" s="144">
        <f>ROUND(I180*H180,2)</f>
        <v>0</v>
      </c>
      <c r="R180" s="144">
        <f>ROUND(J180*H180,2)</f>
        <v>0</v>
      </c>
      <c r="S180" s="39"/>
      <c r="T180" s="209">
        <f>S180*H180</f>
        <v>0</v>
      </c>
      <c r="U180" s="209">
        <v>0</v>
      </c>
      <c r="V180" s="209">
        <f>U180*H180</f>
        <v>0</v>
      </c>
      <c r="W180" s="209">
        <v>0</v>
      </c>
      <c r="X180" s="210">
        <f>W180*H180</f>
        <v>0</v>
      </c>
      <c r="AR180" s="17" t="s">
        <v>177</v>
      </c>
      <c r="AT180" s="17" t="s">
        <v>173</v>
      </c>
      <c r="AU180" s="17" t="s">
        <v>177</v>
      </c>
      <c r="AY180" s="17" t="s">
        <v>171</v>
      </c>
      <c r="BE180" s="211">
        <f>IF(O180="základní",K180,0)</f>
        <v>0</v>
      </c>
      <c r="BF180" s="211">
        <f>IF(O180="snížená",K180,0)</f>
        <v>0</v>
      </c>
      <c r="BG180" s="211">
        <f>IF(O180="zákl. přenesená",K180,0)</f>
        <v>0</v>
      </c>
      <c r="BH180" s="211">
        <f>IF(O180="sníž. přenesená",K180,0)</f>
        <v>0</v>
      </c>
      <c r="BI180" s="211">
        <f>IF(O180="nulová",K180,0)</f>
        <v>0</v>
      </c>
      <c r="BJ180" s="17" t="s">
        <v>81</v>
      </c>
      <c r="BK180" s="211">
        <f>ROUND(P180*H180,2)</f>
        <v>0</v>
      </c>
      <c r="BL180" s="17" t="s">
        <v>177</v>
      </c>
      <c r="BM180" s="17" t="s">
        <v>449</v>
      </c>
    </row>
    <row r="181" spans="2:65" s="45" customFormat="1" ht="27" x14ac:dyDescent="0.3">
      <c r="B181" s="38"/>
      <c r="D181" s="212" t="s">
        <v>179</v>
      </c>
      <c r="F181" s="213" t="s">
        <v>1055</v>
      </c>
      <c r="M181" s="38"/>
      <c r="N181" s="214"/>
      <c r="O181" s="39"/>
      <c r="P181" s="39"/>
      <c r="Q181" s="39"/>
      <c r="R181" s="39"/>
      <c r="S181" s="39"/>
      <c r="T181" s="39"/>
      <c r="U181" s="39"/>
      <c r="V181" s="39"/>
      <c r="W181" s="39"/>
      <c r="X181" s="87"/>
      <c r="AT181" s="17" t="s">
        <v>179</v>
      </c>
      <c r="AU181" s="17" t="s">
        <v>177</v>
      </c>
    </row>
    <row r="182" spans="2:65" s="45" customFormat="1" ht="16.5" customHeight="1" x14ac:dyDescent="0.3">
      <c r="B182" s="38"/>
      <c r="C182" s="201" t="s">
        <v>318</v>
      </c>
      <c r="D182" s="201" t="s">
        <v>173</v>
      </c>
      <c r="E182" s="202" t="s">
        <v>1141</v>
      </c>
      <c r="F182" s="203" t="s">
        <v>1142</v>
      </c>
      <c r="G182" s="204" t="s">
        <v>241</v>
      </c>
      <c r="H182" s="205">
        <v>8</v>
      </c>
      <c r="I182" s="7"/>
      <c r="J182" s="7"/>
      <c r="K182" s="206">
        <f>ROUND(P182*H182,2)</f>
        <v>0</v>
      </c>
      <c r="L182" s="203" t="s">
        <v>5</v>
      </c>
      <c r="M182" s="38"/>
      <c r="N182" s="207" t="s">
        <v>5</v>
      </c>
      <c r="O182" s="208" t="s">
        <v>42</v>
      </c>
      <c r="P182" s="144">
        <f>I182+J182</f>
        <v>0</v>
      </c>
      <c r="Q182" s="144">
        <f>ROUND(I182*H182,2)</f>
        <v>0</v>
      </c>
      <c r="R182" s="144">
        <f>ROUND(J182*H182,2)</f>
        <v>0</v>
      </c>
      <c r="S182" s="39"/>
      <c r="T182" s="209">
        <f>S182*H182</f>
        <v>0</v>
      </c>
      <c r="U182" s="209">
        <v>0</v>
      </c>
      <c r="V182" s="209">
        <f>U182*H182</f>
        <v>0</v>
      </c>
      <c r="W182" s="209">
        <v>0</v>
      </c>
      <c r="X182" s="210">
        <f>W182*H182</f>
        <v>0</v>
      </c>
      <c r="AR182" s="17" t="s">
        <v>177</v>
      </c>
      <c r="AT182" s="17" t="s">
        <v>173</v>
      </c>
      <c r="AU182" s="17" t="s">
        <v>177</v>
      </c>
      <c r="AY182" s="17" t="s">
        <v>171</v>
      </c>
      <c r="BE182" s="211">
        <f>IF(O182="základní",K182,0)</f>
        <v>0</v>
      </c>
      <c r="BF182" s="211">
        <f>IF(O182="snížená",K182,0)</f>
        <v>0</v>
      </c>
      <c r="BG182" s="211">
        <f>IF(O182="zákl. přenesená",K182,0)</f>
        <v>0</v>
      </c>
      <c r="BH182" s="211">
        <f>IF(O182="sníž. přenesená",K182,0)</f>
        <v>0</v>
      </c>
      <c r="BI182" s="211">
        <f>IF(O182="nulová",K182,0)</f>
        <v>0</v>
      </c>
      <c r="BJ182" s="17" t="s">
        <v>81</v>
      </c>
      <c r="BK182" s="211">
        <f>ROUND(P182*H182,2)</f>
        <v>0</v>
      </c>
      <c r="BL182" s="17" t="s">
        <v>177</v>
      </c>
      <c r="BM182" s="17" t="s">
        <v>574</v>
      </c>
    </row>
    <row r="183" spans="2:65" s="45" customFormat="1" ht="27" x14ac:dyDescent="0.3">
      <c r="B183" s="38"/>
      <c r="C183" s="39"/>
      <c r="D183" s="262" t="s">
        <v>179</v>
      </c>
      <c r="E183" s="39"/>
      <c r="F183" s="269" t="s">
        <v>1055</v>
      </c>
      <c r="G183" s="39"/>
      <c r="H183" s="39"/>
      <c r="I183" s="39"/>
      <c r="J183" s="39"/>
      <c r="K183" s="39"/>
      <c r="L183" s="39"/>
      <c r="M183" s="38"/>
      <c r="N183" s="214"/>
      <c r="O183" s="39"/>
      <c r="P183" s="39"/>
      <c r="Q183" s="39"/>
      <c r="R183" s="39"/>
      <c r="S183" s="39"/>
      <c r="T183" s="39"/>
      <c r="U183" s="39"/>
      <c r="V183" s="39"/>
      <c r="W183" s="39"/>
      <c r="X183" s="87"/>
      <c r="AT183" s="17" t="s">
        <v>179</v>
      </c>
      <c r="AU183" s="17" t="s">
        <v>177</v>
      </c>
    </row>
    <row r="184" spans="2:65" s="45" customFormat="1" ht="16.5" customHeight="1" x14ac:dyDescent="0.3">
      <c r="B184" s="38"/>
      <c r="C184" s="201" t="s">
        <v>323</v>
      </c>
      <c r="D184" s="201" t="s">
        <v>173</v>
      </c>
      <c r="E184" s="202" t="s">
        <v>1143</v>
      </c>
      <c r="F184" s="203" t="s">
        <v>1144</v>
      </c>
      <c r="G184" s="204" t="s">
        <v>241</v>
      </c>
      <c r="H184" s="205">
        <v>8</v>
      </c>
      <c r="I184" s="7"/>
      <c r="J184" s="7"/>
      <c r="K184" s="206">
        <f>ROUND(P184*H184,2)</f>
        <v>0</v>
      </c>
      <c r="L184" s="203" t="s">
        <v>5</v>
      </c>
      <c r="M184" s="38"/>
      <c r="N184" s="207" t="s">
        <v>5</v>
      </c>
      <c r="O184" s="208" t="s">
        <v>42</v>
      </c>
      <c r="P184" s="144">
        <f>I184+J184</f>
        <v>0</v>
      </c>
      <c r="Q184" s="144">
        <f>ROUND(I184*H184,2)</f>
        <v>0</v>
      </c>
      <c r="R184" s="144">
        <f>ROUND(J184*H184,2)</f>
        <v>0</v>
      </c>
      <c r="S184" s="39"/>
      <c r="T184" s="209">
        <f>S184*H184</f>
        <v>0</v>
      </c>
      <c r="U184" s="209">
        <v>0</v>
      </c>
      <c r="V184" s="209">
        <f>U184*H184</f>
        <v>0</v>
      </c>
      <c r="W184" s="209">
        <v>0</v>
      </c>
      <c r="X184" s="210">
        <f>W184*H184</f>
        <v>0</v>
      </c>
      <c r="AR184" s="17" t="s">
        <v>177</v>
      </c>
      <c r="AT184" s="17" t="s">
        <v>173</v>
      </c>
      <c r="AU184" s="17" t="s">
        <v>177</v>
      </c>
      <c r="AY184" s="17" t="s">
        <v>171</v>
      </c>
      <c r="BE184" s="211">
        <f>IF(O184="základní",K184,0)</f>
        <v>0</v>
      </c>
      <c r="BF184" s="211">
        <f>IF(O184="snížená",K184,0)</f>
        <v>0</v>
      </c>
      <c r="BG184" s="211">
        <f>IF(O184="zákl. přenesená",K184,0)</f>
        <v>0</v>
      </c>
      <c r="BH184" s="211">
        <f>IF(O184="sníž. přenesená",K184,0)</f>
        <v>0</v>
      </c>
      <c r="BI184" s="211">
        <f>IF(O184="nulová",K184,0)</f>
        <v>0</v>
      </c>
      <c r="BJ184" s="17" t="s">
        <v>81</v>
      </c>
      <c r="BK184" s="211">
        <f>ROUND(P184*H184,2)</f>
        <v>0</v>
      </c>
      <c r="BL184" s="17" t="s">
        <v>177</v>
      </c>
      <c r="BM184" s="17" t="s">
        <v>579</v>
      </c>
    </row>
    <row r="185" spans="2:65" s="45" customFormat="1" ht="27" x14ac:dyDescent="0.3">
      <c r="B185" s="38"/>
      <c r="D185" s="212" t="s">
        <v>179</v>
      </c>
      <c r="F185" s="213" t="s">
        <v>1055</v>
      </c>
      <c r="M185" s="38"/>
      <c r="N185" s="214"/>
      <c r="O185" s="39"/>
      <c r="P185" s="39"/>
      <c r="Q185" s="39"/>
      <c r="R185" s="39"/>
      <c r="S185" s="39"/>
      <c r="T185" s="39"/>
      <c r="U185" s="39"/>
      <c r="V185" s="39"/>
      <c r="W185" s="39"/>
      <c r="X185" s="87"/>
      <c r="AT185" s="17" t="s">
        <v>179</v>
      </c>
      <c r="AU185" s="17" t="s">
        <v>177</v>
      </c>
    </row>
    <row r="186" spans="2:65" s="279" customFormat="1" ht="21.6" customHeight="1" x14ac:dyDescent="0.3">
      <c r="B186" s="278"/>
      <c r="D186" s="280" t="s">
        <v>72</v>
      </c>
      <c r="E186" s="280" t="s">
        <v>1145</v>
      </c>
      <c r="F186" s="280" t="s">
        <v>1146</v>
      </c>
      <c r="K186" s="281">
        <f>BK186</f>
        <v>0</v>
      </c>
      <c r="M186" s="278"/>
      <c r="N186" s="282"/>
      <c r="O186" s="283"/>
      <c r="P186" s="283"/>
      <c r="Q186" s="284">
        <f>SUM(Q187:Q188)</f>
        <v>0</v>
      </c>
      <c r="R186" s="284">
        <f>SUM(R187:R188)</f>
        <v>0</v>
      </c>
      <c r="S186" s="283"/>
      <c r="T186" s="285">
        <f>SUM(T187:T188)</f>
        <v>0</v>
      </c>
      <c r="U186" s="283"/>
      <c r="V186" s="285">
        <f>SUM(V187:V188)</f>
        <v>0</v>
      </c>
      <c r="W186" s="283"/>
      <c r="X186" s="286">
        <f>SUM(X187:X188)</f>
        <v>0</v>
      </c>
      <c r="AR186" s="280" t="s">
        <v>81</v>
      </c>
      <c r="AT186" s="287" t="s">
        <v>72</v>
      </c>
      <c r="AU186" s="287" t="s">
        <v>188</v>
      </c>
      <c r="AY186" s="280" t="s">
        <v>171</v>
      </c>
      <c r="BK186" s="288">
        <f>SUM(BK187:BK188)</f>
        <v>0</v>
      </c>
    </row>
    <row r="187" spans="2:65" s="45" customFormat="1" ht="16.5" customHeight="1" x14ac:dyDescent="0.3">
      <c r="B187" s="38"/>
      <c r="C187" s="201" t="s">
        <v>328</v>
      </c>
      <c r="D187" s="201" t="s">
        <v>173</v>
      </c>
      <c r="E187" s="202" t="s">
        <v>1147</v>
      </c>
      <c r="F187" s="203" t="s">
        <v>1148</v>
      </c>
      <c r="G187" s="204" t="s">
        <v>1077</v>
      </c>
      <c r="H187" s="205">
        <v>2</v>
      </c>
      <c r="I187" s="7"/>
      <c r="J187" s="7"/>
      <c r="K187" s="206">
        <f>ROUND(P187*H187,2)</f>
        <v>0</v>
      </c>
      <c r="L187" s="203" t="s">
        <v>5</v>
      </c>
      <c r="M187" s="38"/>
      <c r="N187" s="207" t="s">
        <v>5</v>
      </c>
      <c r="O187" s="208" t="s">
        <v>42</v>
      </c>
      <c r="P187" s="144">
        <f>I187+J187</f>
        <v>0</v>
      </c>
      <c r="Q187" s="144">
        <f>ROUND(I187*H187,2)</f>
        <v>0</v>
      </c>
      <c r="R187" s="144">
        <f>ROUND(J187*H187,2)</f>
        <v>0</v>
      </c>
      <c r="S187" s="39"/>
      <c r="T187" s="209">
        <f>S187*H187</f>
        <v>0</v>
      </c>
      <c r="U187" s="209">
        <v>0</v>
      </c>
      <c r="V187" s="209">
        <f>U187*H187</f>
        <v>0</v>
      </c>
      <c r="W187" s="209">
        <v>0</v>
      </c>
      <c r="X187" s="210">
        <f>W187*H187</f>
        <v>0</v>
      </c>
      <c r="AR187" s="17" t="s">
        <v>177</v>
      </c>
      <c r="AT187" s="17" t="s">
        <v>173</v>
      </c>
      <c r="AU187" s="17" t="s">
        <v>177</v>
      </c>
      <c r="AY187" s="17" t="s">
        <v>171</v>
      </c>
      <c r="BE187" s="211">
        <f>IF(O187="základní",K187,0)</f>
        <v>0</v>
      </c>
      <c r="BF187" s="211">
        <f>IF(O187="snížená",K187,0)</f>
        <v>0</v>
      </c>
      <c r="BG187" s="211">
        <f>IF(O187="zákl. přenesená",K187,0)</f>
        <v>0</v>
      </c>
      <c r="BH187" s="211">
        <f>IF(O187="sníž. přenesená",K187,0)</f>
        <v>0</v>
      </c>
      <c r="BI187" s="211">
        <f>IF(O187="nulová",K187,0)</f>
        <v>0</v>
      </c>
      <c r="BJ187" s="17" t="s">
        <v>81</v>
      </c>
      <c r="BK187" s="211">
        <f>ROUND(P187*H187,2)</f>
        <v>0</v>
      </c>
      <c r="BL187" s="17" t="s">
        <v>177</v>
      </c>
      <c r="BM187" s="17" t="s">
        <v>583</v>
      </c>
    </row>
    <row r="188" spans="2:65" s="45" customFormat="1" ht="27" x14ac:dyDescent="0.3">
      <c r="B188" s="38"/>
      <c r="C188" s="39"/>
      <c r="D188" s="262" t="s">
        <v>179</v>
      </c>
      <c r="E188" s="39"/>
      <c r="F188" s="269" t="s">
        <v>1055</v>
      </c>
      <c r="G188" s="39"/>
      <c r="H188" s="39"/>
      <c r="I188" s="39"/>
      <c r="J188" s="39"/>
      <c r="K188" s="39"/>
      <c r="L188" s="39"/>
      <c r="M188" s="38"/>
      <c r="N188" s="214"/>
      <c r="O188" s="39"/>
      <c r="P188" s="39"/>
      <c r="Q188" s="39"/>
      <c r="R188" s="39"/>
      <c r="S188" s="39"/>
      <c r="T188" s="39"/>
      <c r="U188" s="39"/>
      <c r="V188" s="39"/>
      <c r="W188" s="39"/>
      <c r="X188" s="87"/>
      <c r="AT188" s="17" t="s">
        <v>179</v>
      </c>
      <c r="AU188" s="17" t="s">
        <v>177</v>
      </c>
    </row>
    <row r="189" spans="2:65" s="279" customFormat="1" ht="21.6" customHeight="1" x14ac:dyDescent="0.3">
      <c r="B189" s="278"/>
      <c r="D189" s="280" t="s">
        <v>72</v>
      </c>
      <c r="E189" s="280" t="s">
        <v>1149</v>
      </c>
      <c r="F189" s="280" t="s">
        <v>1150</v>
      </c>
      <c r="K189" s="281">
        <f>BK189</f>
        <v>0</v>
      </c>
      <c r="M189" s="278"/>
      <c r="N189" s="282"/>
      <c r="O189" s="283"/>
      <c r="P189" s="283"/>
      <c r="Q189" s="284">
        <f>SUM(Q190:Q191)</f>
        <v>0</v>
      </c>
      <c r="R189" s="284">
        <f>SUM(R190:R191)</f>
        <v>0</v>
      </c>
      <c r="S189" s="283"/>
      <c r="T189" s="285">
        <f>SUM(T190:T191)</f>
        <v>0</v>
      </c>
      <c r="U189" s="283"/>
      <c r="V189" s="285">
        <f>SUM(V190:V191)</f>
        <v>0</v>
      </c>
      <c r="W189" s="283"/>
      <c r="X189" s="286">
        <f>SUM(X190:X191)</f>
        <v>0</v>
      </c>
      <c r="AR189" s="280" t="s">
        <v>81</v>
      </c>
      <c r="AT189" s="287" t="s">
        <v>72</v>
      </c>
      <c r="AU189" s="287" t="s">
        <v>188</v>
      </c>
      <c r="AY189" s="280" t="s">
        <v>171</v>
      </c>
      <c r="BK189" s="288">
        <f>SUM(BK190:BK191)</f>
        <v>0</v>
      </c>
    </row>
    <row r="190" spans="2:65" s="45" customFormat="1" ht="16.5" customHeight="1" x14ac:dyDescent="0.3">
      <c r="B190" s="38"/>
      <c r="C190" s="201" t="s">
        <v>334</v>
      </c>
      <c r="D190" s="201" t="s">
        <v>173</v>
      </c>
      <c r="E190" s="202" t="s">
        <v>1151</v>
      </c>
      <c r="F190" s="203" t="s">
        <v>1152</v>
      </c>
      <c r="G190" s="204" t="s">
        <v>176</v>
      </c>
      <c r="H190" s="205">
        <v>28.8</v>
      </c>
      <c r="I190" s="7"/>
      <c r="J190" s="7"/>
      <c r="K190" s="206">
        <f>ROUND(P190*H190,2)</f>
        <v>0</v>
      </c>
      <c r="L190" s="203" t="s">
        <v>5</v>
      </c>
      <c r="M190" s="38"/>
      <c r="N190" s="207" t="s">
        <v>5</v>
      </c>
      <c r="O190" s="208" t="s">
        <v>42</v>
      </c>
      <c r="P190" s="144">
        <f>I190+J190</f>
        <v>0</v>
      </c>
      <c r="Q190" s="144">
        <f>ROUND(I190*H190,2)</f>
        <v>0</v>
      </c>
      <c r="R190" s="144">
        <f>ROUND(J190*H190,2)</f>
        <v>0</v>
      </c>
      <c r="S190" s="39"/>
      <c r="T190" s="209">
        <f>S190*H190</f>
        <v>0</v>
      </c>
      <c r="U190" s="209">
        <v>0</v>
      </c>
      <c r="V190" s="209">
        <f>U190*H190</f>
        <v>0</v>
      </c>
      <c r="W190" s="209">
        <v>0</v>
      </c>
      <c r="X190" s="210">
        <f>W190*H190</f>
        <v>0</v>
      </c>
      <c r="AR190" s="17" t="s">
        <v>177</v>
      </c>
      <c r="AT190" s="17" t="s">
        <v>173</v>
      </c>
      <c r="AU190" s="17" t="s">
        <v>177</v>
      </c>
      <c r="AY190" s="17" t="s">
        <v>171</v>
      </c>
      <c r="BE190" s="211">
        <f>IF(O190="základní",K190,0)</f>
        <v>0</v>
      </c>
      <c r="BF190" s="211">
        <f>IF(O190="snížená",K190,0)</f>
        <v>0</v>
      </c>
      <c r="BG190" s="211">
        <f>IF(O190="zákl. přenesená",K190,0)</f>
        <v>0</v>
      </c>
      <c r="BH190" s="211">
        <f>IF(O190="sníž. přenesená",K190,0)</f>
        <v>0</v>
      </c>
      <c r="BI190" s="211">
        <f>IF(O190="nulová",K190,0)</f>
        <v>0</v>
      </c>
      <c r="BJ190" s="17" t="s">
        <v>81</v>
      </c>
      <c r="BK190" s="211">
        <f>ROUND(P190*H190,2)</f>
        <v>0</v>
      </c>
      <c r="BL190" s="17" t="s">
        <v>177</v>
      </c>
      <c r="BM190" s="17" t="s">
        <v>588</v>
      </c>
    </row>
    <row r="191" spans="2:65" s="45" customFormat="1" ht="27" x14ac:dyDescent="0.3">
      <c r="B191" s="38"/>
      <c r="D191" s="212" t="s">
        <v>179</v>
      </c>
      <c r="F191" s="213" t="s">
        <v>1055</v>
      </c>
      <c r="M191" s="38"/>
      <c r="N191" s="214"/>
      <c r="O191" s="39"/>
      <c r="P191" s="39"/>
      <c r="Q191" s="39"/>
      <c r="R191" s="39"/>
      <c r="S191" s="39"/>
      <c r="T191" s="39"/>
      <c r="U191" s="39"/>
      <c r="V191" s="39"/>
      <c r="W191" s="39"/>
      <c r="X191" s="87"/>
      <c r="AT191" s="17" t="s">
        <v>179</v>
      </c>
      <c r="AU191" s="17" t="s">
        <v>177</v>
      </c>
    </row>
    <row r="192" spans="2:65" s="279" customFormat="1" ht="21.6" customHeight="1" x14ac:dyDescent="0.3">
      <c r="B192" s="278"/>
      <c r="C192" s="283"/>
      <c r="D192" s="289" t="s">
        <v>72</v>
      </c>
      <c r="E192" s="289" t="s">
        <v>1153</v>
      </c>
      <c r="F192" s="289" t="s">
        <v>1154</v>
      </c>
      <c r="G192" s="283"/>
      <c r="H192" s="283"/>
      <c r="I192" s="283"/>
      <c r="J192" s="283"/>
      <c r="K192" s="284">
        <f>BK192</f>
        <v>0</v>
      </c>
      <c r="L192" s="283"/>
      <c r="M192" s="278"/>
      <c r="N192" s="282"/>
      <c r="O192" s="283"/>
      <c r="P192" s="283"/>
      <c r="Q192" s="284">
        <f>SUM(Q193:Q194)</f>
        <v>0</v>
      </c>
      <c r="R192" s="284">
        <f>SUM(R193:R194)</f>
        <v>0</v>
      </c>
      <c r="S192" s="283"/>
      <c r="T192" s="285">
        <f>SUM(T193:T194)</f>
        <v>0</v>
      </c>
      <c r="U192" s="283"/>
      <c r="V192" s="285">
        <f>SUM(V193:V194)</f>
        <v>0</v>
      </c>
      <c r="W192" s="283"/>
      <c r="X192" s="286">
        <f>SUM(X193:X194)</f>
        <v>0</v>
      </c>
      <c r="AR192" s="280" t="s">
        <v>81</v>
      </c>
      <c r="AT192" s="287" t="s">
        <v>72</v>
      </c>
      <c r="AU192" s="287" t="s">
        <v>188</v>
      </c>
      <c r="AY192" s="280" t="s">
        <v>171</v>
      </c>
      <c r="BK192" s="288">
        <f>SUM(BK193:BK194)</f>
        <v>0</v>
      </c>
    </row>
    <row r="193" spans="2:65" s="45" customFormat="1" ht="16.5" customHeight="1" x14ac:dyDescent="0.3">
      <c r="B193" s="38"/>
      <c r="C193" s="201" t="s">
        <v>338</v>
      </c>
      <c r="D193" s="201" t="s">
        <v>173</v>
      </c>
      <c r="E193" s="202" t="s">
        <v>1155</v>
      </c>
      <c r="F193" s="203" t="s">
        <v>1152</v>
      </c>
      <c r="G193" s="204" t="s">
        <v>176</v>
      </c>
      <c r="H193" s="205">
        <v>28.8</v>
      </c>
      <c r="I193" s="7"/>
      <c r="J193" s="7"/>
      <c r="K193" s="206">
        <f>ROUND(P193*H193,2)</f>
        <v>0</v>
      </c>
      <c r="L193" s="203" t="s">
        <v>5</v>
      </c>
      <c r="M193" s="38"/>
      <c r="N193" s="207" t="s">
        <v>5</v>
      </c>
      <c r="O193" s="208" t="s">
        <v>42</v>
      </c>
      <c r="P193" s="144">
        <f>I193+J193</f>
        <v>0</v>
      </c>
      <c r="Q193" s="144">
        <f>ROUND(I193*H193,2)</f>
        <v>0</v>
      </c>
      <c r="R193" s="144">
        <f>ROUND(J193*H193,2)</f>
        <v>0</v>
      </c>
      <c r="S193" s="39"/>
      <c r="T193" s="209">
        <f>S193*H193</f>
        <v>0</v>
      </c>
      <c r="U193" s="209">
        <v>0</v>
      </c>
      <c r="V193" s="209">
        <f>U193*H193</f>
        <v>0</v>
      </c>
      <c r="W193" s="209">
        <v>0</v>
      </c>
      <c r="X193" s="210">
        <f>W193*H193</f>
        <v>0</v>
      </c>
      <c r="AR193" s="17" t="s">
        <v>177</v>
      </c>
      <c r="AT193" s="17" t="s">
        <v>173</v>
      </c>
      <c r="AU193" s="17" t="s">
        <v>177</v>
      </c>
      <c r="AY193" s="17" t="s">
        <v>171</v>
      </c>
      <c r="BE193" s="211">
        <f>IF(O193="základní",K193,0)</f>
        <v>0</v>
      </c>
      <c r="BF193" s="211">
        <f>IF(O193="snížená",K193,0)</f>
        <v>0</v>
      </c>
      <c r="BG193" s="211">
        <f>IF(O193="zákl. přenesená",K193,0)</f>
        <v>0</v>
      </c>
      <c r="BH193" s="211">
        <f>IF(O193="sníž. přenesená",K193,0)</f>
        <v>0</v>
      </c>
      <c r="BI193" s="211">
        <f>IF(O193="nulová",K193,0)</f>
        <v>0</v>
      </c>
      <c r="BJ193" s="17" t="s">
        <v>81</v>
      </c>
      <c r="BK193" s="211">
        <f>ROUND(P193*H193,2)</f>
        <v>0</v>
      </c>
      <c r="BL193" s="17" t="s">
        <v>177</v>
      </c>
      <c r="BM193" s="17" t="s">
        <v>592</v>
      </c>
    </row>
    <row r="194" spans="2:65" s="45" customFormat="1" ht="27" x14ac:dyDescent="0.3">
      <c r="B194" s="38"/>
      <c r="D194" s="212" t="s">
        <v>179</v>
      </c>
      <c r="F194" s="213" t="s">
        <v>1055</v>
      </c>
      <c r="M194" s="38"/>
      <c r="N194" s="214"/>
      <c r="O194" s="39"/>
      <c r="P194" s="39"/>
      <c r="Q194" s="39"/>
      <c r="R194" s="39"/>
      <c r="S194" s="39"/>
      <c r="T194" s="39"/>
      <c r="U194" s="39"/>
      <c r="V194" s="39"/>
      <c r="W194" s="39"/>
      <c r="X194" s="87"/>
      <c r="AT194" s="17" t="s">
        <v>179</v>
      </c>
      <c r="AU194" s="17" t="s">
        <v>177</v>
      </c>
    </row>
    <row r="195" spans="2:65" s="279" customFormat="1" ht="21.6" customHeight="1" x14ac:dyDescent="0.3">
      <c r="B195" s="278"/>
      <c r="D195" s="280" t="s">
        <v>72</v>
      </c>
      <c r="E195" s="280" t="s">
        <v>1156</v>
      </c>
      <c r="F195" s="280" t="s">
        <v>1157</v>
      </c>
      <c r="K195" s="281">
        <f>BK195</f>
        <v>0</v>
      </c>
      <c r="M195" s="278"/>
      <c r="N195" s="282"/>
      <c r="O195" s="283"/>
      <c r="P195" s="283"/>
      <c r="Q195" s="284">
        <f>SUM(Q196:Q199)</f>
        <v>0</v>
      </c>
      <c r="R195" s="284">
        <f>SUM(R196:R199)</f>
        <v>0</v>
      </c>
      <c r="S195" s="283"/>
      <c r="T195" s="285">
        <f>SUM(T196:T199)</f>
        <v>0</v>
      </c>
      <c r="U195" s="283"/>
      <c r="V195" s="285">
        <f>SUM(V196:V199)</f>
        <v>0</v>
      </c>
      <c r="W195" s="283"/>
      <c r="X195" s="286">
        <f>SUM(X196:X199)</f>
        <v>0</v>
      </c>
      <c r="AR195" s="280" t="s">
        <v>81</v>
      </c>
      <c r="AT195" s="287" t="s">
        <v>72</v>
      </c>
      <c r="AU195" s="287" t="s">
        <v>188</v>
      </c>
      <c r="AY195" s="280" t="s">
        <v>171</v>
      </c>
      <c r="BK195" s="288">
        <f>SUM(BK196:BK199)</f>
        <v>0</v>
      </c>
    </row>
    <row r="196" spans="2:65" s="45" customFormat="1" ht="16.5" customHeight="1" x14ac:dyDescent="0.3">
      <c r="B196" s="38"/>
      <c r="C196" s="201" t="s">
        <v>342</v>
      </c>
      <c r="D196" s="201" t="s">
        <v>173</v>
      </c>
      <c r="E196" s="202" t="s">
        <v>1158</v>
      </c>
      <c r="F196" s="203" t="s">
        <v>1159</v>
      </c>
      <c r="G196" s="204" t="s">
        <v>241</v>
      </c>
      <c r="H196" s="205">
        <v>216</v>
      </c>
      <c r="I196" s="7"/>
      <c r="J196" s="7"/>
      <c r="K196" s="206">
        <f>ROUND(P196*H196,2)</f>
        <v>0</v>
      </c>
      <c r="L196" s="203" t="s">
        <v>5</v>
      </c>
      <c r="M196" s="38"/>
      <c r="N196" s="207" t="s">
        <v>5</v>
      </c>
      <c r="O196" s="208" t="s">
        <v>42</v>
      </c>
      <c r="P196" s="144">
        <f>I196+J196</f>
        <v>0</v>
      </c>
      <c r="Q196" s="144">
        <f>ROUND(I196*H196,2)</f>
        <v>0</v>
      </c>
      <c r="R196" s="144">
        <f>ROUND(J196*H196,2)</f>
        <v>0</v>
      </c>
      <c r="S196" s="39"/>
      <c r="T196" s="209">
        <f>S196*H196</f>
        <v>0</v>
      </c>
      <c r="U196" s="209">
        <v>0</v>
      </c>
      <c r="V196" s="209">
        <f>U196*H196</f>
        <v>0</v>
      </c>
      <c r="W196" s="209">
        <v>0</v>
      </c>
      <c r="X196" s="210">
        <f>W196*H196</f>
        <v>0</v>
      </c>
      <c r="AR196" s="17" t="s">
        <v>177</v>
      </c>
      <c r="AT196" s="17" t="s">
        <v>173</v>
      </c>
      <c r="AU196" s="17" t="s">
        <v>177</v>
      </c>
      <c r="AY196" s="17" t="s">
        <v>171</v>
      </c>
      <c r="BE196" s="211">
        <f>IF(O196="základní",K196,0)</f>
        <v>0</v>
      </c>
      <c r="BF196" s="211">
        <f>IF(O196="snížená",K196,0)</f>
        <v>0</v>
      </c>
      <c r="BG196" s="211">
        <f>IF(O196="zákl. přenesená",K196,0)</f>
        <v>0</v>
      </c>
      <c r="BH196" s="211">
        <f>IF(O196="sníž. přenesená",K196,0)</f>
        <v>0</v>
      </c>
      <c r="BI196" s="211">
        <f>IF(O196="nulová",K196,0)</f>
        <v>0</v>
      </c>
      <c r="BJ196" s="17" t="s">
        <v>81</v>
      </c>
      <c r="BK196" s="211">
        <f>ROUND(P196*H196,2)</f>
        <v>0</v>
      </c>
      <c r="BL196" s="17" t="s">
        <v>177</v>
      </c>
      <c r="BM196" s="17" t="s">
        <v>597</v>
      </c>
    </row>
    <row r="197" spans="2:65" s="45" customFormat="1" ht="27" x14ac:dyDescent="0.3">
      <c r="B197" s="38"/>
      <c r="C197" s="39"/>
      <c r="D197" s="262" t="s">
        <v>179</v>
      </c>
      <c r="E197" s="39"/>
      <c r="F197" s="269" t="s">
        <v>1055</v>
      </c>
      <c r="G197" s="39"/>
      <c r="H197" s="39"/>
      <c r="I197" s="39"/>
      <c r="J197" s="39"/>
      <c r="K197" s="39"/>
      <c r="L197" s="39"/>
      <c r="M197" s="38"/>
      <c r="N197" s="214"/>
      <c r="O197" s="39"/>
      <c r="P197" s="39"/>
      <c r="Q197" s="39"/>
      <c r="R197" s="39"/>
      <c r="S197" s="39"/>
      <c r="T197" s="39"/>
      <c r="U197" s="39"/>
      <c r="V197" s="39"/>
      <c r="W197" s="39"/>
      <c r="X197" s="87"/>
      <c r="AT197" s="17" t="s">
        <v>179</v>
      </c>
      <c r="AU197" s="17" t="s">
        <v>177</v>
      </c>
    </row>
    <row r="198" spans="2:65" s="45" customFormat="1" ht="16.5" customHeight="1" x14ac:dyDescent="0.3">
      <c r="B198" s="38"/>
      <c r="C198" s="201" t="s">
        <v>346</v>
      </c>
      <c r="D198" s="201" t="s">
        <v>173</v>
      </c>
      <c r="E198" s="202" t="s">
        <v>1160</v>
      </c>
      <c r="F198" s="203" t="s">
        <v>1161</v>
      </c>
      <c r="G198" s="204" t="s">
        <v>241</v>
      </c>
      <c r="H198" s="205">
        <v>16</v>
      </c>
      <c r="I198" s="7"/>
      <c r="J198" s="7"/>
      <c r="K198" s="206">
        <f>ROUND(P198*H198,2)</f>
        <v>0</v>
      </c>
      <c r="L198" s="203" t="s">
        <v>5</v>
      </c>
      <c r="M198" s="38"/>
      <c r="N198" s="207" t="s">
        <v>5</v>
      </c>
      <c r="O198" s="208" t="s">
        <v>42</v>
      </c>
      <c r="P198" s="144">
        <f>I198+J198</f>
        <v>0</v>
      </c>
      <c r="Q198" s="144">
        <f>ROUND(I198*H198,2)</f>
        <v>0</v>
      </c>
      <c r="R198" s="144">
        <f>ROUND(J198*H198,2)</f>
        <v>0</v>
      </c>
      <c r="S198" s="39"/>
      <c r="T198" s="209">
        <f>S198*H198</f>
        <v>0</v>
      </c>
      <c r="U198" s="209">
        <v>0</v>
      </c>
      <c r="V198" s="209">
        <f>U198*H198</f>
        <v>0</v>
      </c>
      <c r="W198" s="209">
        <v>0</v>
      </c>
      <c r="X198" s="210">
        <f>W198*H198</f>
        <v>0</v>
      </c>
      <c r="AR198" s="17" t="s">
        <v>177</v>
      </c>
      <c r="AT198" s="17" t="s">
        <v>173</v>
      </c>
      <c r="AU198" s="17" t="s">
        <v>177</v>
      </c>
      <c r="AY198" s="17" t="s">
        <v>171</v>
      </c>
      <c r="BE198" s="211">
        <f>IF(O198="základní",K198,0)</f>
        <v>0</v>
      </c>
      <c r="BF198" s="211">
        <f>IF(O198="snížená",K198,0)</f>
        <v>0</v>
      </c>
      <c r="BG198" s="211">
        <f>IF(O198="zákl. přenesená",K198,0)</f>
        <v>0</v>
      </c>
      <c r="BH198" s="211">
        <f>IF(O198="sníž. přenesená",K198,0)</f>
        <v>0</v>
      </c>
      <c r="BI198" s="211">
        <f>IF(O198="nulová",K198,0)</f>
        <v>0</v>
      </c>
      <c r="BJ198" s="17" t="s">
        <v>81</v>
      </c>
      <c r="BK198" s="211">
        <f>ROUND(P198*H198,2)</f>
        <v>0</v>
      </c>
      <c r="BL198" s="17" t="s">
        <v>177</v>
      </c>
      <c r="BM198" s="17" t="s">
        <v>600</v>
      </c>
    </row>
    <row r="199" spans="2:65" s="45" customFormat="1" ht="27" x14ac:dyDescent="0.3">
      <c r="B199" s="38"/>
      <c r="D199" s="212" t="s">
        <v>179</v>
      </c>
      <c r="F199" s="213" t="s">
        <v>1055</v>
      </c>
      <c r="M199" s="38"/>
      <c r="N199" s="214"/>
      <c r="O199" s="39"/>
      <c r="P199" s="39"/>
      <c r="Q199" s="39"/>
      <c r="R199" s="39"/>
      <c r="S199" s="39"/>
      <c r="T199" s="39"/>
      <c r="U199" s="39"/>
      <c r="V199" s="39"/>
      <c r="W199" s="39"/>
      <c r="X199" s="87"/>
      <c r="AT199" s="17" t="s">
        <v>179</v>
      </c>
      <c r="AU199" s="17" t="s">
        <v>177</v>
      </c>
    </row>
    <row r="200" spans="2:65" s="279" customFormat="1" ht="21.6" customHeight="1" x14ac:dyDescent="0.3">
      <c r="B200" s="278"/>
      <c r="D200" s="280" t="s">
        <v>72</v>
      </c>
      <c r="E200" s="280" t="s">
        <v>1162</v>
      </c>
      <c r="F200" s="280" t="s">
        <v>1163</v>
      </c>
      <c r="K200" s="281">
        <f>BK200</f>
        <v>0</v>
      </c>
      <c r="M200" s="278"/>
      <c r="N200" s="282"/>
      <c r="O200" s="283"/>
      <c r="P200" s="283"/>
      <c r="Q200" s="284">
        <f>SUM(Q201:Q202)</f>
        <v>0</v>
      </c>
      <c r="R200" s="284">
        <f>SUM(R201:R202)</f>
        <v>0</v>
      </c>
      <c r="S200" s="283"/>
      <c r="T200" s="285">
        <f>SUM(T201:T202)</f>
        <v>0</v>
      </c>
      <c r="U200" s="283"/>
      <c r="V200" s="285">
        <f>SUM(V201:V202)</f>
        <v>0</v>
      </c>
      <c r="W200" s="283"/>
      <c r="X200" s="286">
        <f>SUM(X201:X202)</f>
        <v>0</v>
      </c>
      <c r="AR200" s="280" t="s">
        <v>81</v>
      </c>
      <c r="AT200" s="287" t="s">
        <v>72</v>
      </c>
      <c r="AU200" s="287" t="s">
        <v>188</v>
      </c>
      <c r="AY200" s="280" t="s">
        <v>171</v>
      </c>
      <c r="BK200" s="288">
        <f>SUM(BK201:BK202)</f>
        <v>0</v>
      </c>
    </row>
    <row r="201" spans="2:65" s="45" customFormat="1" ht="16.5" customHeight="1" x14ac:dyDescent="0.3">
      <c r="B201" s="38"/>
      <c r="C201" s="201" t="s">
        <v>350</v>
      </c>
      <c r="D201" s="201" t="s">
        <v>173</v>
      </c>
      <c r="E201" s="202" t="s">
        <v>1164</v>
      </c>
      <c r="F201" s="203" t="s">
        <v>1165</v>
      </c>
      <c r="G201" s="204" t="s">
        <v>241</v>
      </c>
      <c r="H201" s="205">
        <v>32</v>
      </c>
      <c r="I201" s="7"/>
      <c r="J201" s="7"/>
      <c r="K201" s="206">
        <f>ROUND(P201*H201,2)</f>
        <v>0</v>
      </c>
      <c r="L201" s="203" t="s">
        <v>5</v>
      </c>
      <c r="M201" s="38"/>
      <c r="N201" s="207" t="s">
        <v>5</v>
      </c>
      <c r="O201" s="208" t="s">
        <v>42</v>
      </c>
      <c r="P201" s="144">
        <f>I201+J201</f>
        <v>0</v>
      </c>
      <c r="Q201" s="144">
        <f>ROUND(I201*H201,2)</f>
        <v>0</v>
      </c>
      <c r="R201" s="144">
        <f>ROUND(J201*H201,2)</f>
        <v>0</v>
      </c>
      <c r="S201" s="39"/>
      <c r="T201" s="209">
        <f>S201*H201</f>
        <v>0</v>
      </c>
      <c r="U201" s="209">
        <v>0</v>
      </c>
      <c r="V201" s="209">
        <f>U201*H201</f>
        <v>0</v>
      </c>
      <c r="W201" s="209">
        <v>0</v>
      </c>
      <c r="X201" s="210">
        <f>W201*H201</f>
        <v>0</v>
      </c>
      <c r="AR201" s="17" t="s">
        <v>177</v>
      </c>
      <c r="AT201" s="17" t="s">
        <v>173</v>
      </c>
      <c r="AU201" s="17" t="s">
        <v>177</v>
      </c>
      <c r="AY201" s="17" t="s">
        <v>171</v>
      </c>
      <c r="BE201" s="211">
        <f>IF(O201="základní",K201,0)</f>
        <v>0</v>
      </c>
      <c r="BF201" s="211">
        <f>IF(O201="snížená",K201,0)</f>
        <v>0</v>
      </c>
      <c r="BG201" s="211">
        <f>IF(O201="zákl. přenesená",K201,0)</f>
        <v>0</v>
      </c>
      <c r="BH201" s="211">
        <f>IF(O201="sníž. přenesená",K201,0)</f>
        <v>0</v>
      </c>
      <c r="BI201" s="211">
        <f>IF(O201="nulová",K201,0)</f>
        <v>0</v>
      </c>
      <c r="BJ201" s="17" t="s">
        <v>81</v>
      </c>
      <c r="BK201" s="211">
        <f>ROUND(P201*H201,2)</f>
        <v>0</v>
      </c>
      <c r="BL201" s="17" t="s">
        <v>177</v>
      </c>
      <c r="BM201" s="17" t="s">
        <v>606</v>
      </c>
    </row>
    <row r="202" spans="2:65" s="45" customFormat="1" ht="27" x14ac:dyDescent="0.3">
      <c r="B202" s="38"/>
      <c r="C202" s="39"/>
      <c r="D202" s="262" t="s">
        <v>179</v>
      </c>
      <c r="E202" s="39"/>
      <c r="F202" s="269" t="s">
        <v>1055</v>
      </c>
      <c r="G202" s="39"/>
      <c r="H202" s="39"/>
      <c r="I202" s="39"/>
      <c r="J202" s="39"/>
      <c r="K202" s="39"/>
      <c r="L202" s="39"/>
      <c r="M202" s="38"/>
      <c r="N202" s="214"/>
      <c r="O202" s="39"/>
      <c r="P202" s="39"/>
      <c r="Q202" s="39"/>
      <c r="R202" s="39"/>
      <c r="S202" s="39"/>
      <c r="T202" s="39"/>
      <c r="U202" s="39"/>
      <c r="V202" s="39"/>
      <c r="W202" s="39"/>
      <c r="X202" s="87"/>
      <c r="AT202" s="17" t="s">
        <v>179</v>
      </c>
      <c r="AU202" s="17" t="s">
        <v>177</v>
      </c>
    </row>
    <row r="203" spans="2:65" s="279" customFormat="1" ht="21.6" customHeight="1" x14ac:dyDescent="0.3">
      <c r="B203" s="278"/>
      <c r="D203" s="280" t="s">
        <v>72</v>
      </c>
      <c r="E203" s="280" t="s">
        <v>1166</v>
      </c>
      <c r="F203" s="280" t="s">
        <v>1167</v>
      </c>
      <c r="K203" s="281">
        <f>BK203</f>
        <v>0</v>
      </c>
      <c r="M203" s="278"/>
      <c r="N203" s="282"/>
      <c r="O203" s="283"/>
      <c r="P203" s="283"/>
      <c r="Q203" s="284">
        <f>SUM(Q204:Q205)</f>
        <v>0</v>
      </c>
      <c r="R203" s="284">
        <f>SUM(R204:R205)</f>
        <v>0</v>
      </c>
      <c r="S203" s="283"/>
      <c r="T203" s="285">
        <f>SUM(T204:T205)</f>
        <v>0</v>
      </c>
      <c r="U203" s="283"/>
      <c r="V203" s="285">
        <f>SUM(V204:V205)</f>
        <v>0</v>
      </c>
      <c r="W203" s="283"/>
      <c r="X203" s="286">
        <f>SUM(X204:X205)</f>
        <v>0</v>
      </c>
      <c r="AR203" s="280" t="s">
        <v>81</v>
      </c>
      <c r="AT203" s="287" t="s">
        <v>72</v>
      </c>
      <c r="AU203" s="287" t="s">
        <v>188</v>
      </c>
      <c r="AY203" s="280" t="s">
        <v>171</v>
      </c>
      <c r="BK203" s="288">
        <f>SUM(BK204:BK205)</f>
        <v>0</v>
      </c>
    </row>
    <row r="204" spans="2:65" s="45" customFormat="1" ht="16.5" customHeight="1" x14ac:dyDescent="0.3">
      <c r="B204" s="38"/>
      <c r="C204" s="201" t="s">
        <v>355</v>
      </c>
      <c r="D204" s="201" t="s">
        <v>173</v>
      </c>
      <c r="E204" s="202" t="s">
        <v>1168</v>
      </c>
      <c r="F204" s="203" t="s">
        <v>1169</v>
      </c>
      <c r="G204" s="204" t="s">
        <v>1077</v>
      </c>
      <c r="H204" s="205">
        <v>3</v>
      </c>
      <c r="I204" s="7"/>
      <c r="J204" s="7"/>
      <c r="K204" s="206">
        <f>ROUND(P204*H204,2)</f>
        <v>0</v>
      </c>
      <c r="L204" s="203" t="s">
        <v>5</v>
      </c>
      <c r="M204" s="38"/>
      <c r="N204" s="207" t="s">
        <v>5</v>
      </c>
      <c r="O204" s="208" t="s">
        <v>42</v>
      </c>
      <c r="P204" s="144">
        <f>I204+J204</f>
        <v>0</v>
      </c>
      <c r="Q204" s="144">
        <f>ROUND(I204*H204,2)</f>
        <v>0</v>
      </c>
      <c r="R204" s="144">
        <f>ROUND(J204*H204,2)</f>
        <v>0</v>
      </c>
      <c r="S204" s="39"/>
      <c r="T204" s="209">
        <f>S204*H204</f>
        <v>0</v>
      </c>
      <c r="U204" s="209">
        <v>0</v>
      </c>
      <c r="V204" s="209">
        <f>U204*H204</f>
        <v>0</v>
      </c>
      <c r="W204" s="209">
        <v>0</v>
      </c>
      <c r="X204" s="210">
        <f>W204*H204</f>
        <v>0</v>
      </c>
      <c r="AR204" s="17" t="s">
        <v>177</v>
      </c>
      <c r="AT204" s="17" t="s">
        <v>173</v>
      </c>
      <c r="AU204" s="17" t="s">
        <v>177</v>
      </c>
      <c r="AY204" s="17" t="s">
        <v>171</v>
      </c>
      <c r="BE204" s="211">
        <f>IF(O204="základní",K204,0)</f>
        <v>0</v>
      </c>
      <c r="BF204" s="211">
        <f>IF(O204="snížená",K204,0)</f>
        <v>0</v>
      </c>
      <c r="BG204" s="211">
        <f>IF(O204="zákl. přenesená",K204,0)</f>
        <v>0</v>
      </c>
      <c r="BH204" s="211">
        <f>IF(O204="sníž. přenesená",K204,0)</f>
        <v>0</v>
      </c>
      <c r="BI204" s="211">
        <f>IF(O204="nulová",K204,0)</f>
        <v>0</v>
      </c>
      <c r="BJ204" s="17" t="s">
        <v>81</v>
      </c>
      <c r="BK204" s="211">
        <f>ROUND(P204*H204,2)</f>
        <v>0</v>
      </c>
      <c r="BL204" s="17" t="s">
        <v>177</v>
      </c>
      <c r="BM204" s="17" t="s">
        <v>611</v>
      </c>
    </row>
    <row r="205" spans="2:65" s="45" customFormat="1" ht="27" x14ac:dyDescent="0.3">
      <c r="B205" s="38"/>
      <c r="C205" s="39"/>
      <c r="D205" s="262" t="s">
        <v>179</v>
      </c>
      <c r="E205" s="39"/>
      <c r="F205" s="269" t="s">
        <v>1055</v>
      </c>
      <c r="G205" s="39"/>
      <c r="H205" s="39"/>
      <c r="I205" s="39"/>
      <c r="J205" s="39"/>
      <c r="K205" s="39"/>
      <c r="L205" s="39"/>
      <c r="M205" s="38"/>
      <c r="N205" s="214"/>
      <c r="O205" s="39"/>
      <c r="P205" s="39"/>
      <c r="Q205" s="39"/>
      <c r="R205" s="39"/>
      <c r="S205" s="39"/>
      <c r="T205" s="39"/>
      <c r="U205" s="39"/>
      <c r="V205" s="39"/>
      <c r="W205" s="39"/>
      <c r="X205" s="87"/>
      <c r="AT205" s="17" t="s">
        <v>179</v>
      </c>
      <c r="AU205" s="17" t="s">
        <v>177</v>
      </c>
    </row>
    <row r="206" spans="2:65" s="279" customFormat="1" ht="21.6" customHeight="1" x14ac:dyDescent="0.3">
      <c r="B206" s="278"/>
      <c r="D206" s="280" t="s">
        <v>72</v>
      </c>
      <c r="E206" s="280" t="s">
        <v>1170</v>
      </c>
      <c r="F206" s="280" t="s">
        <v>1171</v>
      </c>
      <c r="K206" s="281">
        <f>BK206</f>
        <v>0</v>
      </c>
      <c r="M206" s="278"/>
      <c r="N206" s="282"/>
      <c r="O206" s="283"/>
      <c r="P206" s="283"/>
      <c r="Q206" s="284">
        <f>SUM(Q207:Q208)</f>
        <v>0</v>
      </c>
      <c r="R206" s="284">
        <f>SUM(R207:R208)</f>
        <v>0</v>
      </c>
      <c r="S206" s="283"/>
      <c r="T206" s="285">
        <f>SUM(T207:T208)</f>
        <v>0</v>
      </c>
      <c r="U206" s="283"/>
      <c r="V206" s="285">
        <f>SUM(V207:V208)</f>
        <v>0</v>
      </c>
      <c r="W206" s="283"/>
      <c r="X206" s="286">
        <f>SUM(X207:X208)</f>
        <v>0</v>
      </c>
      <c r="AR206" s="280" t="s">
        <v>81</v>
      </c>
      <c r="AT206" s="287" t="s">
        <v>72</v>
      </c>
      <c r="AU206" s="287" t="s">
        <v>188</v>
      </c>
      <c r="AY206" s="280" t="s">
        <v>171</v>
      </c>
      <c r="BK206" s="288">
        <f>SUM(BK207:BK208)</f>
        <v>0</v>
      </c>
    </row>
    <row r="207" spans="2:65" s="45" customFormat="1" ht="16.5" customHeight="1" x14ac:dyDescent="0.3">
      <c r="B207" s="38"/>
      <c r="C207" s="201" t="s">
        <v>359</v>
      </c>
      <c r="D207" s="201" t="s">
        <v>173</v>
      </c>
      <c r="E207" s="202" t="s">
        <v>1172</v>
      </c>
      <c r="F207" s="203" t="s">
        <v>1173</v>
      </c>
      <c r="G207" s="204" t="s">
        <v>241</v>
      </c>
      <c r="H207" s="205">
        <v>216</v>
      </c>
      <c r="I207" s="7"/>
      <c r="J207" s="7"/>
      <c r="K207" s="206">
        <f>ROUND(P207*H207,2)</f>
        <v>0</v>
      </c>
      <c r="L207" s="203" t="s">
        <v>5</v>
      </c>
      <c r="M207" s="38"/>
      <c r="N207" s="207" t="s">
        <v>5</v>
      </c>
      <c r="O207" s="208" t="s">
        <v>42</v>
      </c>
      <c r="P207" s="144">
        <f>I207+J207</f>
        <v>0</v>
      </c>
      <c r="Q207" s="144">
        <f>ROUND(I207*H207,2)</f>
        <v>0</v>
      </c>
      <c r="R207" s="144">
        <f>ROUND(J207*H207,2)</f>
        <v>0</v>
      </c>
      <c r="S207" s="39"/>
      <c r="T207" s="209">
        <f>S207*H207</f>
        <v>0</v>
      </c>
      <c r="U207" s="209">
        <v>0</v>
      </c>
      <c r="V207" s="209">
        <f>U207*H207</f>
        <v>0</v>
      </c>
      <c r="W207" s="209">
        <v>0</v>
      </c>
      <c r="X207" s="210">
        <f>W207*H207</f>
        <v>0</v>
      </c>
      <c r="AR207" s="17" t="s">
        <v>177</v>
      </c>
      <c r="AT207" s="17" t="s">
        <v>173</v>
      </c>
      <c r="AU207" s="17" t="s">
        <v>177</v>
      </c>
      <c r="AY207" s="17" t="s">
        <v>171</v>
      </c>
      <c r="BE207" s="211">
        <f>IF(O207="základní",K207,0)</f>
        <v>0</v>
      </c>
      <c r="BF207" s="211">
        <f>IF(O207="snížená",K207,0)</f>
        <v>0</v>
      </c>
      <c r="BG207" s="211">
        <f>IF(O207="zákl. přenesená",K207,0)</f>
        <v>0</v>
      </c>
      <c r="BH207" s="211">
        <f>IF(O207="sníž. přenesená",K207,0)</f>
        <v>0</v>
      </c>
      <c r="BI207" s="211">
        <f>IF(O207="nulová",K207,0)</f>
        <v>0</v>
      </c>
      <c r="BJ207" s="17" t="s">
        <v>81</v>
      </c>
      <c r="BK207" s="211">
        <f>ROUND(P207*H207,2)</f>
        <v>0</v>
      </c>
      <c r="BL207" s="17" t="s">
        <v>177</v>
      </c>
      <c r="BM207" s="17" t="s">
        <v>616</v>
      </c>
    </row>
    <row r="208" spans="2:65" s="45" customFormat="1" ht="27" x14ac:dyDescent="0.3">
      <c r="B208" s="38"/>
      <c r="C208" s="39"/>
      <c r="D208" s="262" t="s">
        <v>179</v>
      </c>
      <c r="E208" s="39"/>
      <c r="F208" s="269" t="s">
        <v>1055</v>
      </c>
      <c r="G208" s="39"/>
      <c r="H208" s="39"/>
      <c r="I208" s="39"/>
      <c r="J208" s="39"/>
      <c r="K208" s="39"/>
      <c r="L208" s="39"/>
      <c r="M208" s="38"/>
      <c r="N208" s="214"/>
      <c r="O208" s="39"/>
      <c r="P208" s="39"/>
      <c r="Q208" s="39"/>
      <c r="R208" s="39"/>
      <c r="S208" s="39"/>
      <c r="T208" s="39"/>
      <c r="U208" s="39"/>
      <c r="V208" s="39"/>
      <c r="W208" s="39"/>
      <c r="X208" s="87"/>
      <c r="AT208" s="17" t="s">
        <v>179</v>
      </c>
      <c r="AU208" s="17" t="s">
        <v>177</v>
      </c>
    </row>
    <row r="209" spans="2:65" s="279" customFormat="1" ht="21.6" customHeight="1" x14ac:dyDescent="0.3">
      <c r="B209" s="278"/>
      <c r="D209" s="280" t="s">
        <v>72</v>
      </c>
      <c r="E209" s="280" t="s">
        <v>1174</v>
      </c>
      <c r="F209" s="280" t="s">
        <v>1175</v>
      </c>
      <c r="K209" s="281">
        <f>BK209</f>
        <v>0</v>
      </c>
      <c r="M209" s="278"/>
      <c r="N209" s="282"/>
      <c r="O209" s="283"/>
      <c r="P209" s="283"/>
      <c r="Q209" s="284">
        <f>SUM(Q210:Q211)</f>
        <v>0</v>
      </c>
      <c r="R209" s="284">
        <f>SUM(R210:R211)</f>
        <v>0</v>
      </c>
      <c r="S209" s="283"/>
      <c r="T209" s="285">
        <f>SUM(T210:T211)</f>
        <v>0</v>
      </c>
      <c r="U209" s="283"/>
      <c r="V209" s="285">
        <f>SUM(V210:V211)</f>
        <v>0</v>
      </c>
      <c r="W209" s="283"/>
      <c r="X209" s="286">
        <f>SUM(X210:X211)</f>
        <v>0</v>
      </c>
      <c r="AR209" s="280" t="s">
        <v>81</v>
      </c>
      <c r="AT209" s="287" t="s">
        <v>72</v>
      </c>
      <c r="AU209" s="287" t="s">
        <v>188</v>
      </c>
      <c r="AY209" s="280" t="s">
        <v>171</v>
      </c>
      <c r="BK209" s="288">
        <f>SUM(BK210:BK211)</f>
        <v>0</v>
      </c>
    </row>
    <row r="210" spans="2:65" s="45" customFormat="1" ht="16.5" customHeight="1" x14ac:dyDescent="0.3">
      <c r="B210" s="38"/>
      <c r="C210" s="201" t="s">
        <v>363</v>
      </c>
      <c r="D210" s="201" t="s">
        <v>173</v>
      </c>
      <c r="E210" s="202" t="s">
        <v>1176</v>
      </c>
      <c r="F210" s="203" t="s">
        <v>1177</v>
      </c>
      <c r="G210" s="204" t="s">
        <v>1077</v>
      </c>
      <c r="H210" s="205">
        <v>2</v>
      </c>
      <c r="I210" s="7"/>
      <c r="J210" s="7"/>
      <c r="K210" s="206">
        <f>ROUND(P210*H210,2)</f>
        <v>0</v>
      </c>
      <c r="L210" s="203" t="s">
        <v>5</v>
      </c>
      <c r="M210" s="38"/>
      <c r="N210" s="207" t="s">
        <v>5</v>
      </c>
      <c r="O210" s="208" t="s">
        <v>42</v>
      </c>
      <c r="P210" s="144">
        <f>I210+J210</f>
        <v>0</v>
      </c>
      <c r="Q210" s="144">
        <f>ROUND(I210*H210,2)</f>
        <v>0</v>
      </c>
      <c r="R210" s="144">
        <f>ROUND(J210*H210,2)</f>
        <v>0</v>
      </c>
      <c r="S210" s="39"/>
      <c r="T210" s="209">
        <f>S210*H210</f>
        <v>0</v>
      </c>
      <c r="U210" s="209">
        <v>0</v>
      </c>
      <c r="V210" s="209">
        <f>U210*H210</f>
        <v>0</v>
      </c>
      <c r="W210" s="209">
        <v>0</v>
      </c>
      <c r="X210" s="210">
        <f>W210*H210</f>
        <v>0</v>
      </c>
      <c r="AR210" s="17" t="s">
        <v>177</v>
      </c>
      <c r="AT210" s="17" t="s">
        <v>173</v>
      </c>
      <c r="AU210" s="17" t="s">
        <v>177</v>
      </c>
      <c r="AY210" s="17" t="s">
        <v>171</v>
      </c>
      <c r="BE210" s="211">
        <f>IF(O210="základní",K210,0)</f>
        <v>0</v>
      </c>
      <c r="BF210" s="211">
        <f>IF(O210="snížená",K210,0)</f>
        <v>0</v>
      </c>
      <c r="BG210" s="211">
        <f>IF(O210="zákl. přenesená",K210,0)</f>
        <v>0</v>
      </c>
      <c r="BH210" s="211">
        <f>IF(O210="sníž. přenesená",K210,0)</f>
        <v>0</v>
      </c>
      <c r="BI210" s="211">
        <f>IF(O210="nulová",K210,0)</f>
        <v>0</v>
      </c>
      <c r="BJ210" s="17" t="s">
        <v>81</v>
      </c>
      <c r="BK210" s="211">
        <f>ROUND(P210*H210,2)</f>
        <v>0</v>
      </c>
      <c r="BL210" s="17" t="s">
        <v>177</v>
      </c>
      <c r="BM210" s="17" t="s">
        <v>620</v>
      </c>
    </row>
    <row r="211" spans="2:65" s="45" customFormat="1" ht="27" x14ac:dyDescent="0.3">
      <c r="B211" s="38"/>
      <c r="D211" s="212" t="s">
        <v>179</v>
      </c>
      <c r="F211" s="213" t="s">
        <v>1055</v>
      </c>
      <c r="M211" s="38"/>
      <c r="N211" s="214"/>
      <c r="O211" s="39"/>
      <c r="P211" s="39"/>
      <c r="Q211" s="39"/>
      <c r="R211" s="39"/>
      <c r="S211" s="39"/>
      <c r="T211" s="39"/>
      <c r="U211" s="39"/>
      <c r="V211" s="39"/>
      <c r="W211" s="39"/>
      <c r="X211" s="87"/>
      <c r="AT211" s="17" t="s">
        <v>179</v>
      </c>
      <c r="AU211" s="17" t="s">
        <v>177</v>
      </c>
    </row>
    <row r="212" spans="2:65" s="279" customFormat="1" ht="21.6" customHeight="1" x14ac:dyDescent="0.3">
      <c r="B212" s="278"/>
      <c r="C212" s="283"/>
      <c r="D212" s="289" t="s">
        <v>72</v>
      </c>
      <c r="E212" s="289" t="s">
        <v>1178</v>
      </c>
      <c r="F212" s="289" t="s">
        <v>1179</v>
      </c>
      <c r="G212" s="283"/>
      <c r="H212" s="283"/>
      <c r="I212" s="283"/>
      <c r="J212" s="283"/>
      <c r="K212" s="284">
        <f>BK212</f>
        <v>0</v>
      </c>
      <c r="L212" s="283"/>
      <c r="M212" s="278"/>
      <c r="N212" s="282"/>
      <c r="O212" s="283"/>
      <c r="P212" s="283"/>
      <c r="Q212" s="284">
        <f>SUM(Q213:Q214)</f>
        <v>0</v>
      </c>
      <c r="R212" s="284">
        <f>SUM(R213:R214)</f>
        <v>0</v>
      </c>
      <c r="S212" s="283"/>
      <c r="T212" s="285">
        <f>SUM(T213:T214)</f>
        <v>0</v>
      </c>
      <c r="U212" s="283"/>
      <c r="V212" s="285">
        <f>SUM(V213:V214)</f>
        <v>0</v>
      </c>
      <c r="W212" s="283"/>
      <c r="X212" s="286">
        <f>SUM(X213:X214)</f>
        <v>0</v>
      </c>
      <c r="AR212" s="280" t="s">
        <v>81</v>
      </c>
      <c r="AT212" s="287" t="s">
        <v>72</v>
      </c>
      <c r="AU212" s="287" t="s">
        <v>188</v>
      </c>
      <c r="AY212" s="280" t="s">
        <v>171</v>
      </c>
      <c r="BK212" s="288">
        <f>SUM(BK213:BK214)</f>
        <v>0</v>
      </c>
    </row>
    <row r="213" spans="2:65" s="45" customFormat="1" ht="16.5" customHeight="1" x14ac:dyDescent="0.3">
      <c r="B213" s="38"/>
      <c r="C213" s="201" t="s">
        <v>367</v>
      </c>
      <c r="D213" s="201" t="s">
        <v>173</v>
      </c>
      <c r="E213" s="202" t="s">
        <v>1180</v>
      </c>
      <c r="F213" s="203" t="s">
        <v>1181</v>
      </c>
      <c r="G213" s="204" t="s">
        <v>241</v>
      </c>
      <c r="H213" s="205">
        <v>15</v>
      </c>
      <c r="I213" s="7"/>
      <c r="J213" s="7"/>
      <c r="K213" s="206">
        <f>ROUND(P213*H213,2)</f>
        <v>0</v>
      </c>
      <c r="L213" s="203" t="s">
        <v>5</v>
      </c>
      <c r="M213" s="38"/>
      <c r="N213" s="207" t="s">
        <v>5</v>
      </c>
      <c r="O213" s="208" t="s">
        <v>42</v>
      </c>
      <c r="P213" s="144">
        <f>I213+J213</f>
        <v>0</v>
      </c>
      <c r="Q213" s="144">
        <f>ROUND(I213*H213,2)</f>
        <v>0</v>
      </c>
      <c r="R213" s="144">
        <f>ROUND(J213*H213,2)</f>
        <v>0</v>
      </c>
      <c r="S213" s="39"/>
      <c r="T213" s="209">
        <f>S213*H213</f>
        <v>0</v>
      </c>
      <c r="U213" s="209">
        <v>0</v>
      </c>
      <c r="V213" s="209">
        <f>U213*H213</f>
        <v>0</v>
      </c>
      <c r="W213" s="209">
        <v>0</v>
      </c>
      <c r="X213" s="210">
        <f>W213*H213</f>
        <v>0</v>
      </c>
      <c r="AR213" s="17" t="s">
        <v>177</v>
      </c>
      <c r="AT213" s="17" t="s">
        <v>173</v>
      </c>
      <c r="AU213" s="17" t="s">
        <v>177</v>
      </c>
      <c r="AY213" s="17" t="s">
        <v>171</v>
      </c>
      <c r="BE213" s="211">
        <f>IF(O213="základní",K213,0)</f>
        <v>0</v>
      </c>
      <c r="BF213" s="211">
        <f>IF(O213="snížená",K213,0)</f>
        <v>0</v>
      </c>
      <c r="BG213" s="211">
        <f>IF(O213="zákl. přenesená",K213,0)</f>
        <v>0</v>
      </c>
      <c r="BH213" s="211">
        <f>IF(O213="sníž. přenesená",K213,0)</f>
        <v>0</v>
      </c>
      <c r="BI213" s="211">
        <f>IF(O213="nulová",K213,0)</f>
        <v>0</v>
      </c>
      <c r="BJ213" s="17" t="s">
        <v>81</v>
      </c>
      <c r="BK213" s="211">
        <f>ROUND(P213*H213,2)</f>
        <v>0</v>
      </c>
      <c r="BL213" s="17" t="s">
        <v>177</v>
      </c>
      <c r="BM213" s="17" t="s">
        <v>623</v>
      </c>
    </row>
    <row r="214" spans="2:65" s="45" customFormat="1" ht="27" x14ac:dyDescent="0.3">
      <c r="B214" s="38"/>
      <c r="D214" s="212" t="s">
        <v>179</v>
      </c>
      <c r="F214" s="213" t="s">
        <v>1055</v>
      </c>
      <c r="M214" s="38"/>
      <c r="N214" s="214"/>
      <c r="O214" s="39"/>
      <c r="P214" s="39"/>
      <c r="Q214" s="39"/>
      <c r="R214" s="39"/>
      <c r="S214" s="39"/>
      <c r="T214" s="39"/>
      <c r="U214" s="39"/>
      <c r="V214" s="39"/>
      <c r="W214" s="39"/>
      <c r="X214" s="87"/>
      <c r="AT214" s="17" t="s">
        <v>179</v>
      </c>
      <c r="AU214" s="17" t="s">
        <v>177</v>
      </c>
    </row>
    <row r="215" spans="2:65" s="279" customFormat="1" ht="21.6" customHeight="1" x14ac:dyDescent="0.3">
      <c r="B215" s="278"/>
      <c r="C215" s="283"/>
      <c r="D215" s="289" t="s">
        <v>72</v>
      </c>
      <c r="E215" s="289" t="s">
        <v>1182</v>
      </c>
      <c r="F215" s="289" t="s">
        <v>1183</v>
      </c>
      <c r="G215" s="283"/>
      <c r="H215" s="283"/>
      <c r="I215" s="283"/>
      <c r="J215" s="283"/>
      <c r="K215" s="284">
        <f>BK215</f>
        <v>0</v>
      </c>
      <c r="L215" s="283"/>
      <c r="M215" s="278"/>
      <c r="N215" s="282"/>
      <c r="O215" s="283"/>
      <c r="P215" s="283"/>
      <c r="Q215" s="284">
        <f>SUM(Q216:Q221)</f>
        <v>0</v>
      </c>
      <c r="R215" s="284">
        <f>SUM(R216:R221)</f>
        <v>0</v>
      </c>
      <c r="S215" s="283"/>
      <c r="T215" s="285">
        <f>SUM(T216:T221)</f>
        <v>0</v>
      </c>
      <c r="U215" s="283"/>
      <c r="V215" s="285">
        <f>SUM(V216:V221)</f>
        <v>0</v>
      </c>
      <c r="W215" s="283"/>
      <c r="X215" s="286">
        <f>SUM(X216:X221)</f>
        <v>0</v>
      </c>
      <c r="AR215" s="280" t="s">
        <v>81</v>
      </c>
      <c r="AT215" s="287" t="s">
        <v>72</v>
      </c>
      <c r="AU215" s="287" t="s">
        <v>188</v>
      </c>
      <c r="AY215" s="280" t="s">
        <v>171</v>
      </c>
      <c r="BK215" s="288">
        <f>SUM(BK216:BK221)</f>
        <v>0</v>
      </c>
    </row>
    <row r="216" spans="2:65" s="45" customFormat="1" ht="16.5" customHeight="1" x14ac:dyDescent="0.3">
      <c r="B216" s="38"/>
      <c r="C216" s="201" t="s">
        <v>371</v>
      </c>
      <c r="D216" s="201" t="s">
        <v>173</v>
      </c>
      <c r="E216" s="202" t="s">
        <v>1184</v>
      </c>
      <c r="F216" s="203" t="s">
        <v>1185</v>
      </c>
      <c r="G216" s="204" t="s">
        <v>241</v>
      </c>
      <c r="H216" s="205">
        <v>216</v>
      </c>
      <c r="I216" s="7"/>
      <c r="J216" s="7"/>
      <c r="K216" s="206">
        <f>ROUND(P216*H216,2)</f>
        <v>0</v>
      </c>
      <c r="L216" s="203" t="s">
        <v>5</v>
      </c>
      <c r="M216" s="38"/>
      <c r="N216" s="207" t="s">
        <v>5</v>
      </c>
      <c r="O216" s="208" t="s">
        <v>42</v>
      </c>
      <c r="P216" s="144">
        <f>I216+J216</f>
        <v>0</v>
      </c>
      <c r="Q216" s="144">
        <f>ROUND(I216*H216,2)</f>
        <v>0</v>
      </c>
      <c r="R216" s="144">
        <f>ROUND(J216*H216,2)</f>
        <v>0</v>
      </c>
      <c r="S216" s="39"/>
      <c r="T216" s="209">
        <f>S216*H216</f>
        <v>0</v>
      </c>
      <c r="U216" s="209">
        <v>0</v>
      </c>
      <c r="V216" s="209">
        <f>U216*H216</f>
        <v>0</v>
      </c>
      <c r="W216" s="209">
        <v>0</v>
      </c>
      <c r="X216" s="210">
        <f>W216*H216</f>
        <v>0</v>
      </c>
      <c r="AR216" s="17" t="s">
        <v>177</v>
      </c>
      <c r="AT216" s="17" t="s">
        <v>173</v>
      </c>
      <c r="AU216" s="17" t="s">
        <v>177</v>
      </c>
      <c r="AY216" s="17" t="s">
        <v>171</v>
      </c>
      <c r="BE216" s="211">
        <f>IF(O216="základní",K216,0)</f>
        <v>0</v>
      </c>
      <c r="BF216" s="211">
        <f>IF(O216="snížená",K216,0)</f>
        <v>0</v>
      </c>
      <c r="BG216" s="211">
        <f>IF(O216="zákl. přenesená",K216,0)</f>
        <v>0</v>
      </c>
      <c r="BH216" s="211">
        <f>IF(O216="sníž. přenesená",K216,0)</f>
        <v>0</v>
      </c>
      <c r="BI216" s="211">
        <f>IF(O216="nulová",K216,0)</f>
        <v>0</v>
      </c>
      <c r="BJ216" s="17" t="s">
        <v>81</v>
      </c>
      <c r="BK216" s="211">
        <f>ROUND(P216*H216,2)</f>
        <v>0</v>
      </c>
      <c r="BL216" s="17" t="s">
        <v>177</v>
      </c>
      <c r="BM216" s="17" t="s">
        <v>626</v>
      </c>
    </row>
    <row r="217" spans="2:65" s="45" customFormat="1" ht="27" x14ac:dyDescent="0.3">
      <c r="B217" s="38"/>
      <c r="D217" s="212" t="s">
        <v>179</v>
      </c>
      <c r="F217" s="213" t="s">
        <v>1055</v>
      </c>
      <c r="M217" s="38"/>
      <c r="N217" s="214"/>
      <c r="O217" s="39"/>
      <c r="P217" s="39"/>
      <c r="Q217" s="39"/>
      <c r="R217" s="39"/>
      <c r="S217" s="39"/>
      <c r="T217" s="39"/>
      <c r="U217" s="39"/>
      <c r="V217" s="39"/>
      <c r="W217" s="39"/>
      <c r="X217" s="87"/>
      <c r="AT217" s="17" t="s">
        <v>179</v>
      </c>
      <c r="AU217" s="17" t="s">
        <v>177</v>
      </c>
    </row>
    <row r="218" spans="2:65" s="45" customFormat="1" ht="16.5" customHeight="1" x14ac:dyDescent="0.3">
      <c r="B218" s="38"/>
      <c r="C218" s="201" t="s">
        <v>375</v>
      </c>
      <c r="D218" s="201" t="s">
        <v>173</v>
      </c>
      <c r="E218" s="202" t="s">
        <v>1186</v>
      </c>
      <c r="F218" s="203" t="s">
        <v>1187</v>
      </c>
      <c r="G218" s="204" t="s">
        <v>241</v>
      </c>
      <c r="H218" s="205">
        <v>8</v>
      </c>
      <c r="I218" s="7"/>
      <c r="J218" s="7"/>
      <c r="K218" s="206">
        <f>ROUND(P218*H218,2)</f>
        <v>0</v>
      </c>
      <c r="L218" s="203" t="s">
        <v>5</v>
      </c>
      <c r="M218" s="38"/>
      <c r="N218" s="207" t="s">
        <v>5</v>
      </c>
      <c r="O218" s="208" t="s">
        <v>42</v>
      </c>
      <c r="P218" s="144">
        <f>I218+J218</f>
        <v>0</v>
      </c>
      <c r="Q218" s="144">
        <f>ROUND(I218*H218,2)</f>
        <v>0</v>
      </c>
      <c r="R218" s="144">
        <f>ROUND(J218*H218,2)</f>
        <v>0</v>
      </c>
      <c r="S218" s="39"/>
      <c r="T218" s="209">
        <f>S218*H218</f>
        <v>0</v>
      </c>
      <c r="U218" s="209">
        <v>0</v>
      </c>
      <c r="V218" s="209">
        <f>U218*H218</f>
        <v>0</v>
      </c>
      <c r="W218" s="209">
        <v>0</v>
      </c>
      <c r="X218" s="210">
        <f>W218*H218</f>
        <v>0</v>
      </c>
      <c r="AR218" s="17" t="s">
        <v>177</v>
      </c>
      <c r="AT218" s="17" t="s">
        <v>173</v>
      </c>
      <c r="AU218" s="17" t="s">
        <v>177</v>
      </c>
      <c r="AY218" s="17" t="s">
        <v>171</v>
      </c>
      <c r="BE218" s="211">
        <f>IF(O218="základní",K218,0)</f>
        <v>0</v>
      </c>
      <c r="BF218" s="211">
        <f>IF(O218="snížená",K218,0)</f>
        <v>0</v>
      </c>
      <c r="BG218" s="211">
        <f>IF(O218="zákl. přenesená",K218,0)</f>
        <v>0</v>
      </c>
      <c r="BH218" s="211">
        <f>IF(O218="sníž. přenesená",K218,0)</f>
        <v>0</v>
      </c>
      <c r="BI218" s="211">
        <f>IF(O218="nulová",K218,0)</f>
        <v>0</v>
      </c>
      <c r="BJ218" s="17" t="s">
        <v>81</v>
      </c>
      <c r="BK218" s="211">
        <f>ROUND(P218*H218,2)</f>
        <v>0</v>
      </c>
      <c r="BL218" s="17" t="s">
        <v>177</v>
      </c>
      <c r="BM218" s="17" t="s">
        <v>630</v>
      </c>
    </row>
    <row r="219" spans="2:65" s="45" customFormat="1" ht="27" x14ac:dyDescent="0.3">
      <c r="B219" s="38"/>
      <c r="D219" s="212" t="s">
        <v>179</v>
      </c>
      <c r="F219" s="213" t="s">
        <v>1055</v>
      </c>
      <c r="M219" s="38"/>
      <c r="N219" s="214"/>
      <c r="O219" s="39"/>
      <c r="P219" s="39"/>
      <c r="Q219" s="39"/>
      <c r="R219" s="39"/>
      <c r="S219" s="39"/>
      <c r="T219" s="39"/>
      <c r="U219" s="39"/>
      <c r="V219" s="39"/>
      <c r="W219" s="39"/>
      <c r="X219" s="87"/>
      <c r="AT219" s="17" t="s">
        <v>179</v>
      </c>
      <c r="AU219" s="17" t="s">
        <v>177</v>
      </c>
    </row>
    <row r="220" spans="2:65" s="45" customFormat="1" ht="16.5" customHeight="1" x14ac:dyDescent="0.3">
      <c r="B220" s="38"/>
      <c r="C220" s="201" t="s">
        <v>379</v>
      </c>
      <c r="D220" s="201" t="s">
        <v>173</v>
      </c>
      <c r="E220" s="202" t="s">
        <v>1188</v>
      </c>
      <c r="F220" s="203" t="s">
        <v>1189</v>
      </c>
      <c r="G220" s="204" t="s">
        <v>241</v>
      </c>
      <c r="H220" s="205">
        <v>8</v>
      </c>
      <c r="I220" s="7"/>
      <c r="J220" s="7"/>
      <c r="K220" s="206">
        <f>ROUND(P220*H220,2)</f>
        <v>0</v>
      </c>
      <c r="L220" s="203" t="s">
        <v>5</v>
      </c>
      <c r="M220" s="38"/>
      <c r="N220" s="207" t="s">
        <v>5</v>
      </c>
      <c r="O220" s="208" t="s">
        <v>42</v>
      </c>
      <c r="P220" s="144">
        <f>I220+J220</f>
        <v>0</v>
      </c>
      <c r="Q220" s="144">
        <f>ROUND(I220*H220,2)</f>
        <v>0</v>
      </c>
      <c r="R220" s="144">
        <f>ROUND(J220*H220,2)</f>
        <v>0</v>
      </c>
      <c r="S220" s="39"/>
      <c r="T220" s="209">
        <f>S220*H220</f>
        <v>0</v>
      </c>
      <c r="U220" s="209">
        <v>0</v>
      </c>
      <c r="V220" s="209">
        <f>U220*H220</f>
        <v>0</v>
      </c>
      <c r="W220" s="209">
        <v>0</v>
      </c>
      <c r="X220" s="210">
        <f>W220*H220</f>
        <v>0</v>
      </c>
      <c r="AR220" s="17" t="s">
        <v>177</v>
      </c>
      <c r="AT220" s="17" t="s">
        <v>173</v>
      </c>
      <c r="AU220" s="17" t="s">
        <v>177</v>
      </c>
      <c r="AY220" s="17" t="s">
        <v>171</v>
      </c>
      <c r="BE220" s="211">
        <f>IF(O220="základní",K220,0)</f>
        <v>0</v>
      </c>
      <c r="BF220" s="211">
        <f>IF(O220="snížená",K220,0)</f>
        <v>0</v>
      </c>
      <c r="BG220" s="211">
        <f>IF(O220="zákl. přenesená",K220,0)</f>
        <v>0</v>
      </c>
      <c r="BH220" s="211">
        <f>IF(O220="sníž. přenesená",K220,0)</f>
        <v>0</v>
      </c>
      <c r="BI220" s="211">
        <f>IF(O220="nulová",K220,0)</f>
        <v>0</v>
      </c>
      <c r="BJ220" s="17" t="s">
        <v>81</v>
      </c>
      <c r="BK220" s="211">
        <f>ROUND(P220*H220,2)</f>
        <v>0</v>
      </c>
      <c r="BL220" s="17" t="s">
        <v>177</v>
      </c>
      <c r="BM220" s="17" t="s">
        <v>633</v>
      </c>
    </row>
    <row r="221" spans="2:65" s="45" customFormat="1" ht="27" x14ac:dyDescent="0.3">
      <c r="B221" s="38"/>
      <c r="C221" s="39"/>
      <c r="D221" s="262" t="s">
        <v>179</v>
      </c>
      <c r="E221" s="39"/>
      <c r="F221" s="269" t="s">
        <v>1055</v>
      </c>
      <c r="G221" s="39"/>
      <c r="H221" s="39"/>
      <c r="I221" s="39"/>
      <c r="J221" s="39"/>
      <c r="K221" s="39"/>
      <c r="L221" s="39"/>
      <c r="M221" s="38"/>
      <c r="N221" s="214"/>
      <c r="O221" s="39"/>
      <c r="P221" s="39"/>
      <c r="Q221" s="39"/>
      <c r="R221" s="39"/>
      <c r="S221" s="39"/>
      <c r="T221" s="39"/>
      <c r="U221" s="39"/>
      <c r="V221" s="39"/>
      <c r="W221" s="39"/>
      <c r="X221" s="87"/>
      <c r="AT221" s="17" t="s">
        <v>179</v>
      </c>
      <c r="AU221" s="17" t="s">
        <v>177</v>
      </c>
    </row>
    <row r="222" spans="2:65" s="279" customFormat="1" ht="21.6" customHeight="1" x14ac:dyDescent="0.3">
      <c r="B222" s="278"/>
      <c r="D222" s="280" t="s">
        <v>72</v>
      </c>
      <c r="E222" s="280" t="s">
        <v>1190</v>
      </c>
      <c r="F222" s="280" t="s">
        <v>1191</v>
      </c>
      <c r="K222" s="281">
        <f>BK222</f>
        <v>0</v>
      </c>
      <c r="M222" s="278"/>
      <c r="N222" s="282"/>
      <c r="O222" s="283"/>
      <c r="P222" s="283"/>
      <c r="Q222" s="284">
        <f>SUM(Q223:Q226)</f>
        <v>0</v>
      </c>
      <c r="R222" s="284">
        <f>SUM(R223:R226)</f>
        <v>0</v>
      </c>
      <c r="S222" s="283"/>
      <c r="T222" s="285">
        <f>SUM(T223:T226)</f>
        <v>0</v>
      </c>
      <c r="U222" s="283"/>
      <c r="V222" s="285">
        <f>SUM(V223:V226)</f>
        <v>0</v>
      </c>
      <c r="W222" s="283"/>
      <c r="X222" s="286">
        <f>SUM(X223:X226)</f>
        <v>0</v>
      </c>
      <c r="AR222" s="280" t="s">
        <v>81</v>
      </c>
      <c r="AT222" s="287" t="s">
        <v>72</v>
      </c>
      <c r="AU222" s="287" t="s">
        <v>188</v>
      </c>
      <c r="AY222" s="280" t="s">
        <v>171</v>
      </c>
      <c r="BK222" s="288">
        <f>SUM(BK223:BK226)</f>
        <v>0</v>
      </c>
    </row>
    <row r="223" spans="2:65" s="45" customFormat="1" ht="16.5" customHeight="1" x14ac:dyDescent="0.3">
      <c r="B223" s="38"/>
      <c r="C223" s="201" t="s">
        <v>383</v>
      </c>
      <c r="D223" s="201" t="s">
        <v>173</v>
      </c>
      <c r="E223" s="202" t="s">
        <v>1192</v>
      </c>
      <c r="F223" s="203" t="s">
        <v>1193</v>
      </c>
      <c r="G223" s="204" t="s">
        <v>195</v>
      </c>
      <c r="H223" s="205">
        <v>23.3</v>
      </c>
      <c r="I223" s="7"/>
      <c r="J223" s="7"/>
      <c r="K223" s="206">
        <f>ROUND(P223*H223,2)</f>
        <v>0</v>
      </c>
      <c r="L223" s="203" t="s">
        <v>5</v>
      </c>
      <c r="M223" s="38"/>
      <c r="N223" s="207" t="s">
        <v>5</v>
      </c>
      <c r="O223" s="208" t="s">
        <v>42</v>
      </c>
      <c r="P223" s="144">
        <f>I223+J223</f>
        <v>0</v>
      </c>
      <c r="Q223" s="144">
        <f>ROUND(I223*H223,2)</f>
        <v>0</v>
      </c>
      <c r="R223" s="144">
        <f>ROUND(J223*H223,2)</f>
        <v>0</v>
      </c>
      <c r="S223" s="39"/>
      <c r="T223" s="209">
        <f>S223*H223</f>
        <v>0</v>
      </c>
      <c r="U223" s="209">
        <v>0</v>
      </c>
      <c r="V223" s="209">
        <f>U223*H223</f>
        <v>0</v>
      </c>
      <c r="W223" s="209">
        <v>0</v>
      </c>
      <c r="X223" s="210">
        <f>W223*H223</f>
        <v>0</v>
      </c>
      <c r="AR223" s="17" t="s">
        <v>177</v>
      </c>
      <c r="AT223" s="17" t="s">
        <v>173</v>
      </c>
      <c r="AU223" s="17" t="s">
        <v>177</v>
      </c>
      <c r="AY223" s="17" t="s">
        <v>171</v>
      </c>
      <c r="BE223" s="211">
        <f>IF(O223="základní",K223,0)</f>
        <v>0</v>
      </c>
      <c r="BF223" s="211">
        <f>IF(O223="snížená",K223,0)</f>
        <v>0</v>
      </c>
      <c r="BG223" s="211">
        <f>IF(O223="zákl. přenesená",K223,0)</f>
        <v>0</v>
      </c>
      <c r="BH223" s="211">
        <f>IF(O223="sníž. přenesená",K223,0)</f>
        <v>0</v>
      </c>
      <c r="BI223" s="211">
        <f>IF(O223="nulová",K223,0)</f>
        <v>0</v>
      </c>
      <c r="BJ223" s="17" t="s">
        <v>81</v>
      </c>
      <c r="BK223" s="211">
        <f>ROUND(P223*H223,2)</f>
        <v>0</v>
      </c>
      <c r="BL223" s="17" t="s">
        <v>177</v>
      </c>
      <c r="BM223" s="17" t="s">
        <v>638</v>
      </c>
    </row>
    <row r="224" spans="2:65" s="45" customFormat="1" ht="27" x14ac:dyDescent="0.3">
      <c r="B224" s="38"/>
      <c r="C224" s="39"/>
      <c r="D224" s="262" t="s">
        <v>179</v>
      </c>
      <c r="E224" s="39"/>
      <c r="F224" s="269" t="s">
        <v>1055</v>
      </c>
      <c r="G224" s="39"/>
      <c r="H224" s="39"/>
      <c r="I224" s="39"/>
      <c r="J224" s="39"/>
      <c r="K224" s="39"/>
      <c r="L224" s="39"/>
      <c r="M224" s="38"/>
      <c r="N224" s="214"/>
      <c r="O224" s="39"/>
      <c r="P224" s="39"/>
      <c r="Q224" s="39"/>
      <c r="R224" s="39"/>
      <c r="S224" s="39"/>
      <c r="T224" s="39"/>
      <c r="U224" s="39"/>
      <c r="V224" s="39"/>
      <c r="W224" s="39"/>
      <c r="X224" s="87"/>
      <c r="AT224" s="17" t="s">
        <v>179</v>
      </c>
      <c r="AU224" s="17" t="s">
        <v>177</v>
      </c>
    </row>
    <row r="225" spans="2:65" s="45" customFormat="1" ht="16.5" customHeight="1" x14ac:dyDescent="0.3">
      <c r="B225" s="38"/>
      <c r="C225" s="201" t="s">
        <v>387</v>
      </c>
      <c r="D225" s="201" t="s">
        <v>173</v>
      </c>
      <c r="E225" s="202" t="s">
        <v>1194</v>
      </c>
      <c r="F225" s="203" t="s">
        <v>1195</v>
      </c>
      <c r="G225" s="204" t="s">
        <v>195</v>
      </c>
      <c r="H225" s="205">
        <v>23.3</v>
      </c>
      <c r="I225" s="7"/>
      <c r="J225" s="7"/>
      <c r="K225" s="206">
        <f>ROUND(P225*H225,2)</f>
        <v>0</v>
      </c>
      <c r="L225" s="203" t="s">
        <v>5</v>
      </c>
      <c r="M225" s="38"/>
      <c r="N225" s="207" t="s">
        <v>5</v>
      </c>
      <c r="O225" s="208" t="s">
        <v>42</v>
      </c>
      <c r="P225" s="144">
        <f>I225+J225</f>
        <v>0</v>
      </c>
      <c r="Q225" s="144">
        <f>ROUND(I225*H225,2)</f>
        <v>0</v>
      </c>
      <c r="R225" s="144">
        <f>ROUND(J225*H225,2)</f>
        <v>0</v>
      </c>
      <c r="S225" s="39"/>
      <c r="T225" s="209">
        <f>S225*H225</f>
        <v>0</v>
      </c>
      <c r="U225" s="209">
        <v>0</v>
      </c>
      <c r="V225" s="209">
        <f>U225*H225</f>
        <v>0</v>
      </c>
      <c r="W225" s="209">
        <v>0</v>
      </c>
      <c r="X225" s="210">
        <f>W225*H225</f>
        <v>0</v>
      </c>
      <c r="AR225" s="17" t="s">
        <v>177</v>
      </c>
      <c r="AT225" s="17" t="s">
        <v>173</v>
      </c>
      <c r="AU225" s="17" t="s">
        <v>177</v>
      </c>
      <c r="AY225" s="17" t="s">
        <v>171</v>
      </c>
      <c r="BE225" s="211">
        <f>IF(O225="základní",K225,0)</f>
        <v>0</v>
      </c>
      <c r="BF225" s="211">
        <f>IF(O225="snížená",K225,0)</f>
        <v>0</v>
      </c>
      <c r="BG225" s="211">
        <f>IF(O225="zákl. přenesená",K225,0)</f>
        <v>0</v>
      </c>
      <c r="BH225" s="211">
        <f>IF(O225="sníž. přenesená",K225,0)</f>
        <v>0</v>
      </c>
      <c r="BI225" s="211">
        <f>IF(O225="nulová",K225,0)</f>
        <v>0</v>
      </c>
      <c r="BJ225" s="17" t="s">
        <v>81</v>
      </c>
      <c r="BK225" s="211">
        <f>ROUND(P225*H225,2)</f>
        <v>0</v>
      </c>
      <c r="BL225" s="17" t="s">
        <v>177</v>
      </c>
      <c r="BM225" s="17" t="s">
        <v>746</v>
      </c>
    </row>
    <row r="226" spans="2:65" s="45" customFormat="1" ht="27" x14ac:dyDescent="0.3">
      <c r="B226" s="38"/>
      <c r="D226" s="212" t="s">
        <v>179</v>
      </c>
      <c r="F226" s="213" t="s">
        <v>1055</v>
      </c>
      <c r="M226" s="38"/>
      <c r="N226" s="214"/>
      <c r="O226" s="39"/>
      <c r="P226" s="39"/>
      <c r="Q226" s="39"/>
      <c r="R226" s="39"/>
      <c r="S226" s="39"/>
      <c r="T226" s="39"/>
      <c r="U226" s="39"/>
      <c r="V226" s="39"/>
      <c r="W226" s="39"/>
      <c r="X226" s="87"/>
      <c r="AT226" s="17" t="s">
        <v>179</v>
      </c>
      <c r="AU226" s="17" t="s">
        <v>177</v>
      </c>
    </row>
    <row r="227" spans="2:65" s="279" customFormat="1" ht="21.6" customHeight="1" x14ac:dyDescent="0.3">
      <c r="B227" s="278"/>
      <c r="D227" s="280" t="s">
        <v>72</v>
      </c>
      <c r="E227" s="280" t="s">
        <v>1196</v>
      </c>
      <c r="F227" s="280" t="s">
        <v>1197</v>
      </c>
      <c r="K227" s="281">
        <f>BK227</f>
        <v>0</v>
      </c>
      <c r="M227" s="278"/>
      <c r="N227" s="282"/>
      <c r="O227" s="283"/>
      <c r="P227" s="283"/>
      <c r="Q227" s="284">
        <f>SUM(Q228:Q231)</f>
        <v>0</v>
      </c>
      <c r="R227" s="284">
        <f>SUM(R228:R231)</f>
        <v>0</v>
      </c>
      <c r="S227" s="283"/>
      <c r="T227" s="285">
        <f>SUM(T228:T231)</f>
        <v>0</v>
      </c>
      <c r="U227" s="283"/>
      <c r="V227" s="285">
        <f>SUM(V228:V231)</f>
        <v>0</v>
      </c>
      <c r="W227" s="283"/>
      <c r="X227" s="286">
        <f>SUM(X228:X231)</f>
        <v>0</v>
      </c>
      <c r="AR227" s="280" t="s">
        <v>81</v>
      </c>
      <c r="AT227" s="287" t="s">
        <v>72</v>
      </c>
      <c r="AU227" s="287" t="s">
        <v>188</v>
      </c>
      <c r="AY227" s="280" t="s">
        <v>171</v>
      </c>
      <c r="BK227" s="288">
        <f>SUM(BK228:BK231)</f>
        <v>0</v>
      </c>
    </row>
    <row r="228" spans="2:65" s="45" customFormat="1" ht="16.5" customHeight="1" x14ac:dyDescent="0.3">
      <c r="B228" s="38"/>
      <c r="C228" s="201" t="s">
        <v>392</v>
      </c>
      <c r="D228" s="201" t="s">
        <v>173</v>
      </c>
      <c r="E228" s="202" t="s">
        <v>1198</v>
      </c>
      <c r="F228" s="203" t="s">
        <v>1199</v>
      </c>
      <c r="G228" s="204" t="s">
        <v>176</v>
      </c>
      <c r="H228" s="205">
        <v>183.6</v>
      </c>
      <c r="I228" s="7"/>
      <c r="J228" s="7"/>
      <c r="K228" s="206">
        <f>ROUND(P228*H228,2)</f>
        <v>0</v>
      </c>
      <c r="L228" s="203" t="s">
        <v>5</v>
      </c>
      <c r="M228" s="38"/>
      <c r="N228" s="207" t="s">
        <v>5</v>
      </c>
      <c r="O228" s="208" t="s">
        <v>42</v>
      </c>
      <c r="P228" s="144">
        <f>I228+J228</f>
        <v>0</v>
      </c>
      <c r="Q228" s="144">
        <f>ROUND(I228*H228,2)</f>
        <v>0</v>
      </c>
      <c r="R228" s="144">
        <f>ROUND(J228*H228,2)</f>
        <v>0</v>
      </c>
      <c r="S228" s="39"/>
      <c r="T228" s="209">
        <f>S228*H228</f>
        <v>0</v>
      </c>
      <c r="U228" s="209">
        <v>0</v>
      </c>
      <c r="V228" s="209">
        <f>U228*H228</f>
        <v>0</v>
      </c>
      <c r="W228" s="209">
        <v>0</v>
      </c>
      <c r="X228" s="210">
        <f>W228*H228</f>
        <v>0</v>
      </c>
      <c r="AR228" s="17" t="s">
        <v>177</v>
      </c>
      <c r="AT228" s="17" t="s">
        <v>173</v>
      </c>
      <c r="AU228" s="17" t="s">
        <v>177</v>
      </c>
      <c r="AY228" s="17" t="s">
        <v>171</v>
      </c>
      <c r="BE228" s="211">
        <f>IF(O228="základní",K228,0)</f>
        <v>0</v>
      </c>
      <c r="BF228" s="211">
        <f>IF(O228="snížená",K228,0)</f>
        <v>0</v>
      </c>
      <c r="BG228" s="211">
        <f>IF(O228="zákl. přenesená",K228,0)</f>
        <v>0</v>
      </c>
      <c r="BH228" s="211">
        <f>IF(O228="sníž. přenesená",K228,0)</f>
        <v>0</v>
      </c>
      <c r="BI228" s="211">
        <f>IF(O228="nulová",K228,0)</f>
        <v>0</v>
      </c>
      <c r="BJ228" s="17" t="s">
        <v>81</v>
      </c>
      <c r="BK228" s="211">
        <f>ROUND(P228*H228,2)</f>
        <v>0</v>
      </c>
      <c r="BL228" s="17" t="s">
        <v>177</v>
      </c>
      <c r="BM228" s="17" t="s">
        <v>749</v>
      </c>
    </row>
    <row r="229" spans="2:65" s="45" customFormat="1" ht="27" x14ac:dyDescent="0.3">
      <c r="B229" s="38"/>
      <c r="C229" s="39"/>
      <c r="D229" s="262" t="s">
        <v>179</v>
      </c>
      <c r="E229" s="39"/>
      <c r="F229" s="269" t="s">
        <v>1055</v>
      </c>
      <c r="G229" s="39"/>
      <c r="H229" s="39"/>
      <c r="I229" s="39"/>
      <c r="J229" s="39"/>
      <c r="K229" s="39"/>
      <c r="L229" s="39"/>
      <c r="M229" s="38"/>
      <c r="N229" s="214"/>
      <c r="O229" s="39"/>
      <c r="P229" s="39"/>
      <c r="Q229" s="39"/>
      <c r="R229" s="39"/>
      <c r="S229" s="39"/>
      <c r="T229" s="39"/>
      <c r="U229" s="39"/>
      <c r="V229" s="39"/>
      <c r="W229" s="39"/>
      <c r="X229" s="87"/>
      <c r="AT229" s="17" t="s">
        <v>179</v>
      </c>
      <c r="AU229" s="17" t="s">
        <v>177</v>
      </c>
    </row>
    <row r="230" spans="2:65" s="45" customFormat="1" ht="16.5" customHeight="1" x14ac:dyDescent="0.3">
      <c r="B230" s="38"/>
      <c r="C230" s="201" t="s">
        <v>399</v>
      </c>
      <c r="D230" s="201" t="s">
        <v>173</v>
      </c>
      <c r="E230" s="202" t="s">
        <v>1200</v>
      </c>
      <c r="F230" s="203" t="s">
        <v>1201</v>
      </c>
      <c r="G230" s="204" t="s">
        <v>176</v>
      </c>
      <c r="H230" s="205">
        <v>183.6</v>
      </c>
      <c r="I230" s="7"/>
      <c r="J230" s="7"/>
      <c r="K230" s="206">
        <f>ROUND(P230*H230,2)</f>
        <v>0</v>
      </c>
      <c r="L230" s="203" t="s">
        <v>5</v>
      </c>
      <c r="M230" s="38"/>
      <c r="N230" s="207" t="s">
        <v>5</v>
      </c>
      <c r="O230" s="208" t="s">
        <v>42</v>
      </c>
      <c r="P230" s="144">
        <f>I230+J230</f>
        <v>0</v>
      </c>
      <c r="Q230" s="144">
        <f>ROUND(I230*H230,2)</f>
        <v>0</v>
      </c>
      <c r="R230" s="144">
        <f>ROUND(J230*H230,2)</f>
        <v>0</v>
      </c>
      <c r="S230" s="39"/>
      <c r="T230" s="209">
        <f>S230*H230</f>
        <v>0</v>
      </c>
      <c r="U230" s="209">
        <v>0</v>
      </c>
      <c r="V230" s="209">
        <f>U230*H230</f>
        <v>0</v>
      </c>
      <c r="W230" s="209">
        <v>0</v>
      </c>
      <c r="X230" s="210">
        <f>W230*H230</f>
        <v>0</v>
      </c>
      <c r="AR230" s="17" t="s">
        <v>177</v>
      </c>
      <c r="AT230" s="17" t="s">
        <v>173</v>
      </c>
      <c r="AU230" s="17" t="s">
        <v>177</v>
      </c>
      <c r="AY230" s="17" t="s">
        <v>171</v>
      </c>
      <c r="BE230" s="211">
        <f>IF(O230="základní",K230,0)</f>
        <v>0</v>
      </c>
      <c r="BF230" s="211">
        <f>IF(O230="snížená",K230,0)</f>
        <v>0</v>
      </c>
      <c r="BG230" s="211">
        <f>IF(O230="zákl. přenesená",K230,0)</f>
        <v>0</v>
      </c>
      <c r="BH230" s="211">
        <f>IF(O230="sníž. přenesená",K230,0)</f>
        <v>0</v>
      </c>
      <c r="BI230" s="211">
        <f>IF(O230="nulová",K230,0)</f>
        <v>0</v>
      </c>
      <c r="BJ230" s="17" t="s">
        <v>81</v>
      </c>
      <c r="BK230" s="211">
        <f>ROUND(P230*H230,2)</f>
        <v>0</v>
      </c>
      <c r="BL230" s="17" t="s">
        <v>177</v>
      </c>
      <c r="BM230" s="17" t="s">
        <v>752</v>
      </c>
    </row>
    <row r="231" spans="2:65" s="45" customFormat="1" ht="40.5" x14ac:dyDescent="0.3">
      <c r="B231" s="38"/>
      <c r="D231" s="212" t="s">
        <v>179</v>
      </c>
      <c r="F231" s="213" t="s">
        <v>1111</v>
      </c>
      <c r="M231" s="38"/>
      <c r="N231" s="214"/>
      <c r="O231" s="39"/>
      <c r="P231" s="39"/>
      <c r="Q231" s="39"/>
      <c r="R231" s="39"/>
      <c r="S231" s="39"/>
      <c r="T231" s="39"/>
      <c r="U231" s="39"/>
      <c r="V231" s="39"/>
      <c r="W231" s="39"/>
      <c r="X231" s="87"/>
      <c r="AT231" s="17" t="s">
        <v>179</v>
      </c>
      <c r="AU231" s="17" t="s">
        <v>177</v>
      </c>
    </row>
    <row r="232" spans="2:65" s="279" customFormat="1" ht="21.6" customHeight="1" x14ac:dyDescent="0.3">
      <c r="B232" s="278"/>
      <c r="D232" s="280" t="s">
        <v>72</v>
      </c>
      <c r="E232" s="280" t="s">
        <v>1202</v>
      </c>
      <c r="F232" s="280" t="s">
        <v>1203</v>
      </c>
      <c r="K232" s="281">
        <f>BK232</f>
        <v>0</v>
      </c>
      <c r="M232" s="278"/>
      <c r="N232" s="282"/>
      <c r="O232" s="283"/>
      <c r="P232" s="283"/>
      <c r="Q232" s="284">
        <f>SUM(Q233:Q234)</f>
        <v>0</v>
      </c>
      <c r="R232" s="284">
        <f>SUM(R233:R234)</f>
        <v>0</v>
      </c>
      <c r="S232" s="283"/>
      <c r="T232" s="285">
        <f>SUM(T233:T234)</f>
        <v>0</v>
      </c>
      <c r="U232" s="283"/>
      <c r="V232" s="285">
        <f>SUM(V233:V234)</f>
        <v>0</v>
      </c>
      <c r="W232" s="283"/>
      <c r="X232" s="286">
        <f>SUM(X233:X234)</f>
        <v>0</v>
      </c>
      <c r="AR232" s="280" t="s">
        <v>81</v>
      </c>
      <c r="AT232" s="287" t="s">
        <v>72</v>
      </c>
      <c r="AU232" s="287" t="s">
        <v>188</v>
      </c>
      <c r="AY232" s="280" t="s">
        <v>171</v>
      </c>
      <c r="BK232" s="288">
        <f>SUM(BK233:BK234)</f>
        <v>0</v>
      </c>
    </row>
    <row r="233" spans="2:65" s="45" customFormat="1" ht="16.5" customHeight="1" x14ac:dyDescent="0.3">
      <c r="B233" s="38"/>
      <c r="C233" s="201" t="s">
        <v>404</v>
      </c>
      <c r="D233" s="201" t="s">
        <v>173</v>
      </c>
      <c r="E233" s="202" t="s">
        <v>1204</v>
      </c>
      <c r="F233" s="203" t="s">
        <v>1205</v>
      </c>
      <c r="G233" s="204" t="s">
        <v>176</v>
      </c>
      <c r="H233" s="205">
        <v>8.4</v>
      </c>
      <c r="I233" s="7"/>
      <c r="J233" s="7"/>
      <c r="K233" s="206">
        <f>ROUND(P233*H233,2)</f>
        <v>0</v>
      </c>
      <c r="L233" s="203" t="s">
        <v>5</v>
      </c>
      <c r="M233" s="38"/>
      <c r="N233" s="207" t="s">
        <v>5</v>
      </c>
      <c r="O233" s="208" t="s">
        <v>42</v>
      </c>
      <c r="P233" s="144">
        <f>I233+J233</f>
        <v>0</v>
      </c>
      <c r="Q233" s="144">
        <f>ROUND(I233*H233,2)</f>
        <v>0</v>
      </c>
      <c r="R233" s="144">
        <f>ROUND(J233*H233,2)</f>
        <v>0</v>
      </c>
      <c r="S233" s="39"/>
      <c r="T233" s="209">
        <f>S233*H233</f>
        <v>0</v>
      </c>
      <c r="U233" s="209">
        <v>0</v>
      </c>
      <c r="V233" s="209">
        <f>U233*H233</f>
        <v>0</v>
      </c>
      <c r="W233" s="209">
        <v>0</v>
      </c>
      <c r="X233" s="210">
        <f>W233*H233</f>
        <v>0</v>
      </c>
      <c r="AR233" s="17" t="s">
        <v>177</v>
      </c>
      <c r="AT233" s="17" t="s">
        <v>173</v>
      </c>
      <c r="AU233" s="17" t="s">
        <v>177</v>
      </c>
      <c r="AY233" s="17" t="s">
        <v>171</v>
      </c>
      <c r="BE233" s="211">
        <f>IF(O233="základní",K233,0)</f>
        <v>0</v>
      </c>
      <c r="BF233" s="211">
        <f>IF(O233="snížená",K233,0)</f>
        <v>0</v>
      </c>
      <c r="BG233" s="211">
        <f>IF(O233="zákl. přenesená",K233,0)</f>
        <v>0</v>
      </c>
      <c r="BH233" s="211">
        <f>IF(O233="sníž. přenesená",K233,0)</f>
        <v>0</v>
      </c>
      <c r="BI233" s="211">
        <f>IF(O233="nulová",K233,0)</f>
        <v>0</v>
      </c>
      <c r="BJ233" s="17" t="s">
        <v>81</v>
      </c>
      <c r="BK233" s="211">
        <f>ROUND(P233*H233,2)</f>
        <v>0</v>
      </c>
      <c r="BL233" s="17" t="s">
        <v>177</v>
      </c>
      <c r="BM233" s="17" t="s">
        <v>755</v>
      </c>
    </row>
    <row r="234" spans="2:65" s="45" customFormat="1" ht="27" x14ac:dyDescent="0.3">
      <c r="B234" s="38"/>
      <c r="C234" s="39"/>
      <c r="D234" s="262" t="s">
        <v>179</v>
      </c>
      <c r="E234" s="39"/>
      <c r="F234" s="269" t="s">
        <v>1055</v>
      </c>
      <c r="G234" s="39"/>
      <c r="H234" s="39"/>
      <c r="I234" s="39"/>
      <c r="J234" s="39"/>
      <c r="K234" s="39"/>
      <c r="L234" s="39"/>
      <c r="M234" s="38"/>
      <c r="N234" s="214"/>
      <c r="O234" s="39"/>
      <c r="P234" s="39"/>
      <c r="Q234" s="39"/>
      <c r="R234" s="39"/>
      <c r="S234" s="39"/>
      <c r="T234" s="39"/>
      <c r="U234" s="39"/>
      <c r="V234" s="39"/>
      <c r="W234" s="39"/>
      <c r="X234" s="87"/>
      <c r="AT234" s="17" t="s">
        <v>179</v>
      </c>
      <c r="AU234" s="17" t="s">
        <v>177</v>
      </c>
    </row>
    <row r="235" spans="2:65" s="279" customFormat="1" ht="21.6" customHeight="1" x14ac:dyDescent="0.3">
      <c r="B235" s="278"/>
      <c r="D235" s="280" t="s">
        <v>72</v>
      </c>
      <c r="E235" s="280" t="s">
        <v>1206</v>
      </c>
      <c r="F235" s="280" t="s">
        <v>1207</v>
      </c>
      <c r="K235" s="281">
        <f>BK235</f>
        <v>0</v>
      </c>
      <c r="M235" s="278"/>
      <c r="N235" s="282"/>
      <c r="O235" s="283"/>
      <c r="P235" s="283"/>
      <c r="Q235" s="284">
        <f>SUM(Q236:Q237)</f>
        <v>0</v>
      </c>
      <c r="R235" s="284">
        <f>SUM(R236:R237)</f>
        <v>0</v>
      </c>
      <c r="S235" s="283"/>
      <c r="T235" s="285">
        <f>SUM(T236:T237)</f>
        <v>0</v>
      </c>
      <c r="U235" s="283"/>
      <c r="V235" s="285">
        <f>SUM(V236:V237)</f>
        <v>0</v>
      </c>
      <c r="W235" s="283"/>
      <c r="X235" s="286">
        <f>SUM(X236:X237)</f>
        <v>0</v>
      </c>
      <c r="AR235" s="280" t="s">
        <v>81</v>
      </c>
      <c r="AT235" s="287" t="s">
        <v>72</v>
      </c>
      <c r="AU235" s="287" t="s">
        <v>188</v>
      </c>
      <c r="AY235" s="280" t="s">
        <v>171</v>
      </c>
      <c r="BK235" s="288">
        <f>SUM(BK236:BK237)</f>
        <v>0</v>
      </c>
    </row>
    <row r="236" spans="2:65" s="45" customFormat="1" ht="16.5" customHeight="1" x14ac:dyDescent="0.3">
      <c r="B236" s="38"/>
      <c r="C236" s="201" t="s">
        <v>410</v>
      </c>
      <c r="D236" s="201" t="s">
        <v>173</v>
      </c>
      <c r="E236" s="202" t="s">
        <v>1208</v>
      </c>
      <c r="F236" s="203" t="s">
        <v>1209</v>
      </c>
      <c r="G236" s="204" t="s">
        <v>176</v>
      </c>
      <c r="H236" s="205">
        <v>8.4</v>
      </c>
      <c r="I236" s="7"/>
      <c r="J236" s="7"/>
      <c r="K236" s="206">
        <f>ROUND(P236*H236,2)</f>
        <v>0</v>
      </c>
      <c r="L236" s="203" t="s">
        <v>5</v>
      </c>
      <c r="M236" s="38"/>
      <c r="N236" s="207" t="s">
        <v>5</v>
      </c>
      <c r="O236" s="208" t="s">
        <v>42</v>
      </c>
      <c r="P236" s="144">
        <f>I236+J236</f>
        <v>0</v>
      </c>
      <c r="Q236" s="144">
        <f>ROUND(I236*H236,2)</f>
        <v>0</v>
      </c>
      <c r="R236" s="144">
        <f>ROUND(J236*H236,2)</f>
        <v>0</v>
      </c>
      <c r="S236" s="39"/>
      <c r="T236" s="209">
        <f>S236*H236</f>
        <v>0</v>
      </c>
      <c r="U236" s="209">
        <v>0</v>
      </c>
      <c r="V236" s="209">
        <f>U236*H236</f>
        <v>0</v>
      </c>
      <c r="W236" s="209">
        <v>0</v>
      </c>
      <c r="X236" s="210">
        <f>W236*H236</f>
        <v>0</v>
      </c>
      <c r="AR236" s="17" t="s">
        <v>177</v>
      </c>
      <c r="AT236" s="17" t="s">
        <v>173</v>
      </c>
      <c r="AU236" s="17" t="s">
        <v>177</v>
      </c>
      <c r="AY236" s="17" t="s">
        <v>171</v>
      </c>
      <c r="BE236" s="211">
        <f>IF(O236="základní",K236,0)</f>
        <v>0</v>
      </c>
      <c r="BF236" s="211">
        <f>IF(O236="snížená",K236,0)</f>
        <v>0</v>
      </c>
      <c r="BG236" s="211">
        <f>IF(O236="zákl. přenesená",K236,0)</f>
        <v>0</v>
      </c>
      <c r="BH236" s="211">
        <f>IF(O236="sníž. přenesená",K236,0)</f>
        <v>0</v>
      </c>
      <c r="BI236" s="211">
        <f>IF(O236="nulová",K236,0)</f>
        <v>0</v>
      </c>
      <c r="BJ236" s="17" t="s">
        <v>81</v>
      </c>
      <c r="BK236" s="211">
        <f>ROUND(P236*H236,2)</f>
        <v>0</v>
      </c>
      <c r="BL236" s="17" t="s">
        <v>177</v>
      </c>
      <c r="BM236" s="17" t="s">
        <v>759</v>
      </c>
    </row>
    <row r="237" spans="2:65" s="45" customFormat="1" ht="27" x14ac:dyDescent="0.3">
      <c r="B237" s="38"/>
      <c r="D237" s="212" t="s">
        <v>179</v>
      </c>
      <c r="F237" s="213" t="s">
        <v>1055</v>
      </c>
      <c r="M237" s="38"/>
      <c r="N237" s="214"/>
      <c r="O237" s="39"/>
      <c r="P237" s="39"/>
      <c r="Q237" s="39"/>
      <c r="R237" s="39"/>
      <c r="S237" s="39"/>
      <c r="T237" s="39"/>
      <c r="U237" s="39"/>
      <c r="V237" s="39"/>
      <c r="W237" s="39"/>
      <c r="X237" s="87"/>
      <c r="AT237" s="17" t="s">
        <v>179</v>
      </c>
      <c r="AU237" s="17" t="s">
        <v>177</v>
      </c>
    </row>
    <row r="238" spans="2:65" s="279" customFormat="1" ht="21.6" customHeight="1" x14ac:dyDescent="0.3">
      <c r="B238" s="278"/>
      <c r="C238" s="283"/>
      <c r="D238" s="289" t="s">
        <v>72</v>
      </c>
      <c r="E238" s="289" t="s">
        <v>1210</v>
      </c>
      <c r="F238" s="289" t="s">
        <v>1211</v>
      </c>
      <c r="G238" s="283"/>
      <c r="H238" s="283"/>
      <c r="I238" s="283"/>
      <c r="J238" s="283"/>
      <c r="K238" s="284">
        <f>BK238</f>
        <v>0</v>
      </c>
      <c r="L238" s="283"/>
      <c r="M238" s="278"/>
      <c r="N238" s="282"/>
      <c r="O238" s="283"/>
      <c r="P238" s="283"/>
      <c r="Q238" s="284">
        <f>SUM(Q239:Q240)</f>
        <v>0</v>
      </c>
      <c r="R238" s="284">
        <f>SUM(R239:R240)</f>
        <v>0</v>
      </c>
      <c r="S238" s="283"/>
      <c r="T238" s="285">
        <f>SUM(T239:T240)</f>
        <v>0</v>
      </c>
      <c r="U238" s="283"/>
      <c r="V238" s="285">
        <f>SUM(V239:V240)</f>
        <v>0</v>
      </c>
      <c r="W238" s="283"/>
      <c r="X238" s="286">
        <f>SUM(X239:X240)</f>
        <v>0</v>
      </c>
      <c r="AR238" s="280" t="s">
        <v>81</v>
      </c>
      <c r="AT238" s="287" t="s">
        <v>72</v>
      </c>
      <c r="AU238" s="287" t="s">
        <v>188</v>
      </c>
      <c r="AY238" s="280" t="s">
        <v>171</v>
      </c>
      <c r="BK238" s="288">
        <f>SUM(BK239:BK240)</f>
        <v>0</v>
      </c>
    </row>
    <row r="239" spans="2:65" s="45" customFormat="1" ht="16.5" customHeight="1" x14ac:dyDescent="0.3">
      <c r="B239" s="38"/>
      <c r="C239" s="201" t="s">
        <v>416</v>
      </c>
      <c r="D239" s="201" t="s">
        <v>173</v>
      </c>
      <c r="E239" s="202" t="s">
        <v>1212</v>
      </c>
      <c r="F239" s="203" t="s">
        <v>1213</v>
      </c>
      <c r="G239" s="204" t="s">
        <v>1077</v>
      </c>
      <c r="H239" s="205">
        <v>4</v>
      </c>
      <c r="I239" s="7"/>
      <c r="J239" s="7"/>
      <c r="K239" s="206">
        <f>ROUND(P239*H239,2)</f>
        <v>0</v>
      </c>
      <c r="L239" s="203" t="s">
        <v>5</v>
      </c>
      <c r="M239" s="38"/>
      <c r="N239" s="207" t="s">
        <v>5</v>
      </c>
      <c r="O239" s="208" t="s">
        <v>42</v>
      </c>
      <c r="P239" s="144">
        <f>I239+J239</f>
        <v>0</v>
      </c>
      <c r="Q239" s="144">
        <f>ROUND(I239*H239,2)</f>
        <v>0</v>
      </c>
      <c r="R239" s="144">
        <f>ROUND(J239*H239,2)</f>
        <v>0</v>
      </c>
      <c r="S239" s="39"/>
      <c r="T239" s="209">
        <f>S239*H239</f>
        <v>0</v>
      </c>
      <c r="U239" s="209">
        <v>0</v>
      </c>
      <c r="V239" s="209">
        <f>U239*H239</f>
        <v>0</v>
      </c>
      <c r="W239" s="209">
        <v>0</v>
      </c>
      <c r="X239" s="210">
        <f>W239*H239</f>
        <v>0</v>
      </c>
      <c r="AR239" s="17" t="s">
        <v>177</v>
      </c>
      <c r="AT239" s="17" t="s">
        <v>173</v>
      </c>
      <c r="AU239" s="17" t="s">
        <v>177</v>
      </c>
      <c r="AY239" s="17" t="s">
        <v>171</v>
      </c>
      <c r="BE239" s="211">
        <f>IF(O239="základní",K239,0)</f>
        <v>0</v>
      </c>
      <c r="BF239" s="211">
        <f>IF(O239="snížená",K239,0)</f>
        <v>0</v>
      </c>
      <c r="BG239" s="211">
        <f>IF(O239="zákl. přenesená",K239,0)</f>
        <v>0</v>
      </c>
      <c r="BH239" s="211">
        <f>IF(O239="sníž. přenesená",K239,0)</f>
        <v>0</v>
      </c>
      <c r="BI239" s="211">
        <f>IF(O239="nulová",K239,0)</f>
        <v>0</v>
      </c>
      <c r="BJ239" s="17" t="s">
        <v>81</v>
      </c>
      <c r="BK239" s="211">
        <f>ROUND(P239*H239,2)</f>
        <v>0</v>
      </c>
      <c r="BL239" s="17" t="s">
        <v>177</v>
      </c>
      <c r="BM239" s="17" t="s">
        <v>762</v>
      </c>
    </row>
    <row r="240" spans="2:65" s="45" customFormat="1" ht="27" x14ac:dyDescent="0.3">
      <c r="B240" s="38"/>
      <c r="D240" s="212" t="s">
        <v>179</v>
      </c>
      <c r="F240" s="213" t="s">
        <v>1055</v>
      </c>
      <c r="M240" s="38"/>
      <c r="N240" s="251"/>
      <c r="O240" s="252"/>
      <c r="P240" s="252"/>
      <c r="Q240" s="252"/>
      <c r="R240" s="252"/>
      <c r="S240" s="252"/>
      <c r="T240" s="252"/>
      <c r="U240" s="252"/>
      <c r="V240" s="252"/>
      <c r="W240" s="252"/>
      <c r="X240" s="253"/>
      <c r="AT240" s="17" t="s">
        <v>179</v>
      </c>
      <c r="AU240" s="17" t="s">
        <v>177</v>
      </c>
    </row>
    <row r="241" spans="2:13" s="45" customFormat="1" ht="6.95" customHeight="1" x14ac:dyDescent="0.3">
      <c r="B241" s="64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38"/>
    </row>
  </sheetData>
  <sheetProtection algorithmName="SHA-512" hashValue="xHPpWCS7Czz6iZERJbjYFMmsZaENoD2n8Z85cEUUEx+3fpVLVNuAHgLTzTwVrahC3VKFp59RZBV85FraNjXM7Q==" saltValue="dugVloxOEcBKsl9F1kq2Yw==" spinCount="100000" sheet="1" objects="1" scenarios="1"/>
  <autoFilter ref="C110:L240">
    <sortState ref="C111:L241">
      <sortCondition ref="I110:I240"/>
    </sortState>
  </autoFilter>
  <mergeCells count="10">
    <mergeCell ref="J53:J54"/>
    <mergeCell ref="E101:H101"/>
    <mergeCell ref="E103:H103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11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8"/>
  <sheetViews>
    <sheetView showGridLines="0" workbookViewId="0">
      <pane ySplit="1" topLeftCell="A2" activePane="bottomLeft" state="frozen"/>
      <selection pane="bottomLeft" activeCell="I102" sqref="I102"/>
    </sheetView>
  </sheetViews>
  <sheetFormatPr defaultRowHeight="15" x14ac:dyDescent="0.3"/>
  <cols>
    <col min="1" max="1" width="8.33203125" style="13" customWidth="1"/>
    <col min="2" max="2" width="1.6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75" style="13" customWidth="1"/>
    <col min="7" max="7" width="8.6640625" style="13" customWidth="1"/>
    <col min="8" max="8" width="11.1640625" style="13" customWidth="1"/>
    <col min="9" max="11" width="23.5" style="13" customWidth="1"/>
    <col min="12" max="12" width="15.5" style="13" customWidth="1"/>
    <col min="13" max="13" width="9.33203125" style="13"/>
    <col min="14" max="18" width="9.33203125" style="13" hidden="1"/>
    <col min="19" max="19" width="8.1640625" style="13" hidden="1" customWidth="1"/>
    <col min="20" max="20" width="29.6640625" style="13" hidden="1" customWidth="1"/>
    <col min="21" max="21" width="16.33203125" style="13" hidden="1" customWidth="1"/>
    <col min="22" max="24" width="20" style="13" hidden="1" customWidth="1"/>
    <col min="25" max="25" width="12.33203125" style="13" hidden="1" customWidth="1"/>
    <col min="26" max="26" width="16.33203125" style="13" customWidth="1"/>
    <col min="27" max="27" width="12.33203125" style="13" customWidth="1"/>
    <col min="28" max="28" width="1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1" spans="1:70" ht="21.75" customHeight="1" x14ac:dyDescent="0.3">
      <c r="A1" s="12"/>
      <c r="B1" s="2"/>
      <c r="C1" s="2"/>
      <c r="D1" s="3" t="s">
        <v>1</v>
      </c>
      <c r="E1" s="2"/>
      <c r="F1" s="128" t="s">
        <v>125</v>
      </c>
      <c r="G1" s="129" t="s">
        <v>126</v>
      </c>
      <c r="H1" s="129"/>
      <c r="I1" s="2"/>
      <c r="J1" s="128" t="s">
        <v>127</v>
      </c>
      <c r="K1" s="3" t="s">
        <v>128</v>
      </c>
      <c r="L1" s="128" t="s">
        <v>129</v>
      </c>
      <c r="M1" s="128"/>
      <c r="N1" s="128"/>
      <c r="O1" s="128"/>
      <c r="P1" s="128"/>
      <c r="Q1" s="128"/>
      <c r="R1" s="128"/>
      <c r="S1" s="128"/>
      <c r="T1" s="12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M2" s="15" t="s">
        <v>9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T2" s="17" t="s">
        <v>106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70" ht="36.950000000000003" customHeight="1" x14ac:dyDescent="0.3">
      <c r="B4" s="21"/>
      <c r="C4" s="22"/>
      <c r="D4" s="23" t="s">
        <v>130</v>
      </c>
      <c r="E4" s="22"/>
      <c r="F4" s="22"/>
      <c r="G4" s="22"/>
      <c r="H4" s="22"/>
      <c r="I4" s="22"/>
      <c r="J4" s="22"/>
      <c r="K4" s="22"/>
      <c r="L4" s="24"/>
      <c r="N4" s="25" t="s">
        <v>14</v>
      </c>
      <c r="AT4" s="17" t="s">
        <v>6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4"/>
    </row>
    <row r="6" spans="1:70" x14ac:dyDescent="0.3">
      <c r="B6" s="21"/>
      <c r="C6" s="22"/>
      <c r="D6" s="34" t="s">
        <v>20</v>
      </c>
      <c r="E6" s="22"/>
      <c r="F6" s="22"/>
      <c r="G6" s="22"/>
      <c r="H6" s="22"/>
      <c r="I6" s="22"/>
      <c r="J6" s="22"/>
      <c r="K6" s="22"/>
      <c r="L6" s="24"/>
    </row>
    <row r="7" spans="1:70" ht="16.5" customHeight="1" x14ac:dyDescent="0.3">
      <c r="B7" s="21"/>
      <c r="C7" s="22"/>
      <c r="D7" s="22"/>
      <c r="E7" s="130" t="str">
        <f>'Rekapitulace stavby'!K6</f>
        <v>Vojenská vlečka č.10 - Čáslav - Remíza pro hnací drážní vozidlo</v>
      </c>
      <c r="F7" s="131"/>
      <c r="G7" s="131"/>
      <c r="H7" s="131"/>
      <c r="I7" s="22"/>
      <c r="J7" s="22"/>
      <c r="K7" s="22"/>
      <c r="L7" s="24"/>
    </row>
    <row r="8" spans="1:70" s="45" customFormat="1" x14ac:dyDescent="0.3">
      <c r="B8" s="38"/>
      <c r="C8" s="39"/>
      <c r="D8" s="34" t="s">
        <v>131</v>
      </c>
      <c r="E8" s="39"/>
      <c r="F8" s="39"/>
      <c r="G8" s="39"/>
      <c r="H8" s="39"/>
      <c r="I8" s="39"/>
      <c r="J8" s="39"/>
      <c r="K8" s="39"/>
      <c r="L8" s="44"/>
    </row>
    <row r="9" spans="1:70" s="45" customFormat="1" ht="36.950000000000003" customHeight="1" x14ac:dyDescent="0.3">
      <c r="B9" s="38"/>
      <c r="C9" s="39"/>
      <c r="D9" s="39"/>
      <c r="E9" s="132" t="s">
        <v>1214</v>
      </c>
      <c r="F9" s="133"/>
      <c r="G9" s="133"/>
      <c r="H9" s="133"/>
      <c r="I9" s="39"/>
      <c r="J9" s="39"/>
      <c r="K9" s="39"/>
      <c r="L9" s="44"/>
    </row>
    <row r="10" spans="1:70" s="45" customFormat="1" ht="13.5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4"/>
    </row>
    <row r="11" spans="1:70" s="45" customFormat="1" ht="14.45" customHeight="1" x14ac:dyDescent="0.3">
      <c r="B11" s="38"/>
      <c r="C11" s="39"/>
      <c r="D11" s="34" t="s">
        <v>22</v>
      </c>
      <c r="E11" s="39"/>
      <c r="F11" s="35" t="s">
        <v>5</v>
      </c>
      <c r="G11" s="39"/>
      <c r="H11" s="39"/>
      <c r="I11" s="34" t="s">
        <v>23</v>
      </c>
      <c r="J11" s="35" t="s">
        <v>5</v>
      </c>
      <c r="K11" s="39"/>
      <c r="L11" s="44"/>
    </row>
    <row r="12" spans="1:70" s="45" customFormat="1" ht="14.45" customHeight="1" x14ac:dyDescent="0.3">
      <c r="B12" s="38"/>
      <c r="C12" s="39"/>
      <c r="D12" s="34" t="s">
        <v>24</v>
      </c>
      <c r="E12" s="39"/>
      <c r="F12" s="35" t="s">
        <v>25</v>
      </c>
      <c r="G12" s="39"/>
      <c r="H12" s="39"/>
      <c r="I12" s="34" t="s">
        <v>26</v>
      </c>
      <c r="J12" s="134" t="str">
        <f>'Rekapitulace stavby'!AN8</f>
        <v>10. 2. 2017</v>
      </c>
      <c r="K12" s="39"/>
      <c r="L12" s="44"/>
    </row>
    <row r="13" spans="1:70" s="45" customFormat="1" ht="10.9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4"/>
    </row>
    <row r="14" spans="1:70" s="45" customFormat="1" ht="14.45" customHeight="1" x14ac:dyDescent="0.3">
      <c r="B14" s="38"/>
      <c r="C14" s="39"/>
      <c r="D14" s="34" t="s">
        <v>28</v>
      </c>
      <c r="E14" s="39"/>
      <c r="F14" s="39"/>
      <c r="G14" s="39"/>
      <c r="H14" s="39"/>
      <c r="I14" s="34" t="s">
        <v>29</v>
      </c>
      <c r="J14" s="35" t="str">
        <f>IF('Rekapitulace stavby'!AN10="","",'Rekapitulace stavby'!AN10)</f>
        <v/>
      </c>
      <c r="K14" s="39"/>
      <c r="L14" s="44"/>
    </row>
    <row r="15" spans="1:70" s="45" customFormat="1" ht="18" customHeight="1" x14ac:dyDescent="0.3">
      <c r="B15" s="38"/>
      <c r="C15" s="39"/>
      <c r="D15" s="39"/>
      <c r="E15" s="35" t="str">
        <f>IF('Rekapitulace stavby'!E11="","",'Rekapitulace stavby'!E11)</f>
        <v>ARMÁDNÍ SERVISNÍ, příspěvková organizace</v>
      </c>
      <c r="F15" s="39"/>
      <c r="G15" s="39"/>
      <c r="H15" s="39"/>
      <c r="I15" s="34" t="s">
        <v>31</v>
      </c>
      <c r="J15" s="35" t="str">
        <f>IF('Rekapitulace stavby'!AN11="","",'Rekapitulace stavby'!AN11)</f>
        <v/>
      </c>
      <c r="K15" s="39"/>
      <c r="L15" s="44"/>
    </row>
    <row r="16" spans="1:70" s="45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4"/>
    </row>
    <row r="17" spans="2:12" s="45" customFormat="1" ht="14.45" customHeight="1" x14ac:dyDescent="0.3">
      <c r="B17" s="38"/>
      <c r="C17" s="39"/>
      <c r="D17" s="34" t="s">
        <v>32</v>
      </c>
      <c r="E17" s="39"/>
      <c r="F17" s="39"/>
      <c r="G17" s="39"/>
      <c r="H17" s="39"/>
      <c r="I17" s="34" t="s">
        <v>29</v>
      </c>
      <c r="J17" s="35" t="str">
        <f>IF('Rekapitulace stavby'!AN13="Vyplň údaj","",IF('Rekapitulace stavby'!AN13="","",'Rekapitulace stavby'!AN13))</f>
        <v/>
      </c>
      <c r="K17" s="39"/>
      <c r="L17" s="44"/>
    </row>
    <row r="18" spans="2:12" s="45" customFormat="1" ht="18" customHeight="1" x14ac:dyDescent="0.3">
      <c r="B18" s="38"/>
      <c r="C18" s="39"/>
      <c r="D18" s="39"/>
      <c r="E18" s="35" t="str">
        <f>IF('Rekapitulace stavby'!E14="Vyplň údaj","",IF('Rekapitulace stavby'!E14="","",'Rekapitulace stavby'!E14))</f>
        <v/>
      </c>
      <c r="F18" s="39"/>
      <c r="G18" s="39"/>
      <c r="H18" s="39"/>
      <c r="I18" s="34" t="s">
        <v>31</v>
      </c>
      <c r="J18" s="35" t="str">
        <f>IF('Rekapitulace stavby'!AN14="Vyplň údaj","",IF('Rekapitulace stavby'!AN14="","",'Rekapitulace stavby'!AN14))</f>
        <v/>
      </c>
      <c r="K18" s="39"/>
      <c r="L18" s="44"/>
    </row>
    <row r="19" spans="2:12" s="45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4"/>
    </row>
    <row r="20" spans="2:12" s="45" customFormat="1" ht="14.45" customHeight="1" x14ac:dyDescent="0.3">
      <c r="B20" s="38"/>
      <c r="C20" s="39"/>
      <c r="D20" s="34" t="s">
        <v>34</v>
      </c>
      <c r="E20" s="39"/>
      <c r="F20" s="39"/>
      <c r="G20" s="39"/>
      <c r="H20" s="39"/>
      <c r="I20" s="34" t="s">
        <v>29</v>
      </c>
      <c r="J20" s="35" t="str">
        <f>IF('Rekapitulace stavby'!AN16="","",'Rekapitulace stavby'!AN16)</f>
        <v/>
      </c>
      <c r="K20" s="39"/>
      <c r="L20" s="44"/>
    </row>
    <row r="21" spans="2:12" s="45" customFormat="1" ht="18" customHeight="1" x14ac:dyDescent="0.3">
      <c r="B21" s="38"/>
      <c r="C21" s="39"/>
      <c r="D21" s="39"/>
      <c r="E21" s="35" t="str">
        <f>IF('Rekapitulace stavby'!E17="","",'Rekapitulace stavby'!E17)</f>
        <v xml:space="preserve"> </v>
      </c>
      <c r="F21" s="39"/>
      <c r="G21" s="39"/>
      <c r="H21" s="39"/>
      <c r="I21" s="34" t="s">
        <v>31</v>
      </c>
      <c r="J21" s="35" t="str">
        <f>IF('Rekapitulace stavby'!AN17="","",'Rekapitulace stavby'!AN17)</f>
        <v/>
      </c>
      <c r="K21" s="39"/>
      <c r="L21" s="44"/>
    </row>
    <row r="22" spans="2:12" s="45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4"/>
    </row>
    <row r="23" spans="2:12" s="45" customFormat="1" ht="14.45" customHeight="1" x14ac:dyDescent="0.3">
      <c r="B23" s="38"/>
      <c r="C23" s="39"/>
      <c r="D23" s="34" t="s">
        <v>36</v>
      </c>
      <c r="E23" s="39"/>
      <c r="F23" s="39"/>
      <c r="G23" s="39"/>
      <c r="H23" s="39"/>
      <c r="I23" s="39"/>
      <c r="J23" s="39"/>
      <c r="K23" s="39"/>
      <c r="L23" s="44"/>
    </row>
    <row r="24" spans="2:12" s="138" customFormat="1" ht="16.5" customHeight="1" x14ac:dyDescent="0.3">
      <c r="B24" s="135"/>
      <c r="C24" s="136"/>
      <c r="D24" s="136"/>
      <c r="E24" s="36" t="s">
        <v>1215</v>
      </c>
      <c r="F24" s="36"/>
      <c r="G24" s="36"/>
      <c r="H24" s="36"/>
      <c r="I24" s="136"/>
      <c r="J24" s="136"/>
      <c r="K24" s="136"/>
      <c r="L24" s="137"/>
    </row>
    <row r="25" spans="2:12" s="45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4"/>
    </row>
    <row r="26" spans="2:12" s="45" customFormat="1" ht="6.95" customHeight="1" x14ac:dyDescent="0.3">
      <c r="B26" s="38"/>
      <c r="C26" s="39"/>
      <c r="D26" s="83"/>
      <c r="E26" s="83"/>
      <c r="F26" s="83"/>
      <c r="G26" s="83"/>
      <c r="H26" s="83"/>
      <c r="I26" s="83"/>
      <c r="J26" s="83"/>
      <c r="K26" s="83"/>
      <c r="L26" s="139"/>
    </row>
    <row r="27" spans="2:12" s="45" customFormat="1" x14ac:dyDescent="0.3">
      <c r="B27" s="38"/>
      <c r="C27" s="39"/>
      <c r="D27" s="39"/>
      <c r="E27" s="34" t="s">
        <v>134</v>
      </c>
      <c r="F27" s="39"/>
      <c r="G27" s="39"/>
      <c r="H27" s="39"/>
      <c r="I27" s="39"/>
      <c r="J27" s="39"/>
      <c r="K27" s="140">
        <f>I58</f>
        <v>0</v>
      </c>
      <c r="L27" s="44"/>
    </row>
    <row r="28" spans="2:12" s="45" customFormat="1" x14ac:dyDescent="0.3">
      <c r="B28" s="38"/>
      <c r="C28" s="39"/>
      <c r="D28" s="39"/>
      <c r="E28" s="34" t="s">
        <v>135</v>
      </c>
      <c r="F28" s="39"/>
      <c r="G28" s="39"/>
      <c r="H28" s="39"/>
      <c r="I28" s="39"/>
      <c r="J28" s="39"/>
      <c r="K28" s="140">
        <f>J58</f>
        <v>0</v>
      </c>
      <c r="L28" s="44"/>
    </row>
    <row r="29" spans="2:12" s="45" customFormat="1" ht="25.35" customHeight="1" x14ac:dyDescent="0.3">
      <c r="B29" s="38"/>
      <c r="C29" s="39"/>
      <c r="D29" s="141" t="s">
        <v>37</v>
      </c>
      <c r="E29" s="39"/>
      <c r="F29" s="39"/>
      <c r="G29" s="39"/>
      <c r="H29" s="39"/>
      <c r="I29" s="39"/>
      <c r="J29" s="39"/>
      <c r="K29" s="142">
        <f>ROUND(K101,2)</f>
        <v>0</v>
      </c>
      <c r="L29" s="44"/>
    </row>
    <row r="30" spans="2:12" s="45" customFormat="1" ht="6.95" customHeight="1" x14ac:dyDescent="0.3">
      <c r="B30" s="38"/>
      <c r="C30" s="39"/>
      <c r="D30" s="83"/>
      <c r="E30" s="83"/>
      <c r="F30" s="83"/>
      <c r="G30" s="83"/>
      <c r="H30" s="83"/>
      <c r="I30" s="83"/>
      <c r="J30" s="83"/>
      <c r="K30" s="83"/>
      <c r="L30" s="139"/>
    </row>
    <row r="31" spans="2:12" s="45" customFormat="1" ht="14.45" customHeight="1" x14ac:dyDescent="0.3">
      <c r="B31" s="38"/>
      <c r="C31" s="39"/>
      <c r="D31" s="39"/>
      <c r="E31" s="39"/>
      <c r="F31" s="143" t="s">
        <v>39</v>
      </c>
      <c r="G31" s="39"/>
      <c r="H31" s="39"/>
      <c r="I31" s="143" t="s">
        <v>38</v>
      </c>
      <c r="J31" s="39"/>
      <c r="K31" s="143" t="s">
        <v>40</v>
      </c>
      <c r="L31" s="44"/>
    </row>
    <row r="32" spans="2:12" s="45" customFormat="1" ht="14.45" customHeight="1" x14ac:dyDescent="0.3">
      <c r="B32" s="38"/>
      <c r="C32" s="39"/>
      <c r="D32" s="49" t="s">
        <v>41</v>
      </c>
      <c r="E32" s="49" t="s">
        <v>42</v>
      </c>
      <c r="F32" s="144">
        <f>ROUND(SUM(BE101:BE176), 2)</f>
        <v>0</v>
      </c>
      <c r="G32" s="39"/>
      <c r="H32" s="39"/>
      <c r="I32" s="145">
        <v>0.21</v>
      </c>
      <c r="J32" s="39"/>
      <c r="K32" s="144">
        <f>ROUND(ROUND((SUM(BE101:BE176)), 2)*I32, 2)</f>
        <v>0</v>
      </c>
      <c r="L32" s="44"/>
    </row>
    <row r="33" spans="2:12" s="45" customFormat="1" ht="14.45" customHeight="1" x14ac:dyDescent="0.3">
      <c r="B33" s="38"/>
      <c r="C33" s="39"/>
      <c r="D33" s="39"/>
      <c r="E33" s="49" t="s">
        <v>43</v>
      </c>
      <c r="F33" s="144">
        <f>ROUND(SUM(BF101:BF176), 2)</f>
        <v>0</v>
      </c>
      <c r="G33" s="39"/>
      <c r="H33" s="39"/>
      <c r="I33" s="145">
        <v>0.15</v>
      </c>
      <c r="J33" s="39"/>
      <c r="K33" s="144">
        <f>ROUND(ROUND((SUM(BF101:BF176)), 2)*I33, 2)</f>
        <v>0</v>
      </c>
      <c r="L33" s="44"/>
    </row>
    <row r="34" spans="2:12" s="45" customFormat="1" ht="14.45" hidden="1" customHeight="1" x14ac:dyDescent="0.3">
      <c r="B34" s="38"/>
      <c r="C34" s="39"/>
      <c r="D34" s="39"/>
      <c r="E34" s="49" t="s">
        <v>44</v>
      </c>
      <c r="F34" s="144">
        <f>ROUND(SUM(BG101:BG176), 2)</f>
        <v>0</v>
      </c>
      <c r="G34" s="39"/>
      <c r="H34" s="39"/>
      <c r="I34" s="145">
        <v>0.21</v>
      </c>
      <c r="J34" s="39"/>
      <c r="K34" s="144">
        <v>0</v>
      </c>
      <c r="L34" s="44"/>
    </row>
    <row r="35" spans="2:12" s="45" customFormat="1" ht="14.45" hidden="1" customHeight="1" x14ac:dyDescent="0.3">
      <c r="B35" s="38"/>
      <c r="C35" s="39"/>
      <c r="D35" s="39"/>
      <c r="E35" s="49" t="s">
        <v>45</v>
      </c>
      <c r="F35" s="144">
        <f>ROUND(SUM(BH101:BH176), 2)</f>
        <v>0</v>
      </c>
      <c r="G35" s="39"/>
      <c r="H35" s="39"/>
      <c r="I35" s="145">
        <v>0.15</v>
      </c>
      <c r="J35" s="39"/>
      <c r="K35" s="144">
        <v>0</v>
      </c>
      <c r="L35" s="44"/>
    </row>
    <row r="36" spans="2:12" s="45" customFormat="1" ht="14.45" hidden="1" customHeight="1" x14ac:dyDescent="0.3">
      <c r="B36" s="38"/>
      <c r="C36" s="39"/>
      <c r="D36" s="39"/>
      <c r="E36" s="49" t="s">
        <v>46</v>
      </c>
      <c r="F36" s="144">
        <f>ROUND(SUM(BI101:BI176), 2)</f>
        <v>0</v>
      </c>
      <c r="G36" s="39"/>
      <c r="H36" s="39"/>
      <c r="I36" s="145">
        <v>0</v>
      </c>
      <c r="J36" s="39"/>
      <c r="K36" s="144">
        <v>0</v>
      </c>
      <c r="L36" s="44"/>
    </row>
    <row r="37" spans="2:12" s="45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4"/>
    </row>
    <row r="38" spans="2:12" s="45" customFormat="1" ht="25.35" customHeight="1" x14ac:dyDescent="0.3">
      <c r="B38" s="38"/>
      <c r="C38" s="146"/>
      <c r="D38" s="147" t="s">
        <v>47</v>
      </c>
      <c r="E38" s="90"/>
      <c r="F38" s="90"/>
      <c r="G38" s="148" t="s">
        <v>48</v>
      </c>
      <c r="H38" s="149" t="s">
        <v>49</v>
      </c>
      <c r="I38" s="90"/>
      <c r="J38" s="90"/>
      <c r="K38" s="150">
        <f>SUM(K29:K36)</f>
        <v>0</v>
      </c>
      <c r="L38" s="151"/>
    </row>
    <row r="39" spans="2:12" s="45" customFormat="1" ht="14.45" customHeight="1" x14ac:dyDescent="0.3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3" spans="2:12" s="45" customFormat="1" ht="6.95" customHeight="1" x14ac:dyDescent="0.3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152"/>
    </row>
    <row r="44" spans="2:12" s="45" customFormat="1" ht="36.950000000000003" customHeight="1" x14ac:dyDescent="0.3">
      <c r="B44" s="38"/>
      <c r="C44" s="23" t="s">
        <v>136</v>
      </c>
      <c r="D44" s="39"/>
      <c r="E44" s="39"/>
      <c r="F44" s="39"/>
      <c r="G44" s="39"/>
      <c r="H44" s="39"/>
      <c r="I44" s="39"/>
      <c r="J44" s="39"/>
      <c r="K44" s="39"/>
      <c r="L44" s="44"/>
    </row>
    <row r="45" spans="2:12" s="45" customFormat="1" ht="6.95" customHeight="1" x14ac:dyDescent="0.3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4"/>
    </row>
    <row r="46" spans="2:12" s="45" customFormat="1" ht="14.45" customHeight="1" x14ac:dyDescent="0.3">
      <c r="B46" s="38"/>
      <c r="C46" s="34" t="s">
        <v>20</v>
      </c>
      <c r="D46" s="39"/>
      <c r="E46" s="39"/>
      <c r="F46" s="39"/>
      <c r="G46" s="39"/>
      <c r="H46" s="39"/>
      <c r="I46" s="39"/>
      <c r="J46" s="39"/>
      <c r="K46" s="39"/>
      <c r="L46" s="44"/>
    </row>
    <row r="47" spans="2:12" s="45" customFormat="1" ht="16.5" customHeight="1" x14ac:dyDescent="0.3">
      <c r="B47" s="38"/>
      <c r="C47" s="39"/>
      <c r="D47" s="39"/>
      <c r="E47" s="130" t="str">
        <f>E7</f>
        <v>Vojenská vlečka č.10 - Čáslav - Remíza pro hnací drážní vozidlo</v>
      </c>
      <c r="F47" s="131"/>
      <c r="G47" s="131"/>
      <c r="H47" s="131"/>
      <c r="I47" s="39"/>
      <c r="J47" s="39"/>
      <c r="K47" s="39"/>
      <c r="L47" s="44"/>
    </row>
    <row r="48" spans="2:12" s="45" customFormat="1" ht="14.45" customHeight="1" x14ac:dyDescent="0.3">
      <c r="B48" s="38"/>
      <c r="C48" s="34" t="s">
        <v>131</v>
      </c>
      <c r="D48" s="39"/>
      <c r="E48" s="39"/>
      <c r="F48" s="39"/>
      <c r="G48" s="39"/>
      <c r="H48" s="39"/>
      <c r="I48" s="39"/>
      <c r="J48" s="39"/>
      <c r="K48" s="39"/>
      <c r="L48" s="44"/>
    </row>
    <row r="49" spans="2:47" s="45" customFormat="1" ht="17.25" customHeight="1" x14ac:dyDescent="0.3">
      <c r="B49" s="38"/>
      <c r="C49" s="39"/>
      <c r="D49" s="39"/>
      <c r="E49" s="132" t="str">
        <f>E9</f>
        <v>E.1.4.4b - Přípojka a přeložka elektrorozvodů</v>
      </c>
      <c r="F49" s="133"/>
      <c r="G49" s="133"/>
      <c r="H49" s="133"/>
      <c r="I49" s="39"/>
      <c r="J49" s="39"/>
      <c r="K49" s="39"/>
      <c r="L49" s="44"/>
    </row>
    <row r="50" spans="2:47" s="45" customFormat="1" ht="6.95" customHeight="1" x14ac:dyDescent="0.3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4"/>
    </row>
    <row r="51" spans="2:47" s="45" customFormat="1" ht="18" customHeight="1" x14ac:dyDescent="0.3">
      <c r="B51" s="38"/>
      <c r="C51" s="34" t="s">
        <v>24</v>
      </c>
      <c r="D51" s="39"/>
      <c r="E51" s="39"/>
      <c r="F51" s="35" t="str">
        <f>F12</f>
        <v>Chotusice</v>
      </c>
      <c r="G51" s="39"/>
      <c r="H51" s="39"/>
      <c r="I51" s="34" t="s">
        <v>26</v>
      </c>
      <c r="J51" s="134" t="str">
        <f>IF(J12="","",J12)</f>
        <v>10. 2. 2017</v>
      </c>
      <c r="K51" s="39"/>
      <c r="L51" s="44"/>
    </row>
    <row r="52" spans="2:47" s="45" customFormat="1" ht="6.95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4"/>
    </row>
    <row r="53" spans="2:47" s="45" customFormat="1" x14ac:dyDescent="0.3">
      <c r="B53" s="38"/>
      <c r="C53" s="34" t="s">
        <v>28</v>
      </c>
      <c r="D53" s="39"/>
      <c r="E53" s="39"/>
      <c r="F53" s="35" t="str">
        <f>E15</f>
        <v>ARMÁDNÍ SERVISNÍ, příspěvková organizace</v>
      </c>
      <c r="G53" s="39"/>
      <c r="H53" s="39"/>
      <c r="I53" s="34" t="s">
        <v>34</v>
      </c>
      <c r="J53" s="36" t="str">
        <f>E21</f>
        <v xml:space="preserve"> </v>
      </c>
      <c r="K53" s="39"/>
      <c r="L53" s="44"/>
    </row>
    <row r="54" spans="2:47" s="45" customFormat="1" ht="14.45" customHeight="1" x14ac:dyDescent="0.3">
      <c r="B54" s="38"/>
      <c r="C54" s="34" t="s">
        <v>32</v>
      </c>
      <c r="D54" s="39"/>
      <c r="E54" s="39"/>
      <c r="F54" s="35" t="str">
        <f>IF(E18="","",E18)</f>
        <v/>
      </c>
      <c r="G54" s="39"/>
      <c r="H54" s="39"/>
      <c r="I54" s="39"/>
      <c r="J54" s="153"/>
      <c r="K54" s="39"/>
      <c r="L54" s="44"/>
    </row>
    <row r="55" spans="2:47" s="45" customFormat="1" ht="10.35" customHeight="1" x14ac:dyDescent="0.3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4"/>
    </row>
    <row r="56" spans="2:47" s="45" customFormat="1" ht="29.25" customHeight="1" x14ac:dyDescent="0.3">
      <c r="B56" s="38"/>
      <c r="C56" s="154" t="s">
        <v>137</v>
      </c>
      <c r="D56" s="146"/>
      <c r="E56" s="146"/>
      <c r="F56" s="146"/>
      <c r="G56" s="146"/>
      <c r="H56" s="146"/>
      <c r="I56" s="155" t="s">
        <v>138</v>
      </c>
      <c r="J56" s="155" t="s">
        <v>139</v>
      </c>
      <c r="K56" s="155" t="s">
        <v>140</v>
      </c>
      <c r="L56" s="156"/>
    </row>
    <row r="57" spans="2:47" s="45" customFormat="1" ht="10.3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4"/>
    </row>
    <row r="58" spans="2:47" s="45" customFormat="1" ht="29.25" customHeight="1" x14ac:dyDescent="0.3">
      <c r="B58" s="38"/>
      <c r="C58" s="157" t="s">
        <v>141</v>
      </c>
      <c r="D58" s="39"/>
      <c r="E58" s="39"/>
      <c r="F58" s="39"/>
      <c r="G58" s="39"/>
      <c r="H58" s="39"/>
      <c r="I58" s="142">
        <f t="shared" ref="I58:J62" si="0">Q101</f>
        <v>0</v>
      </c>
      <c r="J58" s="142">
        <f t="shared" si="0"/>
        <v>0</v>
      </c>
      <c r="K58" s="142">
        <f>K101</f>
        <v>0</v>
      </c>
      <c r="L58" s="44"/>
      <c r="AU58" s="17" t="s">
        <v>142</v>
      </c>
    </row>
    <row r="59" spans="2:47" s="164" customFormat="1" ht="24.95" customHeight="1" x14ac:dyDescent="0.3">
      <c r="B59" s="158"/>
      <c r="C59" s="159"/>
      <c r="D59" s="160" t="s">
        <v>1017</v>
      </c>
      <c r="E59" s="161"/>
      <c r="F59" s="161"/>
      <c r="G59" s="161"/>
      <c r="H59" s="161"/>
      <c r="I59" s="162">
        <f t="shared" si="0"/>
        <v>0</v>
      </c>
      <c r="J59" s="162">
        <f t="shared" si="0"/>
        <v>0</v>
      </c>
      <c r="K59" s="162">
        <f>K102</f>
        <v>0</v>
      </c>
      <c r="L59" s="163"/>
    </row>
    <row r="60" spans="2:47" s="171" customFormat="1" ht="19.899999999999999" customHeight="1" x14ac:dyDescent="0.3">
      <c r="B60" s="165"/>
      <c r="C60" s="166"/>
      <c r="D60" s="167" t="s">
        <v>1216</v>
      </c>
      <c r="E60" s="168"/>
      <c r="F60" s="168"/>
      <c r="G60" s="168"/>
      <c r="H60" s="168"/>
      <c r="I60" s="169">
        <f t="shared" si="0"/>
        <v>0</v>
      </c>
      <c r="J60" s="169">
        <f t="shared" si="0"/>
        <v>0</v>
      </c>
      <c r="K60" s="169">
        <f>K103</f>
        <v>0</v>
      </c>
      <c r="L60" s="170"/>
    </row>
    <row r="61" spans="2:47" s="171" customFormat="1" ht="14.85" customHeight="1" x14ac:dyDescent="0.3">
      <c r="B61" s="165"/>
      <c r="C61" s="166"/>
      <c r="D61" s="167" t="s">
        <v>1217</v>
      </c>
      <c r="E61" s="168"/>
      <c r="F61" s="168"/>
      <c r="G61" s="168"/>
      <c r="H61" s="168"/>
      <c r="I61" s="169">
        <f t="shared" si="0"/>
        <v>0</v>
      </c>
      <c r="J61" s="169">
        <f t="shared" si="0"/>
        <v>0</v>
      </c>
      <c r="K61" s="169">
        <f>K104</f>
        <v>0</v>
      </c>
      <c r="L61" s="170"/>
    </row>
    <row r="62" spans="2:47" s="171" customFormat="1" ht="21.75" customHeight="1" x14ac:dyDescent="0.3">
      <c r="B62" s="165"/>
      <c r="C62" s="166"/>
      <c r="D62" s="167" t="s">
        <v>1218</v>
      </c>
      <c r="E62" s="168"/>
      <c r="F62" s="168"/>
      <c r="G62" s="168"/>
      <c r="H62" s="168"/>
      <c r="I62" s="169">
        <f t="shared" si="0"/>
        <v>0</v>
      </c>
      <c r="J62" s="169">
        <f t="shared" si="0"/>
        <v>0</v>
      </c>
      <c r="K62" s="169">
        <f>K105</f>
        <v>0</v>
      </c>
      <c r="L62" s="170"/>
    </row>
    <row r="63" spans="2:47" s="171" customFormat="1" ht="21.75" customHeight="1" x14ac:dyDescent="0.3">
      <c r="B63" s="165"/>
      <c r="C63" s="166"/>
      <c r="D63" s="167" t="s">
        <v>1219</v>
      </c>
      <c r="E63" s="168"/>
      <c r="F63" s="168"/>
      <c r="G63" s="168"/>
      <c r="H63" s="168"/>
      <c r="I63" s="169">
        <f>Q108</f>
        <v>0</v>
      </c>
      <c r="J63" s="169">
        <f>R108</f>
        <v>0</v>
      </c>
      <c r="K63" s="169">
        <f>K108</f>
        <v>0</v>
      </c>
      <c r="L63" s="170"/>
    </row>
    <row r="64" spans="2:47" s="171" customFormat="1" ht="21.75" customHeight="1" x14ac:dyDescent="0.3">
      <c r="B64" s="165"/>
      <c r="C64" s="166"/>
      <c r="D64" s="167" t="s">
        <v>1220</v>
      </c>
      <c r="E64" s="168"/>
      <c r="F64" s="168"/>
      <c r="G64" s="168"/>
      <c r="H64" s="168"/>
      <c r="I64" s="169">
        <f>Q111</f>
        <v>0</v>
      </c>
      <c r="J64" s="169">
        <f>R111</f>
        <v>0</v>
      </c>
      <c r="K64" s="169">
        <f>K111</f>
        <v>0</v>
      </c>
      <c r="L64" s="170"/>
    </row>
    <row r="65" spans="2:12" s="171" customFormat="1" ht="14.85" customHeight="1" x14ac:dyDescent="0.3">
      <c r="B65" s="165"/>
      <c r="C65" s="166"/>
      <c r="D65" s="167" t="s">
        <v>1221</v>
      </c>
      <c r="E65" s="168"/>
      <c r="F65" s="168"/>
      <c r="G65" s="168"/>
      <c r="H65" s="168"/>
      <c r="I65" s="169">
        <f>Q114</f>
        <v>0</v>
      </c>
      <c r="J65" s="169">
        <f>R114</f>
        <v>0</v>
      </c>
      <c r="K65" s="169">
        <f>K114</f>
        <v>0</v>
      </c>
      <c r="L65" s="170"/>
    </row>
    <row r="66" spans="2:12" s="171" customFormat="1" ht="21.75" customHeight="1" x14ac:dyDescent="0.3">
      <c r="B66" s="165"/>
      <c r="C66" s="166"/>
      <c r="D66" s="167" t="s">
        <v>1222</v>
      </c>
      <c r="E66" s="168"/>
      <c r="F66" s="168"/>
      <c r="G66" s="168"/>
      <c r="H66" s="168"/>
      <c r="I66" s="169">
        <f>Q115</f>
        <v>0</v>
      </c>
      <c r="J66" s="169">
        <f>R115</f>
        <v>0</v>
      </c>
      <c r="K66" s="169">
        <f>K115</f>
        <v>0</v>
      </c>
      <c r="L66" s="170"/>
    </row>
    <row r="67" spans="2:12" s="171" customFormat="1" ht="14.85" customHeight="1" x14ac:dyDescent="0.3">
      <c r="B67" s="165"/>
      <c r="C67" s="166"/>
      <c r="D67" s="167" t="s">
        <v>1223</v>
      </c>
      <c r="E67" s="168"/>
      <c r="F67" s="168"/>
      <c r="G67" s="168"/>
      <c r="H67" s="168"/>
      <c r="I67" s="169">
        <f>Q122</f>
        <v>0</v>
      </c>
      <c r="J67" s="169">
        <f>R122</f>
        <v>0</v>
      </c>
      <c r="K67" s="169">
        <f>K122</f>
        <v>0</v>
      </c>
      <c r="L67" s="170"/>
    </row>
    <row r="68" spans="2:12" s="171" customFormat="1" ht="14.85" customHeight="1" x14ac:dyDescent="0.3">
      <c r="B68" s="165"/>
      <c r="C68" s="166"/>
      <c r="D68" s="167" t="s">
        <v>1224</v>
      </c>
      <c r="E68" s="168"/>
      <c r="F68" s="168"/>
      <c r="G68" s="168"/>
      <c r="H68" s="168"/>
      <c r="I68" s="169">
        <f>Q127</f>
        <v>0</v>
      </c>
      <c r="J68" s="169">
        <f>R127</f>
        <v>0</v>
      </c>
      <c r="K68" s="169">
        <f>K127</f>
        <v>0</v>
      </c>
      <c r="L68" s="170"/>
    </row>
    <row r="69" spans="2:12" s="171" customFormat="1" ht="21.75" customHeight="1" x14ac:dyDescent="0.3">
      <c r="B69" s="165"/>
      <c r="C69" s="166"/>
      <c r="D69" s="167" t="s">
        <v>1225</v>
      </c>
      <c r="E69" s="168"/>
      <c r="F69" s="168"/>
      <c r="G69" s="168"/>
      <c r="H69" s="168"/>
      <c r="I69" s="169">
        <f>Q128</f>
        <v>0</v>
      </c>
      <c r="J69" s="169">
        <f>R128</f>
        <v>0</v>
      </c>
      <c r="K69" s="169">
        <f>K128</f>
        <v>0</v>
      </c>
      <c r="L69" s="170"/>
    </row>
    <row r="70" spans="2:12" s="171" customFormat="1" ht="21.75" customHeight="1" x14ac:dyDescent="0.3">
      <c r="B70" s="165"/>
      <c r="C70" s="166"/>
      <c r="D70" s="167" t="s">
        <v>1226</v>
      </c>
      <c r="E70" s="168"/>
      <c r="F70" s="168"/>
      <c r="G70" s="168"/>
      <c r="H70" s="168"/>
      <c r="I70" s="169">
        <f>Q131</f>
        <v>0</v>
      </c>
      <c r="J70" s="169">
        <f>R131</f>
        <v>0</v>
      </c>
      <c r="K70" s="169">
        <f>K131</f>
        <v>0</v>
      </c>
      <c r="L70" s="170"/>
    </row>
    <row r="71" spans="2:12" s="171" customFormat="1" ht="21.75" customHeight="1" x14ac:dyDescent="0.3">
      <c r="B71" s="165"/>
      <c r="C71" s="166"/>
      <c r="D71" s="167" t="s">
        <v>1227</v>
      </c>
      <c r="E71" s="168"/>
      <c r="F71" s="168"/>
      <c r="G71" s="168"/>
      <c r="H71" s="168"/>
      <c r="I71" s="169">
        <f>Q134</f>
        <v>0</v>
      </c>
      <c r="J71" s="169">
        <f>R134</f>
        <v>0</v>
      </c>
      <c r="K71" s="169">
        <f>K134</f>
        <v>0</v>
      </c>
      <c r="L71" s="170"/>
    </row>
    <row r="72" spans="2:12" s="171" customFormat="1" ht="21.75" customHeight="1" x14ac:dyDescent="0.3">
      <c r="B72" s="165"/>
      <c r="C72" s="166"/>
      <c r="D72" s="167" t="s">
        <v>1228</v>
      </c>
      <c r="E72" s="168"/>
      <c r="F72" s="168"/>
      <c r="G72" s="168"/>
      <c r="H72" s="168"/>
      <c r="I72" s="169">
        <f>Q139</f>
        <v>0</v>
      </c>
      <c r="J72" s="169">
        <f>R139</f>
        <v>0</v>
      </c>
      <c r="K72" s="169">
        <f>K139</f>
        <v>0</v>
      </c>
      <c r="L72" s="170"/>
    </row>
    <row r="73" spans="2:12" s="171" customFormat="1" ht="21.75" customHeight="1" x14ac:dyDescent="0.3">
      <c r="B73" s="165"/>
      <c r="C73" s="166"/>
      <c r="D73" s="167" t="s">
        <v>1229</v>
      </c>
      <c r="E73" s="168"/>
      <c r="F73" s="168"/>
      <c r="G73" s="168"/>
      <c r="H73" s="168"/>
      <c r="I73" s="169">
        <f>Q142</f>
        <v>0</v>
      </c>
      <c r="J73" s="169">
        <f>R142</f>
        <v>0</v>
      </c>
      <c r="K73" s="169">
        <f>K142</f>
        <v>0</v>
      </c>
      <c r="L73" s="170"/>
    </row>
    <row r="74" spans="2:12" s="171" customFormat="1" ht="21.75" customHeight="1" x14ac:dyDescent="0.3">
      <c r="B74" s="165"/>
      <c r="C74" s="166"/>
      <c r="D74" s="167" t="s">
        <v>1230</v>
      </c>
      <c r="E74" s="168"/>
      <c r="F74" s="168"/>
      <c r="G74" s="168"/>
      <c r="H74" s="168"/>
      <c r="I74" s="169">
        <f>Q147</f>
        <v>0</v>
      </c>
      <c r="J74" s="169">
        <f>R147</f>
        <v>0</v>
      </c>
      <c r="K74" s="169">
        <f>K147</f>
        <v>0</v>
      </c>
      <c r="L74" s="170"/>
    </row>
    <row r="75" spans="2:12" s="171" customFormat="1" ht="21.75" customHeight="1" x14ac:dyDescent="0.3">
      <c r="B75" s="165"/>
      <c r="C75" s="166"/>
      <c r="D75" s="167" t="s">
        <v>1231</v>
      </c>
      <c r="E75" s="168"/>
      <c r="F75" s="168"/>
      <c r="G75" s="168"/>
      <c r="H75" s="168"/>
      <c r="I75" s="169">
        <f>Q150</f>
        <v>0</v>
      </c>
      <c r="J75" s="169">
        <f>R150</f>
        <v>0</v>
      </c>
      <c r="K75" s="169">
        <f>K150</f>
        <v>0</v>
      </c>
      <c r="L75" s="170"/>
    </row>
    <row r="76" spans="2:12" s="171" customFormat="1" ht="21.75" customHeight="1" x14ac:dyDescent="0.3">
      <c r="B76" s="165"/>
      <c r="C76" s="166"/>
      <c r="D76" s="167" t="s">
        <v>1232</v>
      </c>
      <c r="E76" s="168"/>
      <c r="F76" s="168"/>
      <c r="G76" s="168"/>
      <c r="H76" s="168"/>
      <c r="I76" s="169">
        <f>Q153</f>
        <v>0</v>
      </c>
      <c r="J76" s="169">
        <f>R153</f>
        <v>0</v>
      </c>
      <c r="K76" s="169">
        <f>K153</f>
        <v>0</v>
      </c>
      <c r="L76" s="170"/>
    </row>
    <row r="77" spans="2:12" s="171" customFormat="1" ht="21.75" customHeight="1" x14ac:dyDescent="0.3">
      <c r="B77" s="165"/>
      <c r="C77" s="166"/>
      <c r="D77" s="167" t="s">
        <v>1233</v>
      </c>
      <c r="E77" s="168"/>
      <c r="F77" s="168"/>
      <c r="G77" s="168"/>
      <c r="H77" s="168"/>
      <c r="I77" s="169">
        <f>Q156</f>
        <v>0</v>
      </c>
      <c r="J77" s="169">
        <f>R156</f>
        <v>0</v>
      </c>
      <c r="K77" s="169">
        <f>K156</f>
        <v>0</v>
      </c>
      <c r="L77" s="170"/>
    </row>
    <row r="78" spans="2:12" s="171" customFormat="1" ht="21.75" customHeight="1" x14ac:dyDescent="0.3">
      <c r="B78" s="165"/>
      <c r="C78" s="166"/>
      <c r="D78" s="167" t="s">
        <v>1234</v>
      </c>
      <c r="E78" s="168"/>
      <c r="F78" s="168"/>
      <c r="G78" s="168"/>
      <c r="H78" s="168"/>
      <c r="I78" s="169">
        <f>Q159</f>
        <v>0</v>
      </c>
      <c r="J78" s="169">
        <f>R159</f>
        <v>0</v>
      </c>
      <c r="K78" s="169">
        <f>K159</f>
        <v>0</v>
      </c>
      <c r="L78" s="170"/>
    </row>
    <row r="79" spans="2:12" s="171" customFormat="1" ht="21.75" customHeight="1" x14ac:dyDescent="0.3">
      <c r="B79" s="165"/>
      <c r="C79" s="166"/>
      <c r="D79" s="167" t="s">
        <v>1235</v>
      </c>
      <c r="E79" s="168"/>
      <c r="F79" s="168"/>
      <c r="G79" s="168"/>
      <c r="H79" s="168"/>
      <c r="I79" s="169">
        <f>Q164</f>
        <v>0</v>
      </c>
      <c r="J79" s="169">
        <f>R164</f>
        <v>0</v>
      </c>
      <c r="K79" s="169">
        <f>K164</f>
        <v>0</v>
      </c>
      <c r="L79" s="170"/>
    </row>
    <row r="80" spans="2:12" s="171" customFormat="1" ht="21.75" customHeight="1" x14ac:dyDescent="0.3">
      <c r="B80" s="165"/>
      <c r="C80" s="166"/>
      <c r="D80" s="167" t="s">
        <v>1236</v>
      </c>
      <c r="E80" s="168"/>
      <c r="F80" s="168"/>
      <c r="G80" s="168"/>
      <c r="H80" s="168"/>
      <c r="I80" s="169">
        <f>Q169</f>
        <v>0</v>
      </c>
      <c r="J80" s="169">
        <f>R169</f>
        <v>0</v>
      </c>
      <c r="K80" s="169">
        <f>K169</f>
        <v>0</v>
      </c>
      <c r="L80" s="170"/>
    </row>
    <row r="81" spans="2:13" s="171" customFormat="1" ht="21.75" customHeight="1" x14ac:dyDescent="0.3">
      <c r="B81" s="165"/>
      <c r="C81" s="166"/>
      <c r="D81" s="167" t="s">
        <v>1237</v>
      </c>
      <c r="E81" s="168"/>
      <c r="F81" s="168"/>
      <c r="G81" s="168"/>
      <c r="H81" s="168"/>
      <c r="I81" s="169">
        <f>Q174</f>
        <v>0</v>
      </c>
      <c r="J81" s="169">
        <f>R174</f>
        <v>0</v>
      </c>
      <c r="K81" s="169">
        <f>K174</f>
        <v>0</v>
      </c>
      <c r="L81" s="170"/>
    </row>
    <row r="82" spans="2:13" s="45" customFormat="1" ht="21.75" customHeight="1" x14ac:dyDescent="0.3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44"/>
    </row>
    <row r="83" spans="2:13" s="45" customFormat="1" ht="6.95" customHeight="1" x14ac:dyDescent="0.3"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66"/>
    </row>
    <row r="87" spans="2:13" s="45" customFormat="1" ht="6.95" customHeight="1" x14ac:dyDescent="0.3">
      <c r="B87" s="67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38"/>
    </row>
    <row r="88" spans="2:13" s="45" customFormat="1" ht="36.950000000000003" customHeight="1" x14ac:dyDescent="0.3">
      <c r="B88" s="38"/>
      <c r="C88" s="69" t="s">
        <v>151</v>
      </c>
      <c r="M88" s="38"/>
    </row>
    <row r="89" spans="2:13" s="45" customFormat="1" ht="6.95" customHeight="1" x14ac:dyDescent="0.3">
      <c r="B89" s="38"/>
      <c r="M89" s="38"/>
    </row>
    <row r="90" spans="2:13" s="45" customFormat="1" ht="14.45" customHeight="1" x14ac:dyDescent="0.3">
      <c r="B90" s="38"/>
      <c r="C90" s="71" t="s">
        <v>20</v>
      </c>
      <c r="M90" s="38"/>
    </row>
    <row r="91" spans="2:13" s="45" customFormat="1" ht="16.5" customHeight="1" x14ac:dyDescent="0.3">
      <c r="B91" s="38"/>
      <c r="E91" s="172" t="str">
        <f>E7</f>
        <v>Vojenská vlečka č.10 - Čáslav - Remíza pro hnací drážní vozidlo</v>
      </c>
      <c r="F91" s="173"/>
      <c r="G91" s="173"/>
      <c r="H91" s="173"/>
      <c r="M91" s="38"/>
    </row>
    <row r="92" spans="2:13" s="45" customFormat="1" ht="14.45" customHeight="1" x14ac:dyDescent="0.3">
      <c r="B92" s="38"/>
      <c r="C92" s="71" t="s">
        <v>131</v>
      </c>
      <c r="M92" s="38"/>
    </row>
    <row r="93" spans="2:13" s="45" customFormat="1" ht="17.25" customHeight="1" x14ac:dyDescent="0.3">
      <c r="B93" s="38"/>
      <c r="E93" s="76" t="str">
        <f>E9</f>
        <v>E.1.4.4b - Přípojka a přeložka elektrorozvodů</v>
      </c>
      <c r="F93" s="174"/>
      <c r="G93" s="174"/>
      <c r="H93" s="174"/>
      <c r="M93" s="38"/>
    </row>
    <row r="94" spans="2:13" s="45" customFormat="1" ht="6.95" customHeight="1" x14ac:dyDescent="0.3">
      <c r="B94" s="38"/>
      <c r="M94" s="38"/>
    </row>
    <row r="95" spans="2:13" s="45" customFormat="1" ht="18" customHeight="1" x14ac:dyDescent="0.3">
      <c r="B95" s="38"/>
      <c r="C95" s="71" t="s">
        <v>24</v>
      </c>
      <c r="F95" s="175" t="str">
        <f>F12</f>
        <v>Chotusice</v>
      </c>
      <c r="I95" s="71" t="s">
        <v>26</v>
      </c>
      <c r="J95" s="176" t="str">
        <f>IF(J12="","",J12)</f>
        <v>10. 2. 2017</v>
      </c>
      <c r="M95" s="38"/>
    </row>
    <row r="96" spans="2:13" s="45" customFormat="1" ht="6.95" customHeight="1" x14ac:dyDescent="0.3">
      <c r="B96" s="38"/>
      <c r="M96" s="38"/>
    </row>
    <row r="97" spans="2:65" s="45" customFormat="1" x14ac:dyDescent="0.3">
      <c r="B97" s="38"/>
      <c r="C97" s="71" t="s">
        <v>28</v>
      </c>
      <c r="F97" s="175" t="str">
        <f>E15</f>
        <v>ARMÁDNÍ SERVISNÍ, příspěvková organizace</v>
      </c>
      <c r="I97" s="71" t="s">
        <v>34</v>
      </c>
      <c r="J97" s="175" t="str">
        <f>E21</f>
        <v xml:space="preserve"> </v>
      </c>
      <c r="M97" s="38"/>
    </row>
    <row r="98" spans="2:65" s="45" customFormat="1" ht="14.45" customHeight="1" x14ac:dyDescent="0.3">
      <c r="B98" s="38"/>
      <c r="C98" s="71" t="s">
        <v>32</v>
      </c>
      <c r="F98" s="175" t="str">
        <f>IF(E18="","",E18)</f>
        <v/>
      </c>
      <c r="M98" s="38"/>
    </row>
    <row r="99" spans="2:65" s="45" customFormat="1" ht="10.35" customHeight="1" x14ac:dyDescent="0.3">
      <c r="B99" s="38"/>
      <c r="M99" s="38"/>
    </row>
    <row r="100" spans="2:65" s="181" customFormat="1" ht="29.25" customHeight="1" x14ac:dyDescent="0.3">
      <c r="B100" s="177"/>
      <c r="C100" s="178" t="s">
        <v>152</v>
      </c>
      <c r="D100" s="179" t="s">
        <v>56</v>
      </c>
      <c r="E100" s="179" t="s">
        <v>52</v>
      </c>
      <c r="F100" s="179" t="s">
        <v>153</v>
      </c>
      <c r="G100" s="179" t="s">
        <v>154</v>
      </c>
      <c r="H100" s="179" t="s">
        <v>155</v>
      </c>
      <c r="I100" s="179" t="s">
        <v>156</v>
      </c>
      <c r="J100" s="179" t="s">
        <v>157</v>
      </c>
      <c r="K100" s="179" t="s">
        <v>140</v>
      </c>
      <c r="L100" s="180" t="s">
        <v>158</v>
      </c>
      <c r="M100" s="177"/>
      <c r="N100" s="94" t="s">
        <v>159</v>
      </c>
      <c r="O100" s="95" t="s">
        <v>41</v>
      </c>
      <c r="P100" s="95" t="s">
        <v>160</v>
      </c>
      <c r="Q100" s="95" t="s">
        <v>161</v>
      </c>
      <c r="R100" s="95" t="s">
        <v>162</v>
      </c>
      <c r="S100" s="95" t="s">
        <v>163</v>
      </c>
      <c r="T100" s="95" t="s">
        <v>164</v>
      </c>
      <c r="U100" s="95" t="s">
        <v>165</v>
      </c>
      <c r="V100" s="95" t="s">
        <v>166</v>
      </c>
      <c r="W100" s="95" t="s">
        <v>167</v>
      </c>
      <c r="X100" s="96" t="s">
        <v>168</v>
      </c>
    </row>
    <row r="101" spans="2:65" s="45" customFormat="1" ht="29.25" customHeight="1" x14ac:dyDescent="0.35">
      <c r="B101" s="38"/>
      <c r="C101" s="98" t="s">
        <v>141</v>
      </c>
      <c r="K101" s="182">
        <f>BK101</f>
        <v>0</v>
      </c>
      <c r="M101" s="38"/>
      <c r="N101" s="97"/>
      <c r="O101" s="83"/>
      <c r="P101" s="83"/>
      <c r="Q101" s="183">
        <f>Q102</f>
        <v>0</v>
      </c>
      <c r="R101" s="183">
        <f>R102</f>
        <v>0</v>
      </c>
      <c r="S101" s="83"/>
      <c r="T101" s="184">
        <f>T102</f>
        <v>0</v>
      </c>
      <c r="U101" s="83"/>
      <c r="V101" s="184">
        <f>V102</f>
        <v>0</v>
      </c>
      <c r="W101" s="83"/>
      <c r="X101" s="185">
        <f>X102</f>
        <v>0</v>
      </c>
      <c r="AT101" s="17" t="s">
        <v>72</v>
      </c>
      <c r="AU101" s="17" t="s">
        <v>142</v>
      </c>
      <c r="BK101" s="186">
        <f>BK102</f>
        <v>0</v>
      </c>
    </row>
    <row r="102" spans="2:65" s="188" customFormat="1" ht="37.35" customHeight="1" x14ac:dyDescent="0.35">
      <c r="B102" s="187"/>
      <c r="D102" s="189" t="s">
        <v>72</v>
      </c>
      <c r="E102" s="190" t="s">
        <v>884</v>
      </c>
      <c r="F102" s="190" t="s">
        <v>1050</v>
      </c>
      <c r="K102" s="191">
        <f>BK102</f>
        <v>0</v>
      </c>
      <c r="M102" s="187"/>
      <c r="N102" s="192"/>
      <c r="O102" s="193"/>
      <c r="P102" s="193"/>
      <c r="Q102" s="194">
        <f>Q103</f>
        <v>0</v>
      </c>
      <c r="R102" s="194">
        <f>R103</f>
        <v>0</v>
      </c>
      <c r="S102" s="193"/>
      <c r="T102" s="195">
        <f>T103</f>
        <v>0</v>
      </c>
      <c r="U102" s="193"/>
      <c r="V102" s="195">
        <f>V103</f>
        <v>0</v>
      </c>
      <c r="W102" s="193"/>
      <c r="X102" s="196">
        <f>X103</f>
        <v>0</v>
      </c>
      <c r="AR102" s="189" t="s">
        <v>81</v>
      </c>
      <c r="AT102" s="197" t="s">
        <v>72</v>
      </c>
      <c r="AU102" s="197" t="s">
        <v>73</v>
      </c>
      <c r="AY102" s="189" t="s">
        <v>171</v>
      </c>
      <c r="BK102" s="198">
        <f>BK103</f>
        <v>0</v>
      </c>
    </row>
    <row r="103" spans="2:65" s="188" customFormat="1" ht="19.899999999999999" customHeight="1" x14ac:dyDescent="0.3">
      <c r="B103" s="187"/>
      <c r="D103" s="189" t="s">
        <v>72</v>
      </c>
      <c r="E103" s="199" t="s">
        <v>886</v>
      </c>
      <c r="F103" s="199" t="s">
        <v>1068</v>
      </c>
      <c r="K103" s="200">
        <f>BK103</f>
        <v>0</v>
      </c>
      <c r="M103" s="187"/>
      <c r="N103" s="192"/>
      <c r="O103" s="193"/>
      <c r="P103" s="193"/>
      <c r="Q103" s="194">
        <f>Q104+Q114+Q122+Q127</f>
        <v>0</v>
      </c>
      <c r="R103" s="194">
        <f>R104+R114+R122+R127</f>
        <v>0</v>
      </c>
      <c r="S103" s="193"/>
      <c r="T103" s="195">
        <f>T104+T114+T122+T127</f>
        <v>0</v>
      </c>
      <c r="U103" s="193"/>
      <c r="V103" s="195">
        <f>V104+V114+V122+V127</f>
        <v>0</v>
      </c>
      <c r="W103" s="193"/>
      <c r="X103" s="196">
        <f>X104+X114+X122+X127</f>
        <v>0</v>
      </c>
      <c r="AR103" s="189" t="s">
        <v>81</v>
      </c>
      <c r="AT103" s="197" t="s">
        <v>72</v>
      </c>
      <c r="AU103" s="197" t="s">
        <v>81</v>
      </c>
      <c r="AY103" s="189" t="s">
        <v>171</v>
      </c>
      <c r="BK103" s="198">
        <f>BK104+BK114+BK122+BK127</f>
        <v>0</v>
      </c>
    </row>
    <row r="104" spans="2:65" s="188" customFormat="1" ht="14.85" customHeight="1" x14ac:dyDescent="0.3">
      <c r="B104" s="187"/>
      <c r="D104" s="189" t="s">
        <v>72</v>
      </c>
      <c r="E104" s="199" t="s">
        <v>915</v>
      </c>
      <c r="F104" s="199" t="s">
        <v>1238</v>
      </c>
      <c r="K104" s="200">
        <f>BK104</f>
        <v>0</v>
      </c>
      <c r="M104" s="187"/>
      <c r="N104" s="192"/>
      <c r="O104" s="193"/>
      <c r="P104" s="193"/>
      <c r="Q104" s="194">
        <f>Q105+Q108+Q111</f>
        <v>0</v>
      </c>
      <c r="R104" s="194">
        <f>R105+R108+R111</f>
        <v>0</v>
      </c>
      <c r="S104" s="193"/>
      <c r="T104" s="195">
        <f>T105+T108+T111</f>
        <v>0</v>
      </c>
      <c r="U104" s="193"/>
      <c r="V104" s="195">
        <f>V105+V108+V111</f>
        <v>0</v>
      </c>
      <c r="W104" s="193"/>
      <c r="X104" s="196">
        <f>X105+X108+X111</f>
        <v>0</v>
      </c>
      <c r="AR104" s="189" t="s">
        <v>81</v>
      </c>
      <c r="AT104" s="197" t="s">
        <v>72</v>
      </c>
      <c r="AU104" s="197" t="s">
        <v>83</v>
      </c>
      <c r="AY104" s="189" t="s">
        <v>171</v>
      </c>
      <c r="BK104" s="198">
        <f>BK105+BK108+BK111</f>
        <v>0</v>
      </c>
    </row>
    <row r="105" spans="2:65" s="279" customFormat="1" ht="14.45" customHeight="1" x14ac:dyDescent="0.3">
      <c r="B105" s="278"/>
      <c r="D105" s="280" t="s">
        <v>72</v>
      </c>
      <c r="E105" s="280" t="s">
        <v>920</v>
      </c>
      <c r="F105" s="280" t="s">
        <v>1239</v>
      </c>
      <c r="K105" s="281">
        <f>BK105</f>
        <v>0</v>
      </c>
      <c r="M105" s="278"/>
      <c r="N105" s="282"/>
      <c r="O105" s="283"/>
      <c r="P105" s="283"/>
      <c r="Q105" s="284">
        <f>SUM(Q106:Q107)</f>
        <v>0</v>
      </c>
      <c r="R105" s="284">
        <f>SUM(R106:R107)</f>
        <v>0</v>
      </c>
      <c r="S105" s="283"/>
      <c r="T105" s="285">
        <f>SUM(T106:T107)</f>
        <v>0</v>
      </c>
      <c r="U105" s="283"/>
      <c r="V105" s="285">
        <f>SUM(V106:V107)</f>
        <v>0</v>
      </c>
      <c r="W105" s="283"/>
      <c r="X105" s="286">
        <f>SUM(X106:X107)</f>
        <v>0</v>
      </c>
      <c r="AR105" s="280" t="s">
        <v>81</v>
      </c>
      <c r="AT105" s="287" t="s">
        <v>72</v>
      </c>
      <c r="AU105" s="287" t="s">
        <v>188</v>
      </c>
      <c r="AY105" s="280" t="s">
        <v>171</v>
      </c>
      <c r="BK105" s="288">
        <f>SUM(BK106:BK107)</f>
        <v>0</v>
      </c>
    </row>
    <row r="106" spans="2:65" s="45" customFormat="1" ht="16.5" customHeight="1" x14ac:dyDescent="0.3">
      <c r="B106" s="38"/>
      <c r="C106" s="201" t="s">
        <v>81</v>
      </c>
      <c r="D106" s="201" t="s">
        <v>173</v>
      </c>
      <c r="E106" s="202" t="s">
        <v>1240</v>
      </c>
      <c r="F106" s="203" t="s">
        <v>1241</v>
      </c>
      <c r="G106" s="204" t="s">
        <v>241</v>
      </c>
      <c r="H106" s="205">
        <v>55</v>
      </c>
      <c r="I106" s="7"/>
      <c r="J106" s="7"/>
      <c r="K106" s="206">
        <f>ROUND(P106*H106,2)</f>
        <v>0</v>
      </c>
      <c r="L106" s="203" t="s">
        <v>5</v>
      </c>
      <c r="M106" s="38"/>
      <c r="N106" s="207" t="s">
        <v>5</v>
      </c>
      <c r="O106" s="208" t="s">
        <v>42</v>
      </c>
      <c r="P106" s="144">
        <f>I106+J106</f>
        <v>0</v>
      </c>
      <c r="Q106" s="144">
        <f>ROUND(I106*H106,2)</f>
        <v>0</v>
      </c>
      <c r="R106" s="144">
        <f>ROUND(J106*H106,2)</f>
        <v>0</v>
      </c>
      <c r="S106" s="39"/>
      <c r="T106" s="209">
        <f>S106*H106</f>
        <v>0</v>
      </c>
      <c r="U106" s="209">
        <v>0</v>
      </c>
      <c r="V106" s="209">
        <f>U106*H106</f>
        <v>0</v>
      </c>
      <c r="W106" s="209">
        <v>0</v>
      </c>
      <c r="X106" s="210">
        <f>W106*H106</f>
        <v>0</v>
      </c>
      <c r="AR106" s="17" t="s">
        <v>177</v>
      </c>
      <c r="AT106" s="17" t="s">
        <v>173</v>
      </c>
      <c r="AU106" s="17" t="s">
        <v>177</v>
      </c>
      <c r="AY106" s="17" t="s">
        <v>171</v>
      </c>
      <c r="BE106" s="211">
        <f>IF(O106="základní",K106,0)</f>
        <v>0</v>
      </c>
      <c r="BF106" s="211">
        <f>IF(O106="snížená",K106,0)</f>
        <v>0</v>
      </c>
      <c r="BG106" s="211">
        <f>IF(O106="zákl. přenesená",K106,0)</f>
        <v>0</v>
      </c>
      <c r="BH106" s="211">
        <f>IF(O106="sníž. přenesená",K106,0)</f>
        <v>0</v>
      </c>
      <c r="BI106" s="211">
        <f>IF(O106="nulová",K106,0)</f>
        <v>0</v>
      </c>
      <c r="BJ106" s="17" t="s">
        <v>81</v>
      </c>
      <c r="BK106" s="211">
        <f>ROUND(P106*H106,2)</f>
        <v>0</v>
      </c>
      <c r="BL106" s="17" t="s">
        <v>177</v>
      </c>
      <c r="BM106" s="17" t="s">
        <v>83</v>
      </c>
    </row>
    <row r="107" spans="2:65" s="45" customFormat="1" ht="27" x14ac:dyDescent="0.3">
      <c r="B107" s="38"/>
      <c r="D107" s="212" t="s">
        <v>179</v>
      </c>
      <c r="F107" s="213" t="s">
        <v>1055</v>
      </c>
      <c r="M107" s="38"/>
      <c r="N107" s="214"/>
      <c r="O107" s="39"/>
      <c r="P107" s="39"/>
      <c r="Q107" s="39"/>
      <c r="R107" s="39"/>
      <c r="S107" s="39"/>
      <c r="T107" s="39"/>
      <c r="U107" s="39"/>
      <c r="V107" s="39"/>
      <c r="W107" s="39"/>
      <c r="X107" s="87"/>
      <c r="AT107" s="17" t="s">
        <v>179</v>
      </c>
      <c r="AU107" s="17" t="s">
        <v>177</v>
      </c>
    </row>
    <row r="108" spans="2:65" s="279" customFormat="1" ht="21.6" customHeight="1" x14ac:dyDescent="0.3">
      <c r="B108" s="278"/>
      <c r="D108" s="280" t="s">
        <v>72</v>
      </c>
      <c r="E108" s="280" t="s">
        <v>1242</v>
      </c>
      <c r="F108" s="280" t="s">
        <v>1079</v>
      </c>
      <c r="K108" s="281">
        <f>BK108</f>
        <v>0</v>
      </c>
      <c r="M108" s="278"/>
      <c r="N108" s="282"/>
      <c r="O108" s="283"/>
      <c r="P108" s="283"/>
      <c r="Q108" s="284">
        <f>SUM(Q109:Q110)</f>
        <v>0</v>
      </c>
      <c r="R108" s="284">
        <f>SUM(R109:R110)</f>
        <v>0</v>
      </c>
      <c r="S108" s="283"/>
      <c r="T108" s="285">
        <f>SUM(T109:T110)</f>
        <v>0</v>
      </c>
      <c r="U108" s="283"/>
      <c r="V108" s="285">
        <f>SUM(V109:V110)</f>
        <v>0</v>
      </c>
      <c r="W108" s="283"/>
      <c r="X108" s="286">
        <f>SUM(X109:X110)</f>
        <v>0</v>
      </c>
      <c r="AR108" s="280" t="s">
        <v>81</v>
      </c>
      <c r="AT108" s="287" t="s">
        <v>72</v>
      </c>
      <c r="AU108" s="287" t="s">
        <v>188</v>
      </c>
      <c r="AY108" s="280" t="s">
        <v>171</v>
      </c>
      <c r="BK108" s="288">
        <f>SUM(BK109:BK110)</f>
        <v>0</v>
      </c>
    </row>
    <row r="109" spans="2:65" s="45" customFormat="1" ht="16.5" customHeight="1" x14ac:dyDescent="0.3">
      <c r="B109" s="38"/>
      <c r="C109" s="201" t="s">
        <v>83</v>
      </c>
      <c r="D109" s="201" t="s">
        <v>173</v>
      </c>
      <c r="E109" s="202" t="s">
        <v>1243</v>
      </c>
      <c r="F109" s="203" t="s">
        <v>1244</v>
      </c>
      <c r="G109" s="204" t="s">
        <v>1077</v>
      </c>
      <c r="H109" s="205">
        <v>2</v>
      </c>
      <c r="I109" s="7"/>
      <c r="J109" s="7"/>
      <c r="K109" s="206">
        <f>ROUND(P109*H109,2)</f>
        <v>0</v>
      </c>
      <c r="L109" s="203" t="s">
        <v>5</v>
      </c>
      <c r="M109" s="38"/>
      <c r="N109" s="207" t="s">
        <v>5</v>
      </c>
      <c r="O109" s="208" t="s">
        <v>42</v>
      </c>
      <c r="P109" s="144">
        <f>I109+J109</f>
        <v>0</v>
      </c>
      <c r="Q109" s="144">
        <f>ROUND(I109*H109,2)</f>
        <v>0</v>
      </c>
      <c r="R109" s="144">
        <f>ROUND(J109*H109,2)</f>
        <v>0</v>
      </c>
      <c r="S109" s="39"/>
      <c r="T109" s="209">
        <f>S109*H109</f>
        <v>0</v>
      </c>
      <c r="U109" s="209">
        <v>0</v>
      </c>
      <c r="V109" s="209">
        <f>U109*H109</f>
        <v>0</v>
      </c>
      <c r="W109" s="209">
        <v>0</v>
      </c>
      <c r="X109" s="210">
        <f>W109*H109</f>
        <v>0</v>
      </c>
      <c r="AR109" s="17" t="s">
        <v>177</v>
      </c>
      <c r="AT109" s="17" t="s">
        <v>173</v>
      </c>
      <c r="AU109" s="17" t="s">
        <v>177</v>
      </c>
      <c r="AY109" s="17" t="s">
        <v>171</v>
      </c>
      <c r="BE109" s="211">
        <f>IF(O109="základní",K109,0)</f>
        <v>0</v>
      </c>
      <c r="BF109" s="211">
        <f>IF(O109="snížená",K109,0)</f>
        <v>0</v>
      </c>
      <c r="BG109" s="211">
        <f>IF(O109="zákl. přenesená",K109,0)</f>
        <v>0</v>
      </c>
      <c r="BH109" s="211">
        <f>IF(O109="sníž. přenesená",K109,0)</f>
        <v>0</v>
      </c>
      <c r="BI109" s="211">
        <f>IF(O109="nulová",K109,0)</f>
        <v>0</v>
      </c>
      <c r="BJ109" s="17" t="s">
        <v>81</v>
      </c>
      <c r="BK109" s="211">
        <f>ROUND(P109*H109,2)</f>
        <v>0</v>
      </c>
      <c r="BL109" s="17" t="s">
        <v>177</v>
      </c>
      <c r="BM109" s="17" t="s">
        <v>177</v>
      </c>
    </row>
    <row r="110" spans="2:65" s="45" customFormat="1" ht="27" x14ac:dyDescent="0.3">
      <c r="B110" s="38"/>
      <c r="D110" s="212" t="s">
        <v>179</v>
      </c>
      <c r="F110" s="213" t="s">
        <v>1055</v>
      </c>
      <c r="M110" s="38"/>
      <c r="N110" s="214"/>
      <c r="O110" s="39"/>
      <c r="P110" s="39"/>
      <c r="Q110" s="39"/>
      <c r="R110" s="39"/>
      <c r="S110" s="39"/>
      <c r="T110" s="39"/>
      <c r="U110" s="39"/>
      <c r="V110" s="39"/>
      <c r="W110" s="39"/>
      <c r="X110" s="87"/>
      <c r="AT110" s="17" t="s">
        <v>179</v>
      </c>
      <c r="AU110" s="17" t="s">
        <v>177</v>
      </c>
    </row>
    <row r="111" spans="2:65" s="279" customFormat="1" ht="21.6" customHeight="1" x14ac:dyDescent="0.3">
      <c r="B111" s="278"/>
      <c r="D111" s="280" t="s">
        <v>72</v>
      </c>
      <c r="E111" s="280" t="s">
        <v>1069</v>
      </c>
      <c r="F111" s="280" t="s">
        <v>1089</v>
      </c>
      <c r="K111" s="281">
        <f>BK111</f>
        <v>0</v>
      </c>
      <c r="M111" s="278"/>
      <c r="N111" s="282"/>
      <c r="O111" s="283"/>
      <c r="P111" s="283"/>
      <c r="Q111" s="284">
        <f>SUM(Q112:Q113)</f>
        <v>0</v>
      </c>
      <c r="R111" s="284">
        <f>SUM(R112:R113)</f>
        <v>0</v>
      </c>
      <c r="S111" s="283"/>
      <c r="T111" s="285">
        <f>SUM(T112:T113)</f>
        <v>0</v>
      </c>
      <c r="U111" s="283"/>
      <c r="V111" s="285">
        <f>SUM(V112:V113)</f>
        <v>0</v>
      </c>
      <c r="W111" s="283"/>
      <c r="X111" s="286">
        <f>SUM(X112:X113)</f>
        <v>0</v>
      </c>
      <c r="AR111" s="280" t="s">
        <v>81</v>
      </c>
      <c r="AT111" s="287" t="s">
        <v>72</v>
      </c>
      <c r="AU111" s="287" t="s">
        <v>188</v>
      </c>
      <c r="AY111" s="280" t="s">
        <v>171</v>
      </c>
      <c r="BK111" s="288">
        <f>SUM(BK112:BK113)</f>
        <v>0</v>
      </c>
    </row>
    <row r="112" spans="2:65" s="45" customFormat="1" ht="16.5" customHeight="1" x14ac:dyDescent="0.3">
      <c r="B112" s="38"/>
      <c r="C112" s="201" t="s">
        <v>188</v>
      </c>
      <c r="D112" s="201" t="s">
        <v>173</v>
      </c>
      <c r="E112" s="202" t="s">
        <v>1245</v>
      </c>
      <c r="F112" s="203" t="s">
        <v>1246</v>
      </c>
      <c r="G112" s="204" t="s">
        <v>241</v>
      </c>
      <c r="H112" s="205">
        <v>22</v>
      </c>
      <c r="I112" s="7"/>
      <c r="J112" s="7"/>
      <c r="K112" s="206">
        <f>ROUND(P112*H112,2)</f>
        <v>0</v>
      </c>
      <c r="L112" s="203" t="s">
        <v>5</v>
      </c>
      <c r="M112" s="38"/>
      <c r="N112" s="207" t="s">
        <v>5</v>
      </c>
      <c r="O112" s="208" t="s">
        <v>42</v>
      </c>
      <c r="P112" s="144">
        <f>I112+J112</f>
        <v>0</v>
      </c>
      <c r="Q112" s="144">
        <f>ROUND(I112*H112,2)</f>
        <v>0</v>
      </c>
      <c r="R112" s="144">
        <f>ROUND(J112*H112,2)</f>
        <v>0</v>
      </c>
      <c r="S112" s="39"/>
      <c r="T112" s="209">
        <f>S112*H112</f>
        <v>0</v>
      </c>
      <c r="U112" s="209">
        <v>0</v>
      </c>
      <c r="V112" s="209">
        <f>U112*H112</f>
        <v>0</v>
      </c>
      <c r="W112" s="209">
        <v>0</v>
      </c>
      <c r="X112" s="210">
        <f>W112*H112</f>
        <v>0</v>
      </c>
      <c r="AR112" s="17" t="s">
        <v>177</v>
      </c>
      <c r="AT112" s="17" t="s">
        <v>173</v>
      </c>
      <c r="AU112" s="17" t="s">
        <v>177</v>
      </c>
      <c r="AY112" s="17" t="s">
        <v>171</v>
      </c>
      <c r="BE112" s="211">
        <f>IF(O112="základní",K112,0)</f>
        <v>0</v>
      </c>
      <c r="BF112" s="211">
        <f>IF(O112="snížená",K112,0)</f>
        <v>0</v>
      </c>
      <c r="BG112" s="211">
        <f>IF(O112="zákl. přenesená",K112,0)</f>
        <v>0</v>
      </c>
      <c r="BH112" s="211">
        <f>IF(O112="sníž. přenesená",K112,0)</f>
        <v>0</v>
      </c>
      <c r="BI112" s="211">
        <f>IF(O112="nulová",K112,0)</f>
        <v>0</v>
      </c>
      <c r="BJ112" s="17" t="s">
        <v>81</v>
      </c>
      <c r="BK112" s="211">
        <f>ROUND(P112*H112,2)</f>
        <v>0</v>
      </c>
      <c r="BL112" s="17" t="s">
        <v>177</v>
      </c>
      <c r="BM112" s="17" t="s">
        <v>206</v>
      </c>
    </row>
    <row r="113" spans="2:65" s="45" customFormat="1" ht="27" x14ac:dyDescent="0.3">
      <c r="B113" s="38"/>
      <c r="D113" s="212" t="s">
        <v>179</v>
      </c>
      <c r="F113" s="213" t="s">
        <v>1055</v>
      </c>
      <c r="M113" s="38"/>
      <c r="N113" s="214"/>
      <c r="O113" s="39"/>
      <c r="P113" s="39"/>
      <c r="Q113" s="39"/>
      <c r="R113" s="39"/>
      <c r="S113" s="39"/>
      <c r="T113" s="39"/>
      <c r="U113" s="39"/>
      <c r="V113" s="39"/>
      <c r="W113" s="39"/>
      <c r="X113" s="87"/>
      <c r="AT113" s="17" t="s">
        <v>179</v>
      </c>
      <c r="AU113" s="17" t="s">
        <v>177</v>
      </c>
    </row>
    <row r="114" spans="2:65" s="188" customFormat="1" ht="22.35" customHeight="1" x14ac:dyDescent="0.3">
      <c r="B114" s="187"/>
      <c r="D114" s="189" t="s">
        <v>72</v>
      </c>
      <c r="E114" s="199" t="s">
        <v>1073</v>
      </c>
      <c r="F114" s="199" t="s">
        <v>1247</v>
      </c>
      <c r="K114" s="200">
        <f>BK114</f>
        <v>0</v>
      </c>
      <c r="M114" s="187"/>
      <c r="N114" s="192"/>
      <c r="O114" s="193"/>
      <c r="P114" s="193"/>
      <c r="Q114" s="194">
        <f>Q115</f>
        <v>0</v>
      </c>
      <c r="R114" s="194">
        <f>R115</f>
        <v>0</v>
      </c>
      <c r="S114" s="193"/>
      <c r="T114" s="195">
        <f>T115</f>
        <v>0</v>
      </c>
      <c r="U114" s="193"/>
      <c r="V114" s="195">
        <f>V115</f>
        <v>0</v>
      </c>
      <c r="W114" s="193"/>
      <c r="X114" s="196">
        <f>X115</f>
        <v>0</v>
      </c>
      <c r="AR114" s="189" t="s">
        <v>81</v>
      </c>
      <c r="AT114" s="197" t="s">
        <v>72</v>
      </c>
      <c r="AU114" s="197" t="s">
        <v>83</v>
      </c>
      <c r="AY114" s="189" t="s">
        <v>171</v>
      </c>
      <c r="BK114" s="198">
        <f>BK115</f>
        <v>0</v>
      </c>
    </row>
    <row r="115" spans="2:65" s="279" customFormat="1" ht="14.45" customHeight="1" x14ac:dyDescent="0.3">
      <c r="B115" s="278"/>
      <c r="D115" s="280" t="s">
        <v>72</v>
      </c>
      <c r="E115" s="280" t="s">
        <v>1078</v>
      </c>
      <c r="F115" s="280" t="s">
        <v>1101</v>
      </c>
      <c r="K115" s="281">
        <f>BK115</f>
        <v>0</v>
      </c>
      <c r="M115" s="278"/>
      <c r="N115" s="282"/>
      <c r="O115" s="283"/>
      <c r="P115" s="283"/>
      <c r="Q115" s="284">
        <f>SUM(Q116:Q121)</f>
        <v>0</v>
      </c>
      <c r="R115" s="284">
        <f>SUM(R116:R121)</f>
        <v>0</v>
      </c>
      <c r="S115" s="283"/>
      <c r="T115" s="285">
        <f>SUM(T116:T121)</f>
        <v>0</v>
      </c>
      <c r="U115" s="283"/>
      <c r="V115" s="285">
        <f>SUM(V116:V121)</f>
        <v>0</v>
      </c>
      <c r="W115" s="283"/>
      <c r="X115" s="286">
        <f>SUM(X116:X121)</f>
        <v>0</v>
      </c>
      <c r="AR115" s="280" t="s">
        <v>81</v>
      </c>
      <c r="AT115" s="287" t="s">
        <v>72</v>
      </c>
      <c r="AU115" s="287" t="s">
        <v>188</v>
      </c>
      <c r="AY115" s="280" t="s">
        <v>171</v>
      </c>
      <c r="BK115" s="288">
        <f>SUM(BK116:BK121)</f>
        <v>0</v>
      </c>
    </row>
    <row r="116" spans="2:65" s="45" customFormat="1" ht="16.5" customHeight="1" x14ac:dyDescent="0.3">
      <c r="B116" s="38"/>
      <c r="C116" s="201" t="s">
        <v>177</v>
      </c>
      <c r="D116" s="201" t="s">
        <v>173</v>
      </c>
      <c r="E116" s="202" t="s">
        <v>1105</v>
      </c>
      <c r="F116" s="203" t="s">
        <v>1106</v>
      </c>
      <c r="G116" s="204" t="s">
        <v>1104</v>
      </c>
      <c r="H116" s="205">
        <v>8</v>
      </c>
      <c r="I116" s="7"/>
      <c r="J116" s="7"/>
      <c r="K116" s="206">
        <f>ROUND(P116*H116,2)</f>
        <v>0</v>
      </c>
      <c r="L116" s="203" t="s">
        <v>5</v>
      </c>
      <c r="M116" s="38"/>
      <c r="N116" s="207" t="s">
        <v>5</v>
      </c>
      <c r="O116" s="208" t="s">
        <v>42</v>
      </c>
      <c r="P116" s="144">
        <f>I116+J116</f>
        <v>0</v>
      </c>
      <c r="Q116" s="144">
        <f>ROUND(I116*H116,2)</f>
        <v>0</v>
      </c>
      <c r="R116" s="144">
        <f>ROUND(J116*H116,2)</f>
        <v>0</v>
      </c>
      <c r="S116" s="39"/>
      <c r="T116" s="209">
        <f>S116*H116</f>
        <v>0</v>
      </c>
      <c r="U116" s="209">
        <v>0</v>
      </c>
      <c r="V116" s="209">
        <f>U116*H116</f>
        <v>0</v>
      </c>
      <c r="W116" s="209">
        <v>0</v>
      </c>
      <c r="X116" s="210">
        <f>W116*H116</f>
        <v>0</v>
      </c>
      <c r="AR116" s="17" t="s">
        <v>177</v>
      </c>
      <c r="AT116" s="17" t="s">
        <v>173</v>
      </c>
      <c r="AU116" s="17" t="s">
        <v>177</v>
      </c>
      <c r="AY116" s="17" t="s">
        <v>171</v>
      </c>
      <c r="BE116" s="211">
        <f>IF(O116="základní",K116,0)</f>
        <v>0</v>
      </c>
      <c r="BF116" s="211">
        <f>IF(O116="snížená",K116,0)</f>
        <v>0</v>
      </c>
      <c r="BG116" s="211">
        <f>IF(O116="zákl. přenesená",K116,0)</f>
        <v>0</v>
      </c>
      <c r="BH116" s="211">
        <f>IF(O116="sníž. přenesená",K116,0)</f>
        <v>0</v>
      </c>
      <c r="BI116" s="211">
        <f>IF(O116="nulová",K116,0)</f>
        <v>0</v>
      </c>
      <c r="BJ116" s="17" t="s">
        <v>81</v>
      </c>
      <c r="BK116" s="211">
        <f>ROUND(P116*H116,2)</f>
        <v>0</v>
      </c>
      <c r="BL116" s="17" t="s">
        <v>177</v>
      </c>
      <c r="BM116" s="17" t="s">
        <v>220</v>
      </c>
    </row>
    <row r="117" spans="2:65" s="45" customFormat="1" ht="27" x14ac:dyDescent="0.3">
      <c r="B117" s="38"/>
      <c r="D117" s="212" t="s">
        <v>179</v>
      </c>
      <c r="F117" s="213" t="s">
        <v>1055</v>
      </c>
      <c r="M117" s="38"/>
      <c r="N117" s="214"/>
      <c r="O117" s="39"/>
      <c r="P117" s="39"/>
      <c r="Q117" s="39"/>
      <c r="R117" s="39"/>
      <c r="S117" s="39"/>
      <c r="T117" s="39"/>
      <c r="U117" s="39"/>
      <c r="V117" s="39"/>
      <c r="W117" s="39"/>
      <c r="X117" s="87"/>
      <c r="AT117" s="17" t="s">
        <v>179</v>
      </c>
      <c r="AU117" s="17" t="s">
        <v>177</v>
      </c>
    </row>
    <row r="118" spans="2:65" s="45" customFormat="1" ht="16.5" customHeight="1" x14ac:dyDescent="0.3">
      <c r="B118" s="38"/>
      <c r="C118" s="201" t="s">
        <v>199</v>
      </c>
      <c r="D118" s="201" t="s">
        <v>173</v>
      </c>
      <c r="E118" s="202" t="s">
        <v>1107</v>
      </c>
      <c r="F118" s="203" t="s">
        <v>1108</v>
      </c>
      <c r="G118" s="204" t="s">
        <v>1104</v>
      </c>
      <c r="H118" s="205">
        <v>4</v>
      </c>
      <c r="I118" s="7"/>
      <c r="J118" s="7"/>
      <c r="K118" s="206">
        <f>ROUND(P118*H118,2)</f>
        <v>0</v>
      </c>
      <c r="L118" s="203" t="s">
        <v>5</v>
      </c>
      <c r="M118" s="38"/>
      <c r="N118" s="207" t="s">
        <v>5</v>
      </c>
      <c r="O118" s="208" t="s">
        <v>42</v>
      </c>
      <c r="P118" s="144">
        <f>I118+J118</f>
        <v>0</v>
      </c>
      <c r="Q118" s="144">
        <f>ROUND(I118*H118,2)</f>
        <v>0</v>
      </c>
      <c r="R118" s="144">
        <f>ROUND(J118*H118,2)</f>
        <v>0</v>
      </c>
      <c r="S118" s="39"/>
      <c r="T118" s="209">
        <f>S118*H118</f>
        <v>0</v>
      </c>
      <c r="U118" s="209">
        <v>0</v>
      </c>
      <c r="V118" s="209">
        <f>U118*H118</f>
        <v>0</v>
      </c>
      <c r="W118" s="209">
        <v>0</v>
      </c>
      <c r="X118" s="210">
        <f>W118*H118</f>
        <v>0</v>
      </c>
      <c r="AR118" s="17" t="s">
        <v>177</v>
      </c>
      <c r="AT118" s="17" t="s">
        <v>173</v>
      </c>
      <c r="AU118" s="17" t="s">
        <v>177</v>
      </c>
      <c r="AY118" s="17" t="s">
        <v>171</v>
      </c>
      <c r="BE118" s="211">
        <f>IF(O118="základní",K118,0)</f>
        <v>0</v>
      </c>
      <c r="BF118" s="211">
        <f>IF(O118="snížená",K118,0)</f>
        <v>0</v>
      </c>
      <c r="BG118" s="211">
        <f>IF(O118="zákl. přenesená",K118,0)</f>
        <v>0</v>
      </c>
      <c r="BH118" s="211">
        <f>IF(O118="sníž. přenesená",K118,0)</f>
        <v>0</v>
      </c>
      <c r="BI118" s="211">
        <f>IF(O118="nulová",K118,0)</f>
        <v>0</v>
      </c>
      <c r="BJ118" s="17" t="s">
        <v>81</v>
      </c>
      <c r="BK118" s="211">
        <f>ROUND(P118*H118,2)</f>
        <v>0</v>
      </c>
      <c r="BL118" s="17" t="s">
        <v>177</v>
      </c>
      <c r="BM118" s="17" t="s">
        <v>233</v>
      </c>
    </row>
    <row r="119" spans="2:65" s="45" customFormat="1" ht="27" x14ac:dyDescent="0.3">
      <c r="B119" s="38"/>
      <c r="D119" s="212" t="s">
        <v>179</v>
      </c>
      <c r="F119" s="213" t="s">
        <v>1055</v>
      </c>
      <c r="M119" s="38"/>
      <c r="N119" s="214"/>
      <c r="O119" s="39"/>
      <c r="P119" s="39"/>
      <c r="Q119" s="39"/>
      <c r="R119" s="39"/>
      <c r="S119" s="39"/>
      <c r="T119" s="39"/>
      <c r="U119" s="39"/>
      <c r="V119" s="39"/>
      <c r="W119" s="39"/>
      <c r="X119" s="87"/>
      <c r="AT119" s="17" t="s">
        <v>179</v>
      </c>
      <c r="AU119" s="17" t="s">
        <v>177</v>
      </c>
    </row>
    <row r="120" spans="2:65" s="45" customFormat="1" ht="16.5" customHeight="1" x14ac:dyDescent="0.3">
      <c r="B120" s="38"/>
      <c r="C120" s="201" t="s">
        <v>206</v>
      </c>
      <c r="D120" s="201" t="s">
        <v>173</v>
      </c>
      <c r="E120" s="202" t="s">
        <v>1248</v>
      </c>
      <c r="F120" s="203" t="s">
        <v>1249</v>
      </c>
      <c r="G120" s="204" t="s">
        <v>1104</v>
      </c>
      <c r="H120" s="205">
        <v>16</v>
      </c>
      <c r="I120" s="7"/>
      <c r="J120" s="7"/>
      <c r="K120" s="206">
        <f>ROUND(P120*H120,2)</f>
        <v>0</v>
      </c>
      <c r="L120" s="203" t="s">
        <v>5</v>
      </c>
      <c r="M120" s="38"/>
      <c r="N120" s="207" t="s">
        <v>5</v>
      </c>
      <c r="O120" s="208" t="s">
        <v>42</v>
      </c>
      <c r="P120" s="144">
        <f>I120+J120</f>
        <v>0</v>
      </c>
      <c r="Q120" s="144">
        <f>ROUND(I120*H120,2)</f>
        <v>0</v>
      </c>
      <c r="R120" s="144">
        <f>ROUND(J120*H120,2)</f>
        <v>0</v>
      </c>
      <c r="S120" s="39"/>
      <c r="T120" s="209">
        <f>S120*H120</f>
        <v>0</v>
      </c>
      <c r="U120" s="209">
        <v>0</v>
      </c>
      <c r="V120" s="209">
        <f>U120*H120</f>
        <v>0</v>
      </c>
      <c r="W120" s="209">
        <v>0</v>
      </c>
      <c r="X120" s="210">
        <f>W120*H120</f>
        <v>0</v>
      </c>
      <c r="AR120" s="17" t="s">
        <v>177</v>
      </c>
      <c r="AT120" s="17" t="s">
        <v>173</v>
      </c>
      <c r="AU120" s="17" t="s">
        <v>177</v>
      </c>
      <c r="AY120" s="17" t="s">
        <v>171</v>
      </c>
      <c r="BE120" s="211">
        <f>IF(O120="základní",K120,0)</f>
        <v>0</v>
      </c>
      <c r="BF120" s="211">
        <f>IF(O120="snížená",K120,0)</f>
        <v>0</v>
      </c>
      <c r="BG120" s="211">
        <f>IF(O120="zákl. přenesená",K120,0)</f>
        <v>0</v>
      </c>
      <c r="BH120" s="211">
        <f>IF(O120="sníž. přenesená",K120,0)</f>
        <v>0</v>
      </c>
      <c r="BI120" s="211">
        <f>IF(O120="nulová",K120,0)</f>
        <v>0</v>
      </c>
      <c r="BJ120" s="17" t="s">
        <v>81</v>
      </c>
      <c r="BK120" s="211">
        <f>ROUND(P120*H120,2)</f>
        <v>0</v>
      </c>
      <c r="BL120" s="17" t="s">
        <v>177</v>
      </c>
      <c r="BM120" s="17" t="s">
        <v>244</v>
      </c>
    </row>
    <row r="121" spans="2:65" s="45" customFormat="1" ht="27" x14ac:dyDescent="0.3">
      <c r="B121" s="38"/>
      <c r="D121" s="212" t="s">
        <v>179</v>
      </c>
      <c r="F121" s="213" t="s">
        <v>1055</v>
      </c>
      <c r="M121" s="38"/>
      <c r="N121" s="214"/>
      <c r="O121" s="39"/>
      <c r="P121" s="39"/>
      <c r="Q121" s="39"/>
      <c r="R121" s="39"/>
      <c r="S121" s="39"/>
      <c r="T121" s="39"/>
      <c r="U121" s="39"/>
      <c r="V121" s="39"/>
      <c r="W121" s="39"/>
      <c r="X121" s="87"/>
      <c r="AT121" s="17" t="s">
        <v>179</v>
      </c>
      <c r="AU121" s="17" t="s">
        <v>177</v>
      </c>
    </row>
    <row r="122" spans="2:65" s="188" customFormat="1" ht="22.35" customHeight="1" x14ac:dyDescent="0.3">
      <c r="B122" s="187"/>
      <c r="D122" s="189" t="s">
        <v>72</v>
      </c>
      <c r="E122" s="199" t="s">
        <v>1250</v>
      </c>
      <c r="F122" s="199" t="s">
        <v>1251</v>
      </c>
      <c r="K122" s="200">
        <f>BK122</f>
        <v>0</v>
      </c>
      <c r="M122" s="187"/>
      <c r="N122" s="192"/>
      <c r="O122" s="193"/>
      <c r="P122" s="193"/>
      <c r="Q122" s="194">
        <f>SUM(Q123:Q126)</f>
        <v>0</v>
      </c>
      <c r="R122" s="194">
        <f>SUM(R123:R126)</f>
        <v>0</v>
      </c>
      <c r="S122" s="193"/>
      <c r="T122" s="195">
        <f>SUM(T123:T126)</f>
        <v>0</v>
      </c>
      <c r="U122" s="193"/>
      <c r="V122" s="195">
        <f>SUM(V123:V126)</f>
        <v>0</v>
      </c>
      <c r="W122" s="193"/>
      <c r="X122" s="196">
        <f>SUM(X123:X126)</f>
        <v>0</v>
      </c>
      <c r="AR122" s="189" t="s">
        <v>81</v>
      </c>
      <c r="AT122" s="197" t="s">
        <v>72</v>
      </c>
      <c r="AU122" s="197" t="s">
        <v>83</v>
      </c>
      <c r="AY122" s="189" t="s">
        <v>171</v>
      </c>
      <c r="BK122" s="198">
        <f>SUM(BK123:BK126)</f>
        <v>0</v>
      </c>
    </row>
    <row r="123" spans="2:65" s="45" customFormat="1" ht="16.5" customHeight="1" x14ac:dyDescent="0.3">
      <c r="B123" s="38"/>
      <c r="C123" s="201" t="s">
        <v>214</v>
      </c>
      <c r="D123" s="201" t="s">
        <v>173</v>
      </c>
      <c r="E123" s="202" t="s">
        <v>1114</v>
      </c>
      <c r="F123" s="203" t="s">
        <v>1115</v>
      </c>
      <c r="G123" s="204" t="s">
        <v>1104</v>
      </c>
      <c r="H123" s="205">
        <v>8</v>
      </c>
      <c r="I123" s="7"/>
      <c r="J123" s="7"/>
      <c r="K123" s="206">
        <f>ROUND(P123*H123,2)</f>
        <v>0</v>
      </c>
      <c r="L123" s="203" t="s">
        <v>5</v>
      </c>
      <c r="M123" s="38"/>
      <c r="N123" s="207" t="s">
        <v>5</v>
      </c>
      <c r="O123" s="208" t="s">
        <v>42</v>
      </c>
      <c r="P123" s="144">
        <f>I123+J123</f>
        <v>0</v>
      </c>
      <c r="Q123" s="144">
        <f>ROUND(I123*H123,2)</f>
        <v>0</v>
      </c>
      <c r="R123" s="144">
        <f>ROUND(J123*H123,2)</f>
        <v>0</v>
      </c>
      <c r="S123" s="39"/>
      <c r="T123" s="209">
        <f>S123*H123</f>
        <v>0</v>
      </c>
      <c r="U123" s="209">
        <v>0</v>
      </c>
      <c r="V123" s="209">
        <f>U123*H123</f>
        <v>0</v>
      </c>
      <c r="W123" s="209">
        <v>0</v>
      </c>
      <c r="X123" s="210">
        <f>W123*H123</f>
        <v>0</v>
      </c>
      <c r="AR123" s="17" t="s">
        <v>177</v>
      </c>
      <c r="AT123" s="17" t="s">
        <v>173</v>
      </c>
      <c r="AU123" s="17" t="s">
        <v>188</v>
      </c>
      <c r="AY123" s="17" t="s">
        <v>171</v>
      </c>
      <c r="BE123" s="211">
        <f>IF(O123="základní",K123,0)</f>
        <v>0</v>
      </c>
      <c r="BF123" s="211">
        <f>IF(O123="snížená",K123,0)</f>
        <v>0</v>
      </c>
      <c r="BG123" s="211">
        <f>IF(O123="zákl. přenesená",K123,0)</f>
        <v>0</v>
      </c>
      <c r="BH123" s="211">
        <f>IF(O123="sníž. přenesená",K123,0)</f>
        <v>0</v>
      </c>
      <c r="BI123" s="211">
        <f>IF(O123="nulová",K123,0)</f>
        <v>0</v>
      </c>
      <c r="BJ123" s="17" t="s">
        <v>81</v>
      </c>
      <c r="BK123" s="211">
        <f>ROUND(P123*H123,2)</f>
        <v>0</v>
      </c>
      <c r="BL123" s="17" t="s">
        <v>177</v>
      </c>
      <c r="BM123" s="17" t="s">
        <v>253</v>
      </c>
    </row>
    <row r="124" spans="2:65" s="45" customFormat="1" ht="27" x14ac:dyDescent="0.3">
      <c r="B124" s="38"/>
      <c r="D124" s="212" t="s">
        <v>179</v>
      </c>
      <c r="F124" s="213" t="s">
        <v>1055</v>
      </c>
      <c r="M124" s="38"/>
      <c r="N124" s="214"/>
      <c r="O124" s="39"/>
      <c r="P124" s="39"/>
      <c r="Q124" s="39"/>
      <c r="R124" s="39"/>
      <c r="S124" s="39"/>
      <c r="T124" s="39"/>
      <c r="U124" s="39"/>
      <c r="V124" s="39"/>
      <c r="W124" s="39"/>
      <c r="X124" s="87"/>
      <c r="AT124" s="17" t="s">
        <v>179</v>
      </c>
      <c r="AU124" s="17" t="s">
        <v>188</v>
      </c>
    </row>
    <row r="125" spans="2:65" s="45" customFormat="1" ht="16.5" customHeight="1" x14ac:dyDescent="0.3">
      <c r="B125" s="38"/>
      <c r="C125" s="201" t="s">
        <v>220</v>
      </c>
      <c r="D125" s="201" t="s">
        <v>173</v>
      </c>
      <c r="E125" s="202" t="s">
        <v>1116</v>
      </c>
      <c r="F125" s="203" t="s">
        <v>1117</v>
      </c>
      <c r="G125" s="204" t="s">
        <v>1104</v>
      </c>
      <c r="H125" s="205">
        <v>4</v>
      </c>
      <c r="I125" s="7"/>
      <c r="J125" s="7"/>
      <c r="K125" s="206">
        <f>ROUND(P125*H125,2)</f>
        <v>0</v>
      </c>
      <c r="L125" s="203" t="s">
        <v>5</v>
      </c>
      <c r="M125" s="38"/>
      <c r="N125" s="207" t="s">
        <v>5</v>
      </c>
      <c r="O125" s="208" t="s">
        <v>42</v>
      </c>
      <c r="P125" s="144">
        <f>I125+J125</f>
        <v>0</v>
      </c>
      <c r="Q125" s="144">
        <f>ROUND(I125*H125,2)</f>
        <v>0</v>
      </c>
      <c r="R125" s="144">
        <f>ROUND(J125*H125,2)</f>
        <v>0</v>
      </c>
      <c r="S125" s="39"/>
      <c r="T125" s="209">
        <f>S125*H125</f>
        <v>0</v>
      </c>
      <c r="U125" s="209">
        <v>0</v>
      </c>
      <c r="V125" s="209">
        <f>U125*H125</f>
        <v>0</v>
      </c>
      <c r="W125" s="209">
        <v>0</v>
      </c>
      <c r="X125" s="210">
        <f>W125*H125</f>
        <v>0</v>
      </c>
      <c r="AR125" s="17" t="s">
        <v>177</v>
      </c>
      <c r="AT125" s="17" t="s">
        <v>173</v>
      </c>
      <c r="AU125" s="17" t="s">
        <v>188</v>
      </c>
      <c r="AY125" s="17" t="s">
        <v>171</v>
      </c>
      <c r="BE125" s="211">
        <f>IF(O125="základní",K125,0)</f>
        <v>0</v>
      </c>
      <c r="BF125" s="211">
        <f>IF(O125="snížená",K125,0)</f>
        <v>0</v>
      </c>
      <c r="BG125" s="211">
        <f>IF(O125="zákl. přenesená",K125,0)</f>
        <v>0</v>
      </c>
      <c r="BH125" s="211">
        <f>IF(O125="sníž. přenesená",K125,0)</f>
        <v>0</v>
      </c>
      <c r="BI125" s="211">
        <f>IF(O125="nulová",K125,0)</f>
        <v>0</v>
      </c>
      <c r="BJ125" s="17" t="s">
        <v>81</v>
      </c>
      <c r="BK125" s="211">
        <f>ROUND(P125*H125,2)</f>
        <v>0</v>
      </c>
      <c r="BL125" s="17" t="s">
        <v>177</v>
      </c>
      <c r="BM125" s="17" t="s">
        <v>260</v>
      </c>
    </row>
    <row r="126" spans="2:65" s="45" customFormat="1" ht="27" x14ac:dyDescent="0.3">
      <c r="B126" s="38"/>
      <c r="D126" s="212" t="s">
        <v>179</v>
      </c>
      <c r="F126" s="213" t="s">
        <v>1055</v>
      </c>
      <c r="M126" s="38"/>
      <c r="N126" s="214"/>
      <c r="O126" s="39"/>
      <c r="P126" s="39"/>
      <c r="Q126" s="39"/>
      <c r="R126" s="39"/>
      <c r="S126" s="39"/>
      <c r="T126" s="39"/>
      <c r="U126" s="39"/>
      <c r="V126" s="39"/>
      <c r="W126" s="39"/>
      <c r="X126" s="87"/>
      <c r="AT126" s="17" t="s">
        <v>179</v>
      </c>
      <c r="AU126" s="17" t="s">
        <v>188</v>
      </c>
    </row>
    <row r="127" spans="2:65" s="188" customFormat="1" ht="22.35" customHeight="1" x14ac:dyDescent="0.3">
      <c r="B127" s="187"/>
      <c r="D127" s="189" t="s">
        <v>72</v>
      </c>
      <c r="E127" s="199" t="s">
        <v>1092</v>
      </c>
      <c r="F127" s="199" t="s">
        <v>172</v>
      </c>
      <c r="K127" s="200">
        <f>BK127</f>
        <v>0</v>
      </c>
      <c r="M127" s="187"/>
      <c r="N127" s="192"/>
      <c r="O127" s="193"/>
      <c r="P127" s="193"/>
      <c r="Q127" s="194">
        <f>Q128+Q131+Q134+Q139+Q142+Q147+Q150+Q153+Q156+Q159+Q164+Q169+Q174</f>
        <v>0</v>
      </c>
      <c r="R127" s="194">
        <f>R128+R131+R134+R139+R142+R147+R150+R153+R156+R159+R164+R169+R174</f>
        <v>0</v>
      </c>
      <c r="S127" s="193"/>
      <c r="T127" s="195">
        <f>T128+T131+T134+T139+T142+T147+T150+T153+T156+T159+T164+T169+T174</f>
        <v>0</v>
      </c>
      <c r="U127" s="193"/>
      <c r="V127" s="195">
        <f>V128+V131+V134+V139+V142+V147+V150+V153+V156+V159+V164+V169+V174</f>
        <v>0</v>
      </c>
      <c r="W127" s="193"/>
      <c r="X127" s="196">
        <f>X128+X131+X134+X139+X142+X147+X150+X153+X156+X159+X164+X169+X174</f>
        <v>0</v>
      </c>
      <c r="AR127" s="189" t="s">
        <v>81</v>
      </c>
      <c r="AT127" s="197" t="s">
        <v>72</v>
      </c>
      <c r="AU127" s="197" t="s">
        <v>83</v>
      </c>
      <c r="AY127" s="189" t="s">
        <v>171</v>
      </c>
      <c r="BK127" s="198">
        <f>BK128+BK131+BK134+BK139+BK142+BK147+BK150+BK153+BK156+BK159+BK164+BK169+BK174</f>
        <v>0</v>
      </c>
    </row>
    <row r="128" spans="2:65" s="279" customFormat="1" ht="14.45" customHeight="1" x14ac:dyDescent="0.3">
      <c r="B128" s="278"/>
      <c r="D128" s="280" t="s">
        <v>72</v>
      </c>
      <c r="E128" s="280" t="s">
        <v>1252</v>
      </c>
      <c r="F128" s="280" t="s">
        <v>1121</v>
      </c>
      <c r="K128" s="281">
        <f>BK128</f>
        <v>0</v>
      </c>
      <c r="M128" s="278"/>
      <c r="N128" s="282"/>
      <c r="O128" s="283"/>
      <c r="P128" s="283"/>
      <c r="Q128" s="284">
        <f>SUM(Q129:Q130)</f>
        <v>0</v>
      </c>
      <c r="R128" s="284">
        <f>SUM(R129:R130)</f>
        <v>0</v>
      </c>
      <c r="S128" s="283"/>
      <c r="T128" s="285">
        <f>SUM(T129:T130)</f>
        <v>0</v>
      </c>
      <c r="U128" s="283"/>
      <c r="V128" s="285">
        <f>SUM(V129:V130)</f>
        <v>0</v>
      </c>
      <c r="W128" s="283"/>
      <c r="X128" s="286">
        <f>SUM(X129:X130)</f>
        <v>0</v>
      </c>
      <c r="AR128" s="280" t="s">
        <v>81</v>
      </c>
      <c r="AT128" s="287" t="s">
        <v>72</v>
      </c>
      <c r="AU128" s="287" t="s">
        <v>188</v>
      </c>
      <c r="AY128" s="280" t="s">
        <v>171</v>
      </c>
      <c r="BK128" s="288">
        <f>SUM(BK129:BK130)</f>
        <v>0</v>
      </c>
    </row>
    <row r="129" spans="2:65" s="45" customFormat="1" ht="16.5" customHeight="1" x14ac:dyDescent="0.3">
      <c r="B129" s="38"/>
      <c r="C129" s="201" t="s">
        <v>227</v>
      </c>
      <c r="D129" s="201" t="s">
        <v>173</v>
      </c>
      <c r="E129" s="202" t="s">
        <v>1122</v>
      </c>
      <c r="F129" s="203" t="s">
        <v>1123</v>
      </c>
      <c r="G129" s="204" t="s">
        <v>1124</v>
      </c>
      <c r="H129" s="205">
        <v>0.05</v>
      </c>
      <c r="I129" s="7"/>
      <c r="J129" s="7"/>
      <c r="K129" s="206">
        <f>ROUND(P129*H129,2)</f>
        <v>0</v>
      </c>
      <c r="L129" s="203" t="s">
        <v>5</v>
      </c>
      <c r="M129" s="38"/>
      <c r="N129" s="207" t="s">
        <v>5</v>
      </c>
      <c r="O129" s="208" t="s">
        <v>42</v>
      </c>
      <c r="P129" s="144">
        <f>I129+J129</f>
        <v>0</v>
      </c>
      <c r="Q129" s="144">
        <f>ROUND(I129*H129,2)</f>
        <v>0</v>
      </c>
      <c r="R129" s="144">
        <f>ROUND(J129*H129,2)</f>
        <v>0</v>
      </c>
      <c r="S129" s="39"/>
      <c r="T129" s="209">
        <f>S129*H129</f>
        <v>0</v>
      </c>
      <c r="U129" s="209">
        <v>0</v>
      </c>
      <c r="V129" s="209">
        <f>U129*H129</f>
        <v>0</v>
      </c>
      <c r="W129" s="209">
        <v>0</v>
      </c>
      <c r="X129" s="210">
        <f>W129*H129</f>
        <v>0</v>
      </c>
      <c r="AR129" s="17" t="s">
        <v>177</v>
      </c>
      <c r="AT129" s="17" t="s">
        <v>173</v>
      </c>
      <c r="AU129" s="17" t="s">
        <v>177</v>
      </c>
      <c r="AY129" s="17" t="s">
        <v>171</v>
      </c>
      <c r="BE129" s="211">
        <f>IF(O129="základní",K129,0)</f>
        <v>0</v>
      </c>
      <c r="BF129" s="211">
        <f>IF(O129="snížená",K129,0)</f>
        <v>0</v>
      </c>
      <c r="BG129" s="211">
        <f>IF(O129="zákl. přenesená",K129,0)</f>
        <v>0</v>
      </c>
      <c r="BH129" s="211">
        <f>IF(O129="sníž. přenesená",K129,0)</f>
        <v>0</v>
      </c>
      <c r="BI129" s="211">
        <f>IF(O129="nulová",K129,0)</f>
        <v>0</v>
      </c>
      <c r="BJ129" s="17" t="s">
        <v>81</v>
      </c>
      <c r="BK129" s="211">
        <f>ROUND(P129*H129,2)</f>
        <v>0</v>
      </c>
      <c r="BL129" s="17" t="s">
        <v>177</v>
      </c>
      <c r="BM129" s="17" t="s">
        <v>270</v>
      </c>
    </row>
    <row r="130" spans="2:65" s="45" customFormat="1" ht="27" x14ac:dyDescent="0.3">
      <c r="B130" s="38"/>
      <c r="D130" s="212" t="s">
        <v>179</v>
      </c>
      <c r="F130" s="213" t="s">
        <v>1055</v>
      </c>
      <c r="M130" s="38"/>
      <c r="N130" s="214"/>
      <c r="O130" s="39"/>
      <c r="P130" s="39"/>
      <c r="Q130" s="39"/>
      <c r="R130" s="39"/>
      <c r="S130" s="39"/>
      <c r="T130" s="39"/>
      <c r="U130" s="39"/>
      <c r="V130" s="39"/>
      <c r="W130" s="39"/>
      <c r="X130" s="87"/>
      <c r="AT130" s="17" t="s">
        <v>179</v>
      </c>
      <c r="AU130" s="17" t="s">
        <v>177</v>
      </c>
    </row>
    <row r="131" spans="2:65" s="279" customFormat="1" ht="21.6" customHeight="1" x14ac:dyDescent="0.3">
      <c r="B131" s="278"/>
      <c r="D131" s="280" t="s">
        <v>72</v>
      </c>
      <c r="E131" s="280" t="s">
        <v>1100</v>
      </c>
      <c r="F131" s="280" t="s">
        <v>1130</v>
      </c>
      <c r="K131" s="281">
        <f>BK131</f>
        <v>0</v>
      </c>
      <c r="M131" s="278"/>
      <c r="N131" s="282"/>
      <c r="O131" s="283"/>
      <c r="P131" s="283"/>
      <c r="Q131" s="284">
        <f>SUM(Q132:Q133)</f>
        <v>0</v>
      </c>
      <c r="R131" s="284">
        <f>SUM(R132:R133)</f>
        <v>0</v>
      </c>
      <c r="S131" s="283"/>
      <c r="T131" s="285">
        <f>SUM(T132:T133)</f>
        <v>0</v>
      </c>
      <c r="U131" s="283"/>
      <c r="V131" s="285">
        <f>SUM(V132:V133)</f>
        <v>0</v>
      </c>
      <c r="W131" s="283"/>
      <c r="X131" s="286">
        <f>SUM(X132:X133)</f>
        <v>0</v>
      </c>
      <c r="AR131" s="280" t="s">
        <v>81</v>
      </c>
      <c r="AT131" s="287" t="s">
        <v>72</v>
      </c>
      <c r="AU131" s="287" t="s">
        <v>188</v>
      </c>
      <c r="AY131" s="280" t="s">
        <v>171</v>
      </c>
      <c r="BK131" s="288">
        <f>SUM(BK132:BK133)</f>
        <v>0</v>
      </c>
    </row>
    <row r="132" spans="2:65" s="45" customFormat="1" ht="16.5" customHeight="1" x14ac:dyDescent="0.3">
      <c r="B132" s="38"/>
      <c r="C132" s="201" t="s">
        <v>233</v>
      </c>
      <c r="D132" s="201" t="s">
        <v>173</v>
      </c>
      <c r="E132" s="202" t="s">
        <v>1131</v>
      </c>
      <c r="F132" s="203" t="s">
        <v>1132</v>
      </c>
      <c r="G132" s="204" t="s">
        <v>176</v>
      </c>
      <c r="H132" s="205">
        <v>30.6</v>
      </c>
      <c r="I132" s="7"/>
      <c r="J132" s="7"/>
      <c r="K132" s="206">
        <f>ROUND(P132*H132,2)</f>
        <v>0</v>
      </c>
      <c r="L132" s="203" t="s">
        <v>5</v>
      </c>
      <c r="M132" s="38"/>
      <c r="N132" s="207" t="s">
        <v>5</v>
      </c>
      <c r="O132" s="208" t="s">
        <v>42</v>
      </c>
      <c r="P132" s="144">
        <f>I132+J132</f>
        <v>0</v>
      </c>
      <c r="Q132" s="144">
        <f>ROUND(I132*H132,2)</f>
        <v>0</v>
      </c>
      <c r="R132" s="144">
        <f>ROUND(J132*H132,2)</f>
        <v>0</v>
      </c>
      <c r="S132" s="39"/>
      <c r="T132" s="209">
        <f>S132*H132</f>
        <v>0</v>
      </c>
      <c r="U132" s="209">
        <v>0</v>
      </c>
      <c r="V132" s="209">
        <f>U132*H132</f>
        <v>0</v>
      </c>
      <c r="W132" s="209">
        <v>0</v>
      </c>
      <c r="X132" s="210">
        <f>W132*H132</f>
        <v>0</v>
      </c>
      <c r="AR132" s="17" t="s">
        <v>177</v>
      </c>
      <c r="AT132" s="17" t="s">
        <v>173</v>
      </c>
      <c r="AU132" s="17" t="s">
        <v>177</v>
      </c>
      <c r="AY132" s="17" t="s">
        <v>171</v>
      </c>
      <c r="BE132" s="211">
        <f>IF(O132="základní",K132,0)</f>
        <v>0</v>
      </c>
      <c r="BF132" s="211">
        <f>IF(O132="snížená",K132,0)</f>
        <v>0</v>
      </c>
      <c r="BG132" s="211">
        <f>IF(O132="zákl. přenesená",K132,0)</f>
        <v>0</v>
      </c>
      <c r="BH132" s="211">
        <f>IF(O132="sníž. přenesená",K132,0)</f>
        <v>0</v>
      </c>
      <c r="BI132" s="211">
        <f>IF(O132="nulová",K132,0)</f>
        <v>0</v>
      </c>
      <c r="BJ132" s="17" t="s">
        <v>81</v>
      </c>
      <c r="BK132" s="211">
        <f>ROUND(P132*H132,2)</f>
        <v>0</v>
      </c>
      <c r="BL132" s="17" t="s">
        <v>177</v>
      </c>
      <c r="BM132" s="17" t="s">
        <v>277</v>
      </c>
    </row>
    <row r="133" spans="2:65" s="45" customFormat="1" ht="27" x14ac:dyDescent="0.3">
      <c r="B133" s="38"/>
      <c r="D133" s="212" t="s">
        <v>179</v>
      </c>
      <c r="F133" s="213" t="s">
        <v>1055</v>
      </c>
      <c r="M133" s="38"/>
      <c r="N133" s="214"/>
      <c r="O133" s="39"/>
      <c r="P133" s="39"/>
      <c r="Q133" s="39"/>
      <c r="R133" s="39"/>
      <c r="S133" s="39"/>
      <c r="T133" s="39"/>
      <c r="U133" s="39"/>
      <c r="V133" s="39"/>
      <c r="W133" s="39"/>
      <c r="X133" s="87"/>
      <c r="AT133" s="17" t="s">
        <v>179</v>
      </c>
      <c r="AU133" s="17" t="s">
        <v>177</v>
      </c>
    </row>
    <row r="134" spans="2:65" s="279" customFormat="1" ht="21.6" customHeight="1" x14ac:dyDescent="0.3">
      <c r="B134" s="278"/>
      <c r="D134" s="280" t="s">
        <v>72</v>
      </c>
      <c r="E134" s="280" t="s">
        <v>1253</v>
      </c>
      <c r="F134" s="280" t="s">
        <v>1138</v>
      </c>
      <c r="K134" s="281">
        <f>BK134</f>
        <v>0</v>
      </c>
      <c r="M134" s="278"/>
      <c r="N134" s="282"/>
      <c r="O134" s="283"/>
      <c r="P134" s="283"/>
      <c r="Q134" s="284">
        <f>SUM(Q135:Q138)</f>
        <v>0</v>
      </c>
      <c r="R134" s="284">
        <f>SUM(R135:R138)</f>
        <v>0</v>
      </c>
      <c r="S134" s="283"/>
      <c r="T134" s="285">
        <f>SUM(T135:T138)</f>
        <v>0</v>
      </c>
      <c r="U134" s="283"/>
      <c r="V134" s="285">
        <f>SUM(V135:V138)</f>
        <v>0</v>
      </c>
      <c r="W134" s="283"/>
      <c r="X134" s="286">
        <f>SUM(X135:X138)</f>
        <v>0</v>
      </c>
      <c r="AR134" s="280" t="s">
        <v>81</v>
      </c>
      <c r="AT134" s="287" t="s">
        <v>72</v>
      </c>
      <c r="AU134" s="287" t="s">
        <v>188</v>
      </c>
      <c r="AY134" s="280" t="s">
        <v>171</v>
      </c>
      <c r="BK134" s="288">
        <f>SUM(BK135:BK138)</f>
        <v>0</v>
      </c>
    </row>
    <row r="135" spans="2:65" s="45" customFormat="1" ht="16.5" customHeight="1" x14ac:dyDescent="0.3">
      <c r="B135" s="38"/>
      <c r="C135" s="201" t="s">
        <v>238</v>
      </c>
      <c r="D135" s="201" t="s">
        <v>173</v>
      </c>
      <c r="E135" s="202" t="s">
        <v>1139</v>
      </c>
      <c r="F135" s="203" t="s">
        <v>1140</v>
      </c>
      <c r="G135" s="204" t="s">
        <v>241</v>
      </c>
      <c r="H135" s="205">
        <v>36</v>
      </c>
      <c r="I135" s="7"/>
      <c r="J135" s="7"/>
      <c r="K135" s="206">
        <f>ROUND(P135*H135,2)</f>
        <v>0</v>
      </c>
      <c r="L135" s="203" t="s">
        <v>5</v>
      </c>
      <c r="M135" s="38"/>
      <c r="N135" s="207" t="s">
        <v>5</v>
      </c>
      <c r="O135" s="208" t="s">
        <v>42</v>
      </c>
      <c r="P135" s="144">
        <f>I135+J135</f>
        <v>0</v>
      </c>
      <c r="Q135" s="144">
        <f>ROUND(I135*H135,2)</f>
        <v>0</v>
      </c>
      <c r="R135" s="144">
        <f>ROUND(J135*H135,2)</f>
        <v>0</v>
      </c>
      <c r="S135" s="39"/>
      <c r="T135" s="209">
        <f>S135*H135</f>
        <v>0</v>
      </c>
      <c r="U135" s="209">
        <v>0</v>
      </c>
      <c r="V135" s="209">
        <f>U135*H135</f>
        <v>0</v>
      </c>
      <c r="W135" s="209">
        <v>0</v>
      </c>
      <c r="X135" s="210">
        <f>W135*H135</f>
        <v>0</v>
      </c>
      <c r="AR135" s="17" t="s">
        <v>177</v>
      </c>
      <c r="AT135" s="17" t="s">
        <v>173</v>
      </c>
      <c r="AU135" s="17" t="s">
        <v>177</v>
      </c>
      <c r="AY135" s="17" t="s">
        <v>171</v>
      </c>
      <c r="BE135" s="211">
        <f>IF(O135="základní",K135,0)</f>
        <v>0</v>
      </c>
      <c r="BF135" s="211">
        <f>IF(O135="snížená",K135,0)</f>
        <v>0</v>
      </c>
      <c r="BG135" s="211">
        <f>IF(O135="zákl. přenesená",K135,0)</f>
        <v>0</v>
      </c>
      <c r="BH135" s="211">
        <f>IF(O135="sníž. přenesená",K135,0)</f>
        <v>0</v>
      </c>
      <c r="BI135" s="211">
        <f>IF(O135="nulová",K135,0)</f>
        <v>0</v>
      </c>
      <c r="BJ135" s="17" t="s">
        <v>81</v>
      </c>
      <c r="BK135" s="211">
        <f>ROUND(P135*H135,2)</f>
        <v>0</v>
      </c>
      <c r="BL135" s="17" t="s">
        <v>177</v>
      </c>
      <c r="BM135" s="17" t="s">
        <v>284</v>
      </c>
    </row>
    <row r="136" spans="2:65" s="45" customFormat="1" ht="27" x14ac:dyDescent="0.3">
      <c r="B136" s="38"/>
      <c r="D136" s="212" t="s">
        <v>179</v>
      </c>
      <c r="F136" s="213" t="s">
        <v>1055</v>
      </c>
      <c r="M136" s="38"/>
      <c r="N136" s="214"/>
      <c r="O136" s="39"/>
      <c r="P136" s="39"/>
      <c r="Q136" s="39"/>
      <c r="R136" s="39"/>
      <c r="S136" s="39"/>
      <c r="T136" s="39"/>
      <c r="U136" s="39"/>
      <c r="V136" s="39"/>
      <c r="W136" s="39"/>
      <c r="X136" s="87"/>
      <c r="AT136" s="17" t="s">
        <v>179</v>
      </c>
      <c r="AU136" s="17" t="s">
        <v>177</v>
      </c>
    </row>
    <row r="137" spans="2:65" s="45" customFormat="1" ht="16.5" customHeight="1" x14ac:dyDescent="0.3">
      <c r="B137" s="38"/>
      <c r="C137" s="201" t="s">
        <v>244</v>
      </c>
      <c r="D137" s="201" t="s">
        <v>173</v>
      </c>
      <c r="E137" s="202" t="s">
        <v>1141</v>
      </c>
      <c r="F137" s="203" t="s">
        <v>1142</v>
      </c>
      <c r="G137" s="204" t="s">
        <v>241</v>
      </c>
      <c r="H137" s="205">
        <v>17</v>
      </c>
      <c r="I137" s="7"/>
      <c r="J137" s="7"/>
      <c r="K137" s="206">
        <f>ROUND(P137*H137,2)</f>
        <v>0</v>
      </c>
      <c r="L137" s="203" t="s">
        <v>5</v>
      </c>
      <c r="M137" s="38"/>
      <c r="N137" s="207" t="s">
        <v>5</v>
      </c>
      <c r="O137" s="208" t="s">
        <v>42</v>
      </c>
      <c r="P137" s="144">
        <f>I137+J137</f>
        <v>0</v>
      </c>
      <c r="Q137" s="144">
        <f>ROUND(I137*H137,2)</f>
        <v>0</v>
      </c>
      <c r="R137" s="144">
        <f>ROUND(J137*H137,2)</f>
        <v>0</v>
      </c>
      <c r="S137" s="39"/>
      <c r="T137" s="209">
        <f>S137*H137</f>
        <v>0</v>
      </c>
      <c r="U137" s="209">
        <v>0</v>
      </c>
      <c r="V137" s="209">
        <f>U137*H137</f>
        <v>0</v>
      </c>
      <c r="W137" s="209">
        <v>0</v>
      </c>
      <c r="X137" s="210">
        <f>W137*H137</f>
        <v>0</v>
      </c>
      <c r="AR137" s="17" t="s">
        <v>177</v>
      </c>
      <c r="AT137" s="17" t="s">
        <v>173</v>
      </c>
      <c r="AU137" s="17" t="s">
        <v>177</v>
      </c>
      <c r="AY137" s="17" t="s">
        <v>171</v>
      </c>
      <c r="BE137" s="211">
        <f>IF(O137="základní",K137,0)</f>
        <v>0</v>
      </c>
      <c r="BF137" s="211">
        <f>IF(O137="snížená",K137,0)</f>
        <v>0</v>
      </c>
      <c r="BG137" s="211">
        <f>IF(O137="zákl. přenesená",K137,0)</f>
        <v>0</v>
      </c>
      <c r="BH137" s="211">
        <f>IF(O137="sníž. přenesená",K137,0)</f>
        <v>0</v>
      </c>
      <c r="BI137" s="211">
        <f>IF(O137="nulová",K137,0)</f>
        <v>0</v>
      </c>
      <c r="BJ137" s="17" t="s">
        <v>81</v>
      </c>
      <c r="BK137" s="211">
        <f>ROUND(P137*H137,2)</f>
        <v>0</v>
      </c>
      <c r="BL137" s="17" t="s">
        <v>177</v>
      </c>
      <c r="BM137" s="17" t="s">
        <v>294</v>
      </c>
    </row>
    <row r="138" spans="2:65" s="45" customFormat="1" ht="27" x14ac:dyDescent="0.3">
      <c r="B138" s="38"/>
      <c r="D138" s="212" t="s">
        <v>179</v>
      </c>
      <c r="F138" s="213" t="s">
        <v>1055</v>
      </c>
      <c r="M138" s="38"/>
      <c r="N138" s="214"/>
      <c r="O138" s="39"/>
      <c r="P138" s="39"/>
      <c r="Q138" s="39"/>
      <c r="R138" s="39"/>
      <c r="S138" s="39"/>
      <c r="T138" s="39"/>
      <c r="U138" s="39"/>
      <c r="V138" s="39"/>
      <c r="W138" s="39"/>
      <c r="X138" s="87"/>
      <c r="AT138" s="17" t="s">
        <v>179</v>
      </c>
      <c r="AU138" s="17" t="s">
        <v>177</v>
      </c>
    </row>
    <row r="139" spans="2:65" s="279" customFormat="1" ht="21.6" customHeight="1" x14ac:dyDescent="0.3">
      <c r="B139" s="278"/>
      <c r="D139" s="280" t="s">
        <v>72</v>
      </c>
      <c r="E139" s="280" t="s">
        <v>1254</v>
      </c>
      <c r="F139" s="280" t="s">
        <v>1146</v>
      </c>
      <c r="K139" s="281">
        <f>BK139</f>
        <v>0</v>
      </c>
      <c r="M139" s="278"/>
      <c r="N139" s="282"/>
      <c r="O139" s="283"/>
      <c r="P139" s="283"/>
      <c r="Q139" s="284">
        <f>SUM(Q140:Q141)</f>
        <v>0</v>
      </c>
      <c r="R139" s="284">
        <f>SUM(R140:R141)</f>
        <v>0</v>
      </c>
      <c r="S139" s="283"/>
      <c r="T139" s="285">
        <f>SUM(T140:T141)</f>
        <v>0</v>
      </c>
      <c r="U139" s="283"/>
      <c r="V139" s="285">
        <f>SUM(V140:V141)</f>
        <v>0</v>
      </c>
      <c r="W139" s="283"/>
      <c r="X139" s="286">
        <f>SUM(X140:X141)</f>
        <v>0</v>
      </c>
      <c r="AR139" s="280" t="s">
        <v>81</v>
      </c>
      <c r="AT139" s="287" t="s">
        <v>72</v>
      </c>
      <c r="AU139" s="287" t="s">
        <v>188</v>
      </c>
      <c r="AY139" s="280" t="s">
        <v>171</v>
      </c>
      <c r="BK139" s="288">
        <f>SUM(BK140:BK141)</f>
        <v>0</v>
      </c>
    </row>
    <row r="140" spans="2:65" s="45" customFormat="1" ht="16.5" customHeight="1" x14ac:dyDescent="0.3">
      <c r="B140" s="38"/>
      <c r="C140" s="201" t="s">
        <v>248</v>
      </c>
      <c r="D140" s="201" t="s">
        <v>173</v>
      </c>
      <c r="E140" s="202" t="s">
        <v>1147</v>
      </c>
      <c r="F140" s="203" t="s">
        <v>1148</v>
      </c>
      <c r="G140" s="204" t="s">
        <v>1077</v>
      </c>
      <c r="H140" s="205">
        <v>2</v>
      </c>
      <c r="I140" s="7"/>
      <c r="J140" s="7"/>
      <c r="K140" s="206">
        <f>ROUND(P140*H140,2)</f>
        <v>0</v>
      </c>
      <c r="L140" s="203" t="s">
        <v>5</v>
      </c>
      <c r="M140" s="38"/>
      <c r="N140" s="207" t="s">
        <v>5</v>
      </c>
      <c r="O140" s="208" t="s">
        <v>42</v>
      </c>
      <c r="P140" s="144">
        <f>I140+J140</f>
        <v>0</v>
      </c>
      <c r="Q140" s="144">
        <f>ROUND(I140*H140,2)</f>
        <v>0</v>
      </c>
      <c r="R140" s="144">
        <f>ROUND(J140*H140,2)</f>
        <v>0</v>
      </c>
      <c r="S140" s="39"/>
      <c r="T140" s="209">
        <f>S140*H140</f>
        <v>0</v>
      </c>
      <c r="U140" s="209">
        <v>0</v>
      </c>
      <c r="V140" s="209">
        <f>U140*H140</f>
        <v>0</v>
      </c>
      <c r="W140" s="209">
        <v>0</v>
      </c>
      <c r="X140" s="210">
        <f>W140*H140</f>
        <v>0</v>
      </c>
      <c r="AR140" s="17" t="s">
        <v>177</v>
      </c>
      <c r="AT140" s="17" t="s">
        <v>173</v>
      </c>
      <c r="AU140" s="17" t="s">
        <v>177</v>
      </c>
      <c r="AY140" s="17" t="s">
        <v>171</v>
      </c>
      <c r="BE140" s="211">
        <f>IF(O140="základní",K140,0)</f>
        <v>0</v>
      </c>
      <c r="BF140" s="211">
        <f>IF(O140="snížená",K140,0)</f>
        <v>0</v>
      </c>
      <c r="BG140" s="211">
        <f>IF(O140="zákl. přenesená",K140,0)</f>
        <v>0</v>
      </c>
      <c r="BH140" s="211">
        <f>IF(O140="sníž. přenesená",K140,0)</f>
        <v>0</v>
      </c>
      <c r="BI140" s="211">
        <f>IF(O140="nulová",K140,0)</f>
        <v>0</v>
      </c>
      <c r="BJ140" s="17" t="s">
        <v>81</v>
      </c>
      <c r="BK140" s="211">
        <f>ROUND(P140*H140,2)</f>
        <v>0</v>
      </c>
      <c r="BL140" s="17" t="s">
        <v>177</v>
      </c>
      <c r="BM140" s="17" t="s">
        <v>303</v>
      </c>
    </row>
    <row r="141" spans="2:65" s="45" customFormat="1" ht="27" x14ac:dyDescent="0.3">
      <c r="B141" s="38"/>
      <c r="D141" s="212" t="s">
        <v>179</v>
      </c>
      <c r="F141" s="213" t="s">
        <v>1055</v>
      </c>
      <c r="M141" s="38"/>
      <c r="N141" s="214"/>
      <c r="O141" s="39"/>
      <c r="P141" s="39"/>
      <c r="Q141" s="39"/>
      <c r="R141" s="39"/>
      <c r="S141" s="39"/>
      <c r="T141" s="39"/>
      <c r="U141" s="39"/>
      <c r="V141" s="39"/>
      <c r="W141" s="39"/>
      <c r="X141" s="87"/>
      <c r="AT141" s="17" t="s">
        <v>179</v>
      </c>
      <c r="AU141" s="17" t="s">
        <v>177</v>
      </c>
    </row>
    <row r="142" spans="2:65" s="279" customFormat="1" ht="21.6" customHeight="1" x14ac:dyDescent="0.3">
      <c r="B142" s="278"/>
      <c r="D142" s="280" t="s">
        <v>72</v>
      </c>
      <c r="E142" s="280" t="s">
        <v>1112</v>
      </c>
      <c r="F142" s="280" t="s">
        <v>1157</v>
      </c>
      <c r="K142" s="281">
        <f>BK142</f>
        <v>0</v>
      </c>
      <c r="M142" s="278"/>
      <c r="N142" s="282"/>
      <c r="O142" s="283"/>
      <c r="P142" s="283"/>
      <c r="Q142" s="284">
        <f>SUM(Q143:Q146)</f>
        <v>0</v>
      </c>
      <c r="R142" s="284">
        <f>SUM(R143:R146)</f>
        <v>0</v>
      </c>
      <c r="S142" s="283"/>
      <c r="T142" s="285">
        <f>SUM(T143:T146)</f>
        <v>0</v>
      </c>
      <c r="U142" s="283"/>
      <c r="V142" s="285">
        <f>SUM(V143:V146)</f>
        <v>0</v>
      </c>
      <c r="W142" s="283"/>
      <c r="X142" s="286">
        <f>SUM(X143:X146)</f>
        <v>0</v>
      </c>
      <c r="AR142" s="280" t="s">
        <v>81</v>
      </c>
      <c r="AT142" s="287" t="s">
        <v>72</v>
      </c>
      <c r="AU142" s="287" t="s">
        <v>188</v>
      </c>
      <c r="AY142" s="280" t="s">
        <v>171</v>
      </c>
      <c r="BK142" s="288">
        <f>SUM(BK143:BK146)</f>
        <v>0</v>
      </c>
    </row>
    <row r="143" spans="2:65" s="45" customFormat="1" ht="16.5" customHeight="1" x14ac:dyDescent="0.3">
      <c r="B143" s="38"/>
      <c r="C143" s="201" t="s">
        <v>253</v>
      </c>
      <c r="D143" s="201" t="s">
        <v>173</v>
      </c>
      <c r="E143" s="202" t="s">
        <v>1158</v>
      </c>
      <c r="F143" s="203" t="s">
        <v>1159</v>
      </c>
      <c r="G143" s="204" t="s">
        <v>241</v>
      </c>
      <c r="H143" s="205">
        <v>36</v>
      </c>
      <c r="I143" s="7"/>
      <c r="J143" s="7"/>
      <c r="K143" s="206">
        <f>ROUND(P143*H143,2)</f>
        <v>0</v>
      </c>
      <c r="L143" s="203" t="s">
        <v>5</v>
      </c>
      <c r="M143" s="38"/>
      <c r="N143" s="207" t="s">
        <v>5</v>
      </c>
      <c r="O143" s="208" t="s">
        <v>42</v>
      </c>
      <c r="P143" s="144">
        <f>I143+J143</f>
        <v>0</v>
      </c>
      <c r="Q143" s="144">
        <f>ROUND(I143*H143,2)</f>
        <v>0</v>
      </c>
      <c r="R143" s="144">
        <f>ROUND(J143*H143,2)</f>
        <v>0</v>
      </c>
      <c r="S143" s="39"/>
      <c r="T143" s="209">
        <f>S143*H143</f>
        <v>0</v>
      </c>
      <c r="U143" s="209">
        <v>0</v>
      </c>
      <c r="V143" s="209">
        <f>U143*H143</f>
        <v>0</v>
      </c>
      <c r="W143" s="209">
        <v>0</v>
      </c>
      <c r="X143" s="210">
        <f>W143*H143</f>
        <v>0</v>
      </c>
      <c r="AR143" s="17" t="s">
        <v>177</v>
      </c>
      <c r="AT143" s="17" t="s">
        <v>173</v>
      </c>
      <c r="AU143" s="17" t="s">
        <v>177</v>
      </c>
      <c r="AY143" s="17" t="s">
        <v>171</v>
      </c>
      <c r="BE143" s="211">
        <f>IF(O143="základní",K143,0)</f>
        <v>0</v>
      </c>
      <c r="BF143" s="211">
        <f>IF(O143="snížená",K143,0)</f>
        <v>0</v>
      </c>
      <c r="BG143" s="211">
        <f>IF(O143="zákl. přenesená",K143,0)</f>
        <v>0</v>
      </c>
      <c r="BH143" s="211">
        <f>IF(O143="sníž. přenesená",K143,0)</f>
        <v>0</v>
      </c>
      <c r="BI143" s="211">
        <f>IF(O143="nulová",K143,0)</f>
        <v>0</v>
      </c>
      <c r="BJ143" s="17" t="s">
        <v>81</v>
      </c>
      <c r="BK143" s="211">
        <f>ROUND(P143*H143,2)</f>
        <v>0</v>
      </c>
      <c r="BL143" s="17" t="s">
        <v>177</v>
      </c>
      <c r="BM143" s="17" t="s">
        <v>312</v>
      </c>
    </row>
    <row r="144" spans="2:65" s="45" customFormat="1" ht="27" x14ac:dyDescent="0.3">
      <c r="B144" s="38"/>
      <c r="D144" s="212" t="s">
        <v>179</v>
      </c>
      <c r="F144" s="213" t="s">
        <v>1055</v>
      </c>
      <c r="M144" s="38"/>
      <c r="N144" s="214"/>
      <c r="O144" s="39"/>
      <c r="P144" s="39"/>
      <c r="Q144" s="39"/>
      <c r="R144" s="39"/>
      <c r="S144" s="39"/>
      <c r="T144" s="39"/>
      <c r="U144" s="39"/>
      <c r="V144" s="39"/>
      <c r="W144" s="39"/>
      <c r="X144" s="87"/>
      <c r="AT144" s="17" t="s">
        <v>179</v>
      </c>
      <c r="AU144" s="17" t="s">
        <v>177</v>
      </c>
    </row>
    <row r="145" spans="2:65" s="45" customFormat="1" ht="16.5" customHeight="1" x14ac:dyDescent="0.3">
      <c r="B145" s="38"/>
      <c r="C145" s="201" t="s">
        <v>12</v>
      </c>
      <c r="D145" s="201" t="s">
        <v>173</v>
      </c>
      <c r="E145" s="202" t="s">
        <v>1160</v>
      </c>
      <c r="F145" s="203" t="s">
        <v>1161</v>
      </c>
      <c r="G145" s="204" t="s">
        <v>241</v>
      </c>
      <c r="H145" s="205">
        <v>17</v>
      </c>
      <c r="I145" s="7"/>
      <c r="J145" s="7"/>
      <c r="K145" s="206">
        <f>ROUND(P145*H145,2)</f>
        <v>0</v>
      </c>
      <c r="L145" s="203" t="s">
        <v>5</v>
      </c>
      <c r="M145" s="38"/>
      <c r="N145" s="207" t="s">
        <v>5</v>
      </c>
      <c r="O145" s="208" t="s">
        <v>42</v>
      </c>
      <c r="P145" s="144">
        <f>I145+J145</f>
        <v>0</v>
      </c>
      <c r="Q145" s="144">
        <f>ROUND(I145*H145,2)</f>
        <v>0</v>
      </c>
      <c r="R145" s="144">
        <f>ROUND(J145*H145,2)</f>
        <v>0</v>
      </c>
      <c r="S145" s="39"/>
      <c r="T145" s="209">
        <f>S145*H145</f>
        <v>0</v>
      </c>
      <c r="U145" s="209">
        <v>0</v>
      </c>
      <c r="V145" s="209">
        <f>U145*H145</f>
        <v>0</v>
      </c>
      <c r="W145" s="209">
        <v>0</v>
      </c>
      <c r="X145" s="210">
        <f>W145*H145</f>
        <v>0</v>
      </c>
      <c r="AR145" s="17" t="s">
        <v>177</v>
      </c>
      <c r="AT145" s="17" t="s">
        <v>173</v>
      </c>
      <c r="AU145" s="17" t="s">
        <v>177</v>
      </c>
      <c r="AY145" s="17" t="s">
        <v>171</v>
      </c>
      <c r="BE145" s="211">
        <f>IF(O145="základní",K145,0)</f>
        <v>0</v>
      </c>
      <c r="BF145" s="211">
        <f>IF(O145="snížená",K145,0)</f>
        <v>0</v>
      </c>
      <c r="BG145" s="211">
        <f>IF(O145="zákl. přenesená",K145,0)</f>
        <v>0</v>
      </c>
      <c r="BH145" s="211">
        <f>IF(O145="sníž. přenesená",K145,0)</f>
        <v>0</v>
      </c>
      <c r="BI145" s="211">
        <f>IF(O145="nulová",K145,0)</f>
        <v>0</v>
      </c>
      <c r="BJ145" s="17" t="s">
        <v>81</v>
      </c>
      <c r="BK145" s="211">
        <f>ROUND(P145*H145,2)</f>
        <v>0</v>
      </c>
      <c r="BL145" s="17" t="s">
        <v>177</v>
      </c>
      <c r="BM145" s="17" t="s">
        <v>323</v>
      </c>
    </row>
    <row r="146" spans="2:65" s="45" customFormat="1" ht="27" x14ac:dyDescent="0.3">
      <c r="B146" s="38"/>
      <c r="D146" s="212" t="s">
        <v>179</v>
      </c>
      <c r="F146" s="213" t="s">
        <v>1055</v>
      </c>
      <c r="M146" s="38"/>
      <c r="N146" s="214"/>
      <c r="O146" s="39"/>
      <c r="P146" s="39"/>
      <c r="Q146" s="39"/>
      <c r="R146" s="39"/>
      <c r="S146" s="39"/>
      <c r="T146" s="39"/>
      <c r="U146" s="39"/>
      <c r="V146" s="39"/>
      <c r="W146" s="39"/>
      <c r="X146" s="87"/>
      <c r="AT146" s="17" t="s">
        <v>179</v>
      </c>
      <c r="AU146" s="17" t="s">
        <v>177</v>
      </c>
    </row>
    <row r="147" spans="2:65" s="279" customFormat="1" ht="21.6" customHeight="1" x14ac:dyDescent="0.3">
      <c r="B147" s="278"/>
      <c r="D147" s="280" t="s">
        <v>72</v>
      </c>
      <c r="E147" s="280" t="s">
        <v>1119</v>
      </c>
      <c r="F147" s="280" t="s">
        <v>1167</v>
      </c>
      <c r="K147" s="281">
        <f>BK147</f>
        <v>0</v>
      </c>
      <c r="M147" s="278"/>
      <c r="N147" s="282"/>
      <c r="O147" s="283"/>
      <c r="P147" s="283"/>
      <c r="Q147" s="284">
        <f>SUM(Q148:Q149)</f>
        <v>0</v>
      </c>
      <c r="R147" s="284">
        <f>SUM(R148:R149)</f>
        <v>0</v>
      </c>
      <c r="S147" s="283"/>
      <c r="T147" s="285">
        <f>SUM(T148:T149)</f>
        <v>0</v>
      </c>
      <c r="U147" s="283"/>
      <c r="V147" s="285">
        <f>SUM(V148:V149)</f>
        <v>0</v>
      </c>
      <c r="W147" s="283"/>
      <c r="X147" s="286">
        <f>SUM(X148:X149)</f>
        <v>0</v>
      </c>
      <c r="AR147" s="280" t="s">
        <v>81</v>
      </c>
      <c r="AT147" s="287" t="s">
        <v>72</v>
      </c>
      <c r="AU147" s="287" t="s">
        <v>188</v>
      </c>
      <c r="AY147" s="280" t="s">
        <v>171</v>
      </c>
      <c r="BK147" s="288">
        <f>SUM(BK148:BK149)</f>
        <v>0</v>
      </c>
    </row>
    <row r="148" spans="2:65" s="45" customFormat="1" ht="16.5" customHeight="1" x14ac:dyDescent="0.3">
      <c r="B148" s="38"/>
      <c r="C148" s="201" t="s">
        <v>260</v>
      </c>
      <c r="D148" s="201" t="s">
        <v>173</v>
      </c>
      <c r="E148" s="202" t="s">
        <v>1168</v>
      </c>
      <c r="F148" s="203" t="s">
        <v>1169</v>
      </c>
      <c r="G148" s="204" t="s">
        <v>1077</v>
      </c>
      <c r="H148" s="205">
        <v>2</v>
      </c>
      <c r="I148" s="7"/>
      <c r="J148" s="7"/>
      <c r="K148" s="206">
        <f>ROUND(P148*H148,2)</f>
        <v>0</v>
      </c>
      <c r="L148" s="203" t="s">
        <v>5</v>
      </c>
      <c r="M148" s="38"/>
      <c r="N148" s="207" t="s">
        <v>5</v>
      </c>
      <c r="O148" s="208" t="s">
        <v>42</v>
      </c>
      <c r="P148" s="144">
        <f>I148+J148</f>
        <v>0</v>
      </c>
      <c r="Q148" s="144">
        <f>ROUND(I148*H148,2)</f>
        <v>0</v>
      </c>
      <c r="R148" s="144">
        <f>ROUND(J148*H148,2)</f>
        <v>0</v>
      </c>
      <c r="S148" s="39"/>
      <c r="T148" s="209">
        <f>S148*H148</f>
        <v>0</v>
      </c>
      <c r="U148" s="209">
        <v>0</v>
      </c>
      <c r="V148" s="209">
        <f>U148*H148</f>
        <v>0</v>
      </c>
      <c r="W148" s="209">
        <v>0</v>
      </c>
      <c r="X148" s="210">
        <f>W148*H148</f>
        <v>0</v>
      </c>
      <c r="AR148" s="17" t="s">
        <v>177</v>
      </c>
      <c r="AT148" s="17" t="s">
        <v>173</v>
      </c>
      <c r="AU148" s="17" t="s">
        <v>177</v>
      </c>
      <c r="AY148" s="17" t="s">
        <v>171</v>
      </c>
      <c r="BE148" s="211">
        <f>IF(O148="základní",K148,0)</f>
        <v>0</v>
      </c>
      <c r="BF148" s="211">
        <f>IF(O148="snížená",K148,0)</f>
        <v>0</v>
      </c>
      <c r="BG148" s="211">
        <f>IF(O148="zákl. přenesená",K148,0)</f>
        <v>0</v>
      </c>
      <c r="BH148" s="211">
        <f>IF(O148="sníž. přenesená",K148,0)</f>
        <v>0</v>
      </c>
      <c r="BI148" s="211">
        <f>IF(O148="nulová",K148,0)</f>
        <v>0</v>
      </c>
      <c r="BJ148" s="17" t="s">
        <v>81</v>
      </c>
      <c r="BK148" s="211">
        <f>ROUND(P148*H148,2)</f>
        <v>0</v>
      </c>
      <c r="BL148" s="17" t="s">
        <v>177</v>
      </c>
      <c r="BM148" s="17" t="s">
        <v>334</v>
      </c>
    </row>
    <row r="149" spans="2:65" s="45" customFormat="1" ht="27" x14ac:dyDescent="0.3">
      <c r="B149" s="38"/>
      <c r="D149" s="212" t="s">
        <v>179</v>
      </c>
      <c r="F149" s="213" t="s">
        <v>1055</v>
      </c>
      <c r="M149" s="38"/>
      <c r="N149" s="214"/>
      <c r="O149" s="39"/>
      <c r="P149" s="39"/>
      <c r="Q149" s="39"/>
      <c r="R149" s="39"/>
      <c r="S149" s="39"/>
      <c r="T149" s="39"/>
      <c r="U149" s="39"/>
      <c r="V149" s="39"/>
      <c r="W149" s="39"/>
      <c r="X149" s="87"/>
      <c r="AT149" s="17" t="s">
        <v>179</v>
      </c>
      <c r="AU149" s="17" t="s">
        <v>177</v>
      </c>
    </row>
    <row r="150" spans="2:65" s="279" customFormat="1" ht="21.6" customHeight="1" x14ac:dyDescent="0.3">
      <c r="B150" s="278"/>
      <c r="D150" s="280" t="s">
        <v>72</v>
      </c>
      <c r="E150" s="280" t="s">
        <v>1255</v>
      </c>
      <c r="F150" s="280" t="s">
        <v>1171</v>
      </c>
      <c r="K150" s="281">
        <f>BK150</f>
        <v>0</v>
      </c>
      <c r="M150" s="278"/>
      <c r="N150" s="282"/>
      <c r="O150" s="283"/>
      <c r="P150" s="283"/>
      <c r="Q150" s="284">
        <f>SUM(Q151:Q152)</f>
        <v>0</v>
      </c>
      <c r="R150" s="284">
        <f>SUM(R151:R152)</f>
        <v>0</v>
      </c>
      <c r="S150" s="283"/>
      <c r="T150" s="285">
        <f>SUM(T151:T152)</f>
        <v>0</v>
      </c>
      <c r="U150" s="283"/>
      <c r="V150" s="285">
        <f>SUM(V151:V152)</f>
        <v>0</v>
      </c>
      <c r="W150" s="283"/>
      <c r="X150" s="286">
        <f>SUM(X151:X152)</f>
        <v>0</v>
      </c>
      <c r="AR150" s="280" t="s">
        <v>81</v>
      </c>
      <c r="AT150" s="287" t="s">
        <v>72</v>
      </c>
      <c r="AU150" s="287" t="s">
        <v>188</v>
      </c>
      <c r="AY150" s="280" t="s">
        <v>171</v>
      </c>
      <c r="BK150" s="288">
        <f>SUM(BK151:BK152)</f>
        <v>0</v>
      </c>
    </row>
    <row r="151" spans="2:65" s="45" customFormat="1" ht="16.5" customHeight="1" x14ac:dyDescent="0.3">
      <c r="B151" s="38"/>
      <c r="C151" s="201" t="s">
        <v>265</v>
      </c>
      <c r="D151" s="201" t="s">
        <v>173</v>
      </c>
      <c r="E151" s="202" t="s">
        <v>1172</v>
      </c>
      <c r="F151" s="203" t="s">
        <v>1173</v>
      </c>
      <c r="G151" s="204" t="s">
        <v>241</v>
      </c>
      <c r="H151" s="205">
        <v>36</v>
      </c>
      <c r="I151" s="7"/>
      <c r="J151" s="7"/>
      <c r="K151" s="206">
        <f>ROUND(P151*H151,2)</f>
        <v>0</v>
      </c>
      <c r="L151" s="203" t="s">
        <v>5</v>
      </c>
      <c r="M151" s="38"/>
      <c r="N151" s="207" t="s">
        <v>5</v>
      </c>
      <c r="O151" s="208" t="s">
        <v>42</v>
      </c>
      <c r="P151" s="144">
        <f>I151+J151</f>
        <v>0</v>
      </c>
      <c r="Q151" s="144">
        <f>ROUND(I151*H151,2)</f>
        <v>0</v>
      </c>
      <c r="R151" s="144">
        <f>ROUND(J151*H151,2)</f>
        <v>0</v>
      </c>
      <c r="S151" s="39"/>
      <c r="T151" s="209">
        <f>S151*H151</f>
        <v>0</v>
      </c>
      <c r="U151" s="209">
        <v>0</v>
      </c>
      <c r="V151" s="209">
        <f>U151*H151</f>
        <v>0</v>
      </c>
      <c r="W151" s="209">
        <v>0</v>
      </c>
      <c r="X151" s="210">
        <f>W151*H151</f>
        <v>0</v>
      </c>
      <c r="AR151" s="17" t="s">
        <v>177</v>
      </c>
      <c r="AT151" s="17" t="s">
        <v>173</v>
      </c>
      <c r="AU151" s="17" t="s">
        <v>177</v>
      </c>
      <c r="AY151" s="17" t="s">
        <v>171</v>
      </c>
      <c r="BE151" s="211">
        <f>IF(O151="základní",K151,0)</f>
        <v>0</v>
      </c>
      <c r="BF151" s="211">
        <f>IF(O151="snížená",K151,0)</f>
        <v>0</v>
      </c>
      <c r="BG151" s="211">
        <f>IF(O151="zákl. přenesená",K151,0)</f>
        <v>0</v>
      </c>
      <c r="BH151" s="211">
        <f>IF(O151="sníž. přenesená",K151,0)</f>
        <v>0</v>
      </c>
      <c r="BI151" s="211">
        <f>IF(O151="nulová",K151,0)</f>
        <v>0</v>
      </c>
      <c r="BJ151" s="17" t="s">
        <v>81</v>
      </c>
      <c r="BK151" s="211">
        <f>ROUND(P151*H151,2)</f>
        <v>0</v>
      </c>
      <c r="BL151" s="17" t="s">
        <v>177</v>
      </c>
      <c r="BM151" s="17" t="s">
        <v>342</v>
      </c>
    </row>
    <row r="152" spans="2:65" s="45" customFormat="1" ht="27" x14ac:dyDescent="0.3">
      <c r="B152" s="38"/>
      <c r="D152" s="212" t="s">
        <v>179</v>
      </c>
      <c r="F152" s="213" t="s">
        <v>1055</v>
      </c>
      <c r="M152" s="38"/>
      <c r="N152" s="214"/>
      <c r="O152" s="39"/>
      <c r="P152" s="39"/>
      <c r="Q152" s="39"/>
      <c r="R152" s="39"/>
      <c r="S152" s="39"/>
      <c r="T152" s="39"/>
      <c r="U152" s="39"/>
      <c r="V152" s="39"/>
      <c r="W152" s="39"/>
      <c r="X152" s="87"/>
      <c r="AT152" s="17" t="s">
        <v>179</v>
      </c>
      <c r="AU152" s="17" t="s">
        <v>177</v>
      </c>
    </row>
    <row r="153" spans="2:65" s="279" customFormat="1" ht="21.6" customHeight="1" x14ac:dyDescent="0.3">
      <c r="B153" s="278"/>
      <c r="D153" s="280" t="s">
        <v>72</v>
      </c>
      <c r="E153" s="280" t="s">
        <v>1120</v>
      </c>
      <c r="F153" s="280" t="s">
        <v>1175</v>
      </c>
      <c r="K153" s="281">
        <f>BK153</f>
        <v>0</v>
      </c>
      <c r="M153" s="278"/>
      <c r="N153" s="282"/>
      <c r="O153" s="283"/>
      <c r="P153" s="283"/>
      <c r="Q153" s="284">
        <f>SUM(Q154:Q155)</f>
        <v>0</v>
      </c>
      <c r="R153" s="284">
        <f>SUM(R154:R155)</f>
        <v>0</v>
      </c>
      <c r="S153" s="283"/>
      <c r="T153" s="285">
        <f>SUM(T154:T155)</f>
        <v>0</v>
      </c>
      <c r="U153" s="283"/>
      <c r="V153" s="285">
        <f>SUM(V154:V155)</f>
        <v>0</v>
      </c>
      <c r="W153" s="283"/>
      <c r="X153" s="286">
        <f>SUM(X154:X155)</f>
        <v>0</v>
      </c>
      <c r="AR153" s="280" t="s">
        <v>81</v>
      </c>
      <c r="AT153" s="287" t="s">
        <v>72</v>
      </c>
      <c r="AU153" s="287" t="s">
        <v>188</v>
      </c>
      <c r="AY153" s="280" t="s">
        <v>171</v>
      </c>
      <c r="BK153" s="288">
        <f>SUM(BK154:BK155)</f>
        <v>0</v>
      </c>
    </row>
    <row r="154" spans="2:65" s="45" customFormat="1" ht="16.5" customHeight="1" x14ac:dyDescent="0.3">
      <c r="B154" s="38"/>
      <c r="C154" s="201" t="s">
        <v>270</v>
      </c>
      <c r="D154" s="201" t="s">
        <v>173</v>
      </c>
      <c r="E154" s="202" t="s">
        <v>1176</v>
      </c>
      <c r="F154" s="203" t="s">
        <v>1177</v>
      </c>
      <c r="G154" s="204" t="s">
        <v>1077</v>
      </c>
      <c r="H154" s="205">
        <v>2</v>
      </c>
      <c r="I154" s="7"/>
      <c r="J154" s="7"/>
      <c r="K154" s="206">
        <f>ROUND(P154*H154,2)</f>
        <v>0</v>
      </c>
      <c r="L154" s="203" t="s">
        <v>5</v>
      </c>
      <c r="M154" s="38"/>
      <c r="N154" s="207" t="s">
        <v>5</v>
      </c>
      <c r="O154" s="208" t="s">
        <v>42</v>
      </c>
      <c r="P154" s="144">
        <f>I154+J154</f>
        <v>0</v>
      </c>
      <c r="Q154" s="144">
        <f>ROUND(I154*H154,2)</f>
        <v>0</v>
      </c>
      <c r="R154" s="144">
        <f>ROUND(J154*H154,2)</f>
        <v>0</v>
      </c>
      <c r="S154" s="39"/>
      <c r="T154" s="209">
        <f>S154*H154</f>
        <v>0</v>
      </c>
      <c r="U154" s="209">
        <v>0</v>
      </c>
      <c r="V154" s="209">
        <f>U154*H154</f>
        <v>0</v>
      </c>
      <c r="W154" s="209">
        <v>0</v>
      </c>
      <c r="X154" s="210">
        <f>W154*H154</f>
        <v>0</v>
      </c>
      <c r="AR154" s="17" t="s">
        <v>177</v>
      </c>
      <c r="AT154" s="17" t="s">
        <v>173</v>
      </c>
      <c r="AU154" s="17" t="s">
        <v>177</v>
      </c>
      <c r="AY154" s="17" t="s">
        <v>171</v>
      </c>
      <c r="BE154" s="211">
        <f>IF(O154="základní",K154,0)</f>
        <v>0</v>
      </c>
      <c r="BF154" s="211">
        <f>IF(O154="snížená",K154,0)</f>
        <v>0</v>
      </c>
      <c r="BG154" s="211">
        <f>IF(O154="zákl. přenesená",K154,0)</f>
        <v>0</v>
      </c>
      <c r="BH154" s="211">
        <f>IF(O154="sníž. přenesená",K154,0)</f>
        <v>0</v>
      </c>
      <c r="BI154" s="211">
        <f>IF(O154="nulová",K154,0)</f>
        <v>0</v>
      </c>
      <c r="BJ154" s="17" t="s">
        <v>81</v>
      </c>
      <c r="BK154" s="211">
        <f>ROUND(P154*H154,2)</f>
        <v>0</v>
      </c>
      <c r="BL154" s="17" t="s">
        <v>177</v>
      </c>
      <c r="BM154" s="17" t="s">
        <v>350</v>
      </c>
    </row>
    <row r="155" spans="2:65" s="45" customFormat="1" ht="27" x14ac:dyDescent="0.3">
      <c r="B155" s="38"/>
      <c r="D155" s="212" t="s">
        <v>179</v>
      </c>
      <c r="F155" s="213" t="s">
        <v>1055</v>
      </c>
      <c r="M155" s="38"/>
      <c r="N155" s="214"/>
      <c r="O155" s="39"/>
      <c r="P155" s="39"/>
      <c r="Q155" s="39"/>
      <c r="R155" s="39"/>
      <c r="S155" s="39"/>
      <c r="T155" s="39"/>
      <c r="U155" s="39"/>
      <c r="V155" s="39"/>
      <c r="W155" s="39"/>
      <c r="X155" s="87"/>
      <c r="AT155" s="17" t="s">
        <v>179</v>
      </c>
      <c r="AU155" s="17" t="s">
        <v>177</v>
      </c>
    </row>
    <row r="156" spans="2:65" s="279" customFormat="1" ht="21.6" customHeight="1" x14ac:dyDescent="0.3">
      <c r="B156" s="278"/>
      <c r="D156" s="280" t="s">
        <v>72</v>
      </c>
      <c r="E156" s="280" t="s">
        <v>1129</v>
      </c>
      <c r="F156" s="280" t="s">
        <v>1163</v>
      </c>
      <c r="K156" s="281">
        <f>BK156</f>
        <v>0</v>
      </c>
      <c r="M156" s="278"/>
      <c r="N156" s="282"/>
      <c r="O156" s="283"/>
      <c r="P156" s="283"/>
      <c r="Q156" s="284">
        <f>SUM(Q157:Q158)</f>
        <v>0</v>
      </c>
      <c r="R156" s="284">
        <f>SUM(R157:R158)</f>
        <v>0</v>
      </c>
      <c r="S156" s="283"/>
      <c r="T156" s="285">
        <f>SUM(T157:T158)</f>
        <v>0</v>
      </c>
      <c r="U156" s="283"/>
      <c r="V156" s="285">
        <f>SUM(V157:V158)</f>
        <v>0</v>
      </c>
      <c r="W156" s="283"/>
      <c r="X156" s="286">
        <f>SUM(X157:X158)</f>
        <v>0</v>
      </c>
      <c r="AR156" s="280" t="s">
        <v>81</v>
      </c>
      <c r="AT156" s="287" t="s">
        <v>72</v>
      </c>
      <c r="AU156" s="287" t="s">
        <v>188</v>
      </c>
      <c r="AY156" s="280" t="s">
        <v>171</v>
      </c>
      <c r="BK156" s="288">
        <f>SUM(BK157:BK158)</f>
        <v>0</v>
      </c>
    </row>
    <row r="157" spans="2:65" s="45" customFormat="1" ht="16.5" customHeight="1" x14ac:dyDescent="0.3">
      <c r="B157" s="38"/>
      <c r="C157" s="201" t="s">
        <v>273</v>
      </c>
      <c r="D157" s="201" t="s">
        <v>173</v>
      </c>
      <c r="E157" s="202" t="s">
        <v>1164</v>
      </c>
      <c r="F157" s="203" t="s">
        <v>1165</v>
      </c>
      <c r="G157" s="204" t="s">
        <v>241</v>
      </c>
      <c r="H157" s="205">
        <v>34</v>
      </c>
      <c r="I157" s="7"/>
      <c r="J157" s="7"/>
      <c r="K157" s="206">
        <f>ROUND(P157*H157,2)</f>
        <v>0</v>
      </c>
      <c r="L157" s="203" t="s">
        <v>5</v>
      </c>
      <c r="M157" s="38"/>
      <c r="N157" s="207" t="s">
        <v>5</v>
      </c>
      <c r="O157" s="208" t="s">
        <v>42</v>
      </c>
      <c r="P157" s="144">
        <f>I157+J157</f>
        <v>0</v>
      </c>
      <c r="Q157" s="144">
        <f>ROUND(I157*H157,2)</f>
        <v>0</v>
      </c>
      <c r="R157" s="144">
        <f>ROUND(J157*H157,2)</f>
        <v>0</v>
      </c>
      <c r="S157" s="39"/>
      <c r="T157" s="209">
        <f>S157*H157</f>
        <v>0</v>
      </c>
      <c r="U157" s="209">
        <v>0</v>
      </c>
      <c r="V157" s="209">
        <f>U157*H157</f>
        <v>0</v>
      </c>
      <c r="W157" s="209">
        <v>0</v>
      </c>
      <c r="X157" s="210">
        <f>W157*H157</f>
        <v>0</v>
      </c>
      <c r="AR157" s="17" t="s">
        <v>177</v>
      </c>
      <c r="AT157" s="17" t="s">
        <v>173</v>
      </c>
      <c r="AU157" s="17" t="s">
        <v>177</v>
      </c>
      <c r="AY157" s="17" t="s">
        <v>171</v>
      </c>
      <c r="BE157" s="211">
        <f>IF(O157="základní",K157,0)</f>
        <v>0</v>
      </c>
      <c r="BF157" s="211">
        <f>IF(O157="snížená",K157,0)</f>
        <v>0</v>
      </c>
      <c r="BG157" s="211">
        <f>IF(O157="zákl. přenesená",K157,0)</f>
        <v>0</v>
      </c>
      <c r="BH157" s="211">
        <f>IF(O157="sníž. přenesená",K157,0)</f>
        <v>0</v>
      </c>
      <c r="BI157" s="211">
        <f>IF(O157="nulová",K157,0)</f>
        <v>0</v>
      </c>
      <c r="BJ157" s="17" t="s">
        <v>81</v>
      </c>
      <c r="BK157" s="211">
        <f>ROUND(P157*H157,2)</f>
        <v>0</v>
      </c>
      <c r="BL157" s="17" t="s">
        <v>177</v>
      </c>
      <c r="BM157" s="17" t="s">
        <v>359</v>
      </c>
    </row>
    <row r="158" spans="2:65" s="45" customFormat="1" ht="27" x14ac:dyDescent="0.3">
      <c r="B158" s="38"/>
      <c r="D158" s="212" t="s">
        <v>179</v>
      </c>
      <c r="F158" s="213" t="s">
        <v>1055</v>
      </c>
      <c r="M158" s="38"/>
      <c r="N158" s="214"/>
      <c r="O158" s="39"/>
      <c r="P158" s="39"/>
      <c r="Q158" s="39"/>
      <c r="R158" s="39"/>
      <c r="S158" s="39"/>
      <c r="T158" s="39"/>
      <c r="U158" s="39"/>
      <c r="V158" s="39"/>
      <c r="W158" s="39"/>
      <c r="X158" s="87"/>
      <c r="AT158" s="17" t="s">
        <v>179</v>
      </c>
      <c r="AU158" s="17" t="s">
        <v>177</v>
      </c>
    </row>
    <row r="159" spans="2:65" s="279" customFormat="1" ht="21.6" customHeight="1" x14ac:dyDescent="0.3">
      <c r="B159" s="278"/>
      <c r="D159" s="280" t="s">
        <v>72</v>
      </c>
      <c r="E159" s="280" t="s">
        <v>1125</v>
      </c>
      <c r="F159" s="280" t="s">
        <v>1183</v>
      </c>
      <c r="K159" s="281">
        <f>BK159</f>
        <v>0</v>
      </c>
      <c r="M159" s="278"/>
      <c r="N159" s="282"/>
      <c r="O159" s="283"/>
      <c r="P159" s="283"/>
      <c r="Q159" s="284">
        <f>SUM(Q160:Q163)</f>
        <v>0</v>
      </c>
      <c r="R159" s="284">
        <f>SUM(R160:R163)</f>
        <v>0</v>
      </c>
      <c r="S159" s="283"/>
      <c r="T159" s="285">
        <f>SUM(T160:T163)</f>
        <v>0</v>
      </c>
      <c r="U159" s="283"/>
      <c r="V159" s="285">
        <f>SUM(V160:V163)</f>
        <v>0</v>
      </c>
      <c r="W159" s="283"/>
      <c r="X159" s="286">
        <f>SUM(X160:X163)</f>
        <v>0</v>
      </c>
      <c r="AR159" s="280" t="s">
        <v>81</v>
      </c>
      <c r="AT159" s="287" t="s">
        <v>72</v>
      </c>
      <c r="AU159" s="287" t="s">
        <v>188</v>
      </c>
      <c r="AY159" s="280" t="s">
        <v>171</v>
      </c>
      <c r="BK159" s="288">
        <f>SUM(BK160:BK163)</f>
        <v>0</v>
      </c>
    </row>
    <row r="160" spans="2:65" s="45" customFormat="1" ht="16.5" customHeight="1" x14ac:dyDescent="0.3">
      <c r="B160" s="38"/>
      <c r="C160" s="201" t="s">
        <v>277</v>
      </c>
      <c r="D160" s="201" t="s">
        <v>173</v>
      </c>
      <c r="E160" s="202" t="s">
        <v>1184</v>
      </c>
      <c r="F160" s="203" t="s">
        <v>1185</v>
      </c>
      <c r="G160" s="204" t="s">
        <v>241</v>
      </c>
      <c r="H160" s="205">
        <v>36</v>
      </c>
      <c r="I160" s="7"/>
      <c r="J160" s="7"/>
      <c r="K160" s="206">
        <f>ROUND(P160*H160,2)</f>
        <v>0</v>
      </c>
      <c r="L160" s="203" t="s">
        <v>5</v>
      </c>
      <c r="M160" s="38"/>
      <c r="N160" s="207" t="s">
        <v>5</v>
      </c>
      <c r="O160" s="208" t="s">
        <v>42</v>
      </c>
      <c r="P160" s="144">
        <f>I160+J160</f>
        <v>0</v>
      </c>
      <c r="Q160" s="144">
        <f>ROUND(I160*H160,2)</f>
        <v>0</v>
      </c>
      <c r="R160" s="144">
        <f>ROUND(J160*H160,2)</f>
        <v>0</v>
      </c>
      <c r="S160" s="39"/>
      <c r="T160" s="209">
        <f>S160*H160</f>
        <v>0</v>
      </c>
      <c r="U160" s="209">
        <v>0</v>
      </c>
      <c r="V160" s="209">
        <f>U160*H160</f>
        <v>0</v>
      </c>
      <c r="W160" s="209">
        <v>0</v>
      </c>
      <c r="X160" s="210">
        <f>W160*H160</f>
        <v>0</v>
      </c>
      <c r="AR160" s="17" t="s">
        <v>177</v>
      </c>
      <c r="AT160" s="17" t="s">
        <v>173</v>
      </c>
      <c r="AU160" s="17" t="s">
        <v>177</v>
      </c>
      <c r="AY160" s="17" t="s">
        <v>171</v>
      </c>
      <c r="BE160" s="211">
        <f>IF(O160="základní",K160,0)</f>
        <v>0</v>
      </c>
      <c r="BF160" s="211">
        <f>IF(O160="snížená",K160,0)</f>
        <v>0</v>
      </c>
      <c r="BG160" s="211">
        <f>IF(O160="zákl. přenesená",K160,0)</f>
        <v>0</v>
      </c>
      <c r="BH160" s="211">
        <f>IF(O160="sníž. přenesená",K160,0)</f>
        <v>0</v>
      </c>
      <c r="BI160" s="211">
        <f>IF(O160="nulová",K160,0)</f>
        <v>0</v>
      </c>
      <c r="BJ160" s="17" t="s">
        <v>81</v>
      </c>
      <c r="BK160" s="211">
        <f>ROUND(P160*H160,2)</f>
        <v>0</v>
      </c>
      <c r="BL160" s="17" t="s">
        <v>177</v>
      </c>
      <c r="BM160" s="17" t="s">
        <v>367</v>
      </c>
    </row>
    <row r="161" spans="2:65" s="45" customFormat="1" ht="27" x14ac:dyDescent="0.3">
      <c r="B161" s="38"/>
      <c r="D161" s="212" t="s">
        <v>179</v>
      </c>
      <c r="F161" s="213" t="s">
        <v>1055</v>
      </c>
      <c r="M161" s="38"/>
      <c r="N161" s="214"/>
      <c r="O161" s="39"/>
      <c r="P161" s="39"/>
      <c r="Q161" s="39"/>
      <c r="R161" s="39"/>
      <c r="S161" s="39"/>
      <c r="T161" s="39"/>
      <c r="U161" s="39"/>
      <c r="V161" s="39"/>
      <c r="W161" s="39"/>
      <c r="X161" s="87"/>
      <c r="AT161" s="17" t="s">
        <v>179</v>
      </c>
      <c r="AU161" s="17" t="s">
        <v>177</v>
      </c>
    </row>
    <row r="162" spans="2:65" s="45" customFormat="1" ht="16.5" customHeight="1" x14ac:dyDescent="0.3">
      <c r="B162" s="38"/>
      <c r="C162" s="201" t="s">
        <v>11</v>
      </c>
      <c r="D162" s="201" t="s">
        <v>173</v>
      </c>
      <c r="E162" s="202" t="s">
        <v>1186</v>
      </c>
      <c r="F162" s="203" t="s">
        <v>1187</v>
      </c>
      <c r="G162" s="204" t="s">
        <v>241</v>
      </c>
      <c r="H162" s="205">
        <v>17</v>
      </c>
      <c r="I162" s="7"/>
      <c r="J162" s="7"/>
      <c r="K162" s="206">
        <f>ROUND(P162*H162,2)</f>
        <v>0</v>
      </c>
      <c r="L162" s="203" t="s">
        <v>5</v>
      </c>
      <c r="M162" s="38"/>
      <c r="N162" s="207" t="s">
        <v>5</v>
      </c>
      <c r="O162" s="208" t="s">
        <v>42</v>
      </c>
      <c r="P162" s="144">
        <f>I162+J162</f>
        <v>0</v>
      </c>
      <c r="Q162" s="144">
        <f>ROUND(I162*H162,2)</f>
        <v>0</v>
      </c>
      <c r="R162" s="144">
        <f>ROUND(J162*H162,2)</f>
        <v>0</v>
      </c>
      <c r="S162" s="39"/>
      <c r="T162" s="209">
        <f>S162*H162</f>
        <v>0</v>
      </c>
      <c r="U162" s="209">
        <v>0</v>
      </c>
      <c r="V162" s="209">
        <f>U162*H162</f>
        <v>0</v>
      </c>
      <c r="W162" s="209">
        <v>0</v>
      </c>
      <c r="X162" s="210">
        <f>W162*H162</f>
        <v>0</v>
      </c>
      <c r="AR162" s="17" t="s">
        <v>177</v>
      </c>
      <c r="AT162" s="17" t="s">
        <v>173</v>
      </c>
      <c r="AU162" s="17" t="s">
        <v>177</v>
      </c>
      <c r="AY162" s="17" t="s">
        <v>171</v>
      </c>
      <c r="BE162" s="211">
        <f>IF(O162="základní",K162,0)</f>
        <v>0</v>
      </c>
      <c r="BF162" s="211">
        <f>IF(O162="snížená",K162,0)</f>
        <v>0</v>
      </c>
      <c r="BG162" s="211">
        <f>IF(O162="zákl. přenesená",K162,0)</f>
        <v>0</v>
      </c>
      <c r="BH162" s="211">
        <f>IF(O162="sníž. přenesená",K162,0)</f>
        <v>0</v>
      </c>
      <c r="BI162" s="211">
        <f>IF(O162="nulová",K162,0)</f>
        <v>0</v>
      </c>
      <c r="BJ162" s="17" t="s">
        <v>81</v>
      </c>
      <c r="BK162" s="211">
        <f>ROUND(P162*H162,2)</f>
        <v>0</v>
      </c>
      <c r="BL162" s="17" t="s">
        <v>177</v>
      </c>
      <c r="BM162" s="17" t="s">
        <v>375</v>
      </c>
    </row>
    <row r="163" spans="2:65" s="45" customFormat="1" ht="27" x14ac:dyDescent="0.3">
      <c r="B163" s="38"/>
      <c r="D163" s="212" t="s">
        <v>179</v>
      </c>
      <c r="F163" s="213" t="s">
        <v>1055</v>
      </c>
      <c r="M163" s="38"/>
      <c r="N163" s="214"/>
      <c r="O163" s="39"/>
      <c r="P163" s="39"/>
      <c r="Q163" s="39"/>
      <c r="R163" s="39"/>
      <c r="S163" s="39"/>
      <c r="T163" s="39"/>
      <c r="U163" s="39"/>
      <c r="V163" s="39"/>
      <c r="W163" s="39"/>
      <c r="X163" s="87"/>
      <c r="AT163" s="17" t="s">
        <v>179</v>
      </c>
      <c r="AU163" s="17" t="s">
        <v>177</v>
      </c>
    </row>
    <row r="164" spans="2:65" s="279" customFormat="1" ht="21.6" customHeight="1" x14ac:dyDescent="0.3">
      <c r="B164" s="278"/>
      <c r="D164" s="280" t="s">
        <v>72</v>
      </c>
      <c r="E164" s="280" t="s">
        <v>1133</v>
      </c>
      <c r="F164" s="280" t="s">
        <v>1191</v>
      </c>
      <c r="K164" s="281">
        <f>BK164</f>
        <v>0</v>
      </c>
      <c r="M164" s="278"/>
      <c r="N164" s="282"/>
      <c r="O164" s="283"/>
      <c r="P164" s="283"/>
      <c r="Q164" s="284">
        <f>SUM(Q165:Q168)</f>
        <v>0</v>
      </c>
      <c r="R164" s="284">
        <f>SUM(R165:R168)</f>
        <v>0</v>
      </c>
      <c r="S164" s="283"/>
      <c r="T164" s="285">
        <f>SUM(T165:T168)</f>
        <v>0</v>
      </c>
      <c r="U164" s="283"/>
      <c r="V164" s="285">
        <f>SUM(V165:V168)</f>
        <v>0</v>
      </c>
      <c r="W164" s="283"/>
      <c r="X164" s="286">
        <f>SUM(X165:X168)</f>
        <v>0</v>
      </c>
      <c r="AR164" s="280" t="s">
        <v>81</v>
      </c>
      <c r="AT164" s="287" t="s">
        <v>72</v>
      </c>
      <c r="AU164" s="287" t="s">
        <v>188</v>
      </c>
      <c r="AY164" s="280" t="s">
        <v>171</v>
      </c>
      <c r="BK164" s="288">
        <f>SUM(BK165:BK168)</f>
        <v>0</v>
      </c>
    </row>
    <row r="165" spans="2:65" s="45" customFormat="1" ht="16.5" customHeight="1" x14ac:dyDescent="0.3">
      <c r="B165" s="38"/>
      <c r="C165" s="201" t="s">
        <v>284</v>
      </c>
      <c r="D165" s="201" t="s">
        <v>173</v>
      </c>
      <c r="E165" s="202" t="s">
        <v>1192</v>
      </c>
      <c r="F165" s="203" t="s">
        <v>1193</v>
      </c>
      <c r="G165" s="204" t="s">
        <v>195</v>
      </c>
      <c r="H165" s="205">
        <v>6</v>
      </c>
      <c r="I165" s="7"/>
      <c r="J165" s="7"/>
      <c r="K165" s="206">
        <f>ROUND(P165*H165,2)</f>
        <v>0</v>
      </c>
      <c r="L165" s="203" t="s">
        <v>5</v>
      </c>
      <c r="M165" s="38"/>
      <c r="N165" s="207" t="s">
        <v>5</v>
      </c>
      <c r="O165" s="208" t="s">
        <v>42</v>
      </c>
      <c r="P165" s="144">
        <f>I165+J165</f>
        <v>0</v>
      </c>
      <c r="Q165" s="144">
        <f>ROUND(I165*H165,2)</f>
        <v>0</v>
      </c>
      <c r="R165" s="144">
        <f>ROUND(J165*H165,2)</f>
        <v>0</v>
      </c>
      <c r="S165" s="39"/>
      <c r="T165" s="209">
        <f>S165*H165</f>
        <v>0</v>
      </c>
      <c r="U165" s="209">
        <v>0</v>
      </c>
      <c r="V165" s="209">
        <f>U165*H165</f>
        <v>0</v>
      </c>
      <c r="W165" s="209">
        <v>0</v>
      </c>
      <c r="X165" s="210">
        <f>W165*H165</f>
        <v>0</v>
      </c>
      <c r="AR165" s="17" t="s">
        <v>177</v>
      </c>
      <c r="AT165" s="17" t="s">
        <v>173</v>
      </c>
      <c r="AU165" s="17" t="s">
        <v>177</v>
      </c>
      <c r="AY165" s="17" t="s">
        <v>171</v>
      </c>
      <c r="BE165" s="211">
        <f>IF(O165="základní",K165,0)</f>
        <v>0</v>
      </c>
      <c r="BF165" s="211">
        <f>IF(O165="snížená",K165,0)</f>
        <v>0</v>
      </c>
      <c r="BG165" s="211">
        <f>IF(O165="zákl. přenesená",K165,0)</f>
        <v>0</v>
      </c>
      <c r="BH165" s="211">
        <f>IF(O165="sníž. přenesená",K165,0)</f>
        <v>0</v>
      </c>
      <c r="BI165" s="211">
        <f>IF(O165="nulová",K165,0)</f>
        <v>0</v>
      </c>
      <c r="BJ165" s="17" t="s">
        <v>81</v>
      </c>
      <c r="BK165" s="211">
        <f>ROUND(P165*H165,2)</f>
        <v>0</v>
      </c>
      <c r="BL165" s="17" t="s">
        <v>177</v>
      </c>
      <c r="BM165" s="17" t="s">
        <v>383</v>
      </c>
    </row>
    <row r="166" spans="2:65" s="45" customFormat="1" ht="27" x14ac:dyDescent="0.3">
      <c r="B166" s="38"/>
      <c r="D166" s="212" t="s">
        <v>179</v>
      </c>
      <c r="F166" s="213" t="s">
        <v>1055</v>
      </c>
      <c r="M166" s="38"/>
      <c r="N166" s="214"/>
      <c r="O166" s="39"/>
      <c r="P166" s="39"/>
      <c r="Q166" s="39"/>
      <c r="R166" s="39"/>
      <c r="S166" s="39"/>
      <c r="T166" s="39"/>
      <c r="U166" s="39"/>
      <c r="V166" s="39"/>
      <c r="W166" s="39"/>
      <c r="X166" s="87"/>
      <c r="AT166" s="17" t="s">
        <v>179</v>
      </c>
      <c r="AU166" s="17" t="s">
        <v>177</v>
      </c>
    </row>
    <row r="167" spans="2:65" s="45" customFormat="1" ht="16.5" customHeight="1" x14ac:dyDescent="0.3">
      <c r="B167" s="38"/>
      <c r="C167" s="201" t="s">
        <v>289</v>
      </c>
      <c r="D167" s="201" t="s">
        <v>173</v>
      </c>
      <c r="E167" s="202" t="s">
        <v>1194</v>
      </c>
      <c r="F167" s="203" t="s">
        <v>1195</v>
      </c>
      <c r="G167" s="204" t="s">
        <v>195</v>
      </c>
      <c r="H167" s="205">
        <v>6</v>
      </c>
      <c r="I167" s="7"/>
      <c r="J167" s="7"/>
      <c r="K167" s="206">
        <f>ROUND(P167*H167,2)</f>
        <v>0</v>
      </c>
      <c r="L167" s="203" t="s">
        <v>5</v>
      </c>
      <c r="M167" s="38"/>
      <c r="N167" s="207" t="s">
        <v>5</v>
      </c>
      <c r="O167" s="208" t="s">
        <v>42</v>
      </c>
      <c r="P167" s="144">
        <f>I167+J167</f>
        <v>0</v>
      </c>
      <c r="Q167" s="144">
        <f>ROUND(I167*H167,2)</f>
        <v>0</v>
      </c>
      <c r="R167" s="144">
        <f>ROUND(J167*H167,2)</f>
        <v>0</v>
      </c>
      <c r="S167" s="39"/>
      <c r="T167" s="209">
        <f>S167*H167</f>
        <v>0</v>
      </c>
      <c r="U167" s="209">
        <v>0</v>
      </c>
      <c r="V167" s="209">
        <f>U167*H167</f>
        <v>0</v>
      </c>
      <c r="W167" s="209">
        <v>0</v>
      </c>
      <c r="X167" s="210">
        <f>W167*H167</f>
        <v>0</v>
      </c>
      <c r="AR167" s="17" t="s">
        <v>177</v>
      </c>
      <c r="AT167" s="17" t="s">
        <v>173</v>
      </c>
      <c r="AU167" s="17" t="s">
        <v>177</v>
      </c>
      <c r="AY167" s="17" t="s">
        <v>171</v>
      </c>
      <c r="BE167" s="211">
        <f>IF(O167="základní",K167,0)</f>
        <v>0</v>
      </c>
      <c r="BF167" s="211">
        <f>IF(O167="snížená",K167,0)</f>
        <v>0</v>
      </c>
      <c r="BG167" s="211">
        <f>IF(O167="zákl. přenesená",K167,0)</f>
        <v>0</v>
      </c>
      <c r="BH167" s="211">
        <f>IF(O167="sníž. přenesená",K167,0)</f>
        <v>0</v>
      </c>
      <c r="BI167" s="211">
        <f>IF(O167="nulová",K167,0)</f>
        <v>0</v>
      </c>
      <c r="BJ167" s="17" t="s">
        <v>81</v>
      </c>
      <c r="BK167" s="211">
        <f>ROUND(P167*H167,2)</f>
        <v>0</v>
      </c>
      <c r="BL167" s="17" t="s">
        <v>177</v>
      </c>
      <c r="BM167" s="17" t="s">
        <v>392</v>
      </c>
    </row>
    <row r="168" spans="2:65" s="45" customFormat="1" ht="27" x14ac:dyDescent="0.3">
      <c r="B168" s="38"/>
      <c r="D168" s="212" t="s">
        <v>179</v>
      </c>
      <c r="F168" s="213" t="s">
        <v>1055</v>
      </c>
      <c r="M168" s="38"/>
      <c r="N168" s="214"/>
      <c r="O168" s="39"/>
      <c r="P168" s="39"/>
      <c r="Q168" s="39"/>
      <c r="R168" s="39"/>
      <c r="S168" s="39"/>
      <c r="T168" s="39"/>
      <c r="U168" s="39"/>
      <c r="V168" s="39"/>
      <c r="W168" s="39"/>
      <c r="X168" s="87"/>
      <c r="AT168" s="17" t="s">
        <v>179</v>
      </c>
      <c r="AU168" s="17" t="s">
        <v>177</v>
      </c>
    </row>
    <row r="169" spans="2:65" s="279" customFormat="1" ht="21.6" customHeight="1" x14ac:dyDescent="0.3">
      <c r="B169" s="278"/>
      <c r="D169" s="280" t="s">
        <v>72</v>
      </c>
      <c r="E169" s="280" t="s">
        <v>1137</v>
      </c>
      <c r="F169" s="280" t="s">
        <v>1197</v>
      </c>
      <c r="K169" s="281">
        <f>BK169</f>
        <v>0</v>
      </c>
      <c r="M169" s="278"/>
      <c r="N169" s="282"/>
      <c r="O169" s="283"/>
      <c r="P169" s="283"/>
      <c r="Q169" s="284">
        <f>SUM(Q170:Q173)</f>
        <v>0</v>
      </c>
      <c r="R169" s="284">
        <f>SUM(R170:R173)</f>
        <v>0</v>
      </c>
      <c r="S169" s="283"/>
      <c r="T169" s="285">
        <f>SUM(T170:T173)</f>
        <v>0</v>
      </c>
      <c r="U169" s="283"/>
      <c r="V169" s="285">
        <f>SUM(V170:V173)</f>
        <v>0</v>
      </c>
      <c r="W169" s="283"/>
      <c r="X169" s="286">
        <f>SUM(X170:X173)</f>
        <v>0</v>
      </c>
      <c r="AR169" s="280" t="s">
        <v>81</v>
      </c>
      <c r="AT169" s="287" t="s">
        <v>72</v>
      </c>
      <c r="AU169" s="287" t="s">
        <v>188</v>
      </c>
      <c r="AY169" s="280" t="s">
        <v>171</v>
      </c>
      <c r="BK169" s="288">
        <f>SUM(BK170:BK173)</f>
        <v>0</v>
      </c>
    </row>
    <row r="170" spans="2:65" s="45" customFormat="1" ht="16.5" customHeight="1" x14ac:dyDescent="0.3">
      <c r="B170" s="38"/>
      <c r="C170" s="201" t="s">
        <v>294</v>
      </c>
      <c r="D170" s="201" t="s">
        <v>173</v>
      </c>
      <c r="E170" s="202" t="s">
        <v>1198</v>
      </c>
      <c r="F170" s="203" t="s">
        <v>1199</v>
      </c>
      <c r="G170" s="204" t="s">
        <v>176</v>
      </c>
      <c r="H170" s="205">
        <v>30.6</v>
      </c>
      <c r="I170" s="7"/>
      <c r="J170" s="7"/>
      <c r="K170" s="206">
        <f>ROUND(P170*H170,2)</f>
        <v>0</v>
      </c>
      <c r="L170" s="203" t="s">
        <v>5</v>
      </c>
      <c r="M170" s="38"/>
      <c r="N170" s="207" t="s">
        <v>5</v>
      </c>
      <c r="O170" s="208" t="s">
        <v>42</v>
      </c>
      <c r="P170" s="144">
        <f>I170+J170</f>
        <v>0</v>
      </c>
      <c r="Q170" s="144">
        <f>ROUND(I170*H170,2)</f>
        <v>0</v>
      </c>
      <c r="R170" s="144">
        <f>ROUND(J170*H170,2)</f>
        <v>0</v>
      </c>
      <c r="S170" s="39"/>
      <c r="T170" s="209">
        <f>S170*H170</f>
        <v>0</v>
      </c>
      <c r="U170" s="209">
        <v>0</v>
      </c>
      <c r="V170" s="209">
        <f>U170*H170</f>
        <v>0</v>
      </c>
      <c r="W170" s="209">
        <v>0</v>
      </c>
      <c r="X170" s="210">
        <f>W170*H170</f>
        <v>0</v>
      </c>
      <c r="AR170" s="17" t="s">
        <v>177</v>
      </c>
      <c r="AT170" s="17" t="s">
        <v>173</v>
      </c>
      <c r="AU170" s="17" t="s">
        <v>177</v>
      </c>
      <c r="AY170" s="17" t="s">
        <v>171</v>
      </c>
      <c r="BE170" s="211">
        <f>IF(O170="základní",K170,0)</f>
        <v>0</v>
      </c>
      <c r="BF170" s="211">
        <f>IF(O170="snížená",K170,0)</f>
        <v>0</v>
      </c>
      <c r="BG170" s="211">
        <f>IF(O170="zákl. přenesená",K170,0)</f>
        <v>0</v>
      </c>
      <c r="BH170" s="211">
        <f>IF(O170="sníž. přenesená",K170,0)</f>
        <v>0</v>
      </c>
      <c r="BI170" s="211">
        <f>IF(O170="nulová",K170,0)</f>
        <v>0</v>
      </c>
      <c r="BJ170" s="17" t="s">
        <v>81</v>
      </c>
      <c r="BK170" s="211">
        <f>ROUND(P170*H170,2)</f>
        <v>0</v>
      </c>
      <c r="BL170" s="17" t="s">
        <v>177</v>
      </c>
      <c r="BM170" s="17" t="s">
        <v>404</v>
      </c>
    </row>
    <row r="171" spans="2:65" s="45" customFormat="1" ht="27" x14ac:dyDescent="0.3">
      <c r="B171" s="38"/>
      <c r="D171" s="212" t="s">
        <v>179</v>
      </c>
      <c r="F171" s="213" t="s">
        <v>1055</v>
      </c>
      <c r="M171" s="38"/>
      <c r="N171" s="214"/>
      <c r="O171" s="39"/>
      <c r="P171" s="39"/>
      <c r="Q171" s="39"/>
      <c r="R171" s="39"/>
      <c r="S171" s="39"/>
      <c r="T171" s="39"/>
      <c r="U171" s="39"/>
      <c r="V171" s="39"/>
      <c r="W171" s="39"/>
      <c r="X171" s="87"/>
      <c r="AT171" s="17" t="s">
        <v>179</v>
      </c>
      <c r="AU171" s="17" t="s">
        <v>177</v>
      </c>
    </row>
    <row r="172" spans="2:65" s="45" customFormat="1" ht="16.5" customHeight="1" x14ac:dyDescent="0.3">
      <c r="B172" s="38"/>
      <c r="C172" s="201" t="s">
        <v>298</v>
      </c>
      <c r="D172" s="201" t="s">
        <v>173</v>
      </c>
      <c r="E172" s="202" t="s">
        <v>1200</v>
      </c>
      <c r="F172" s="203" t="s">
        <v>1201</v>
      </c>
      <c r="G172" s="204" t="s">
        <v>176</v>
      </c>
      <c r="H172" s="205">
        <v>30.6</v>
      </c>
      <c r="I172" s="7"/>
      <c r="J172" s="7"/>
      <c r="K172" s="206">
        <f>ROUND(P172*H172,2)</f>
        <v>0</v>
      </c>
      <c r="L172" s="203" t="s">
        <v>5</v>
      </c>
      <c r="M172" s="38"/>
      <c r="N172" s="207" t="s">
        <v>5</v>
      </c>
      <c r="O172" s="208" t="s">
        <v>42</v>
      </c>
      <c r="P172" s="144">
        <f>I172+J172</f>
        <v>0</v>
      </c>
      <c r="Q172" s="144">
        <f>ROUND(I172*H172,2)</f>
        <v>0</v>
      </c>
      <c r="R172" s="144">
        <f>ROUND(J172*H172,2)</f>
        <v>0</v>
      </c>
      <c r="S172" s="39"/>
      <c r="T172" s="209">
        <f>S172*H172</f>
        <v>0</v>
      </c>
      <c r="U172" s="209">
        <v>0</v>
      </c>
      <c r="V172" s="209">
        <f>U172*H172</f>
        <v>0</v>
      </c>
      <c r="W172" s="209">
        <v>0</v>
      </c>
      <c r="X172" s="210">
        <f>W172*H172</f>
        <v>0</v>
      </c>
      <c r="AR172" s="17" t="s">
        <v>177</v>
      </c>
      <c r="AT172" s="17" t="s">
        <v>173</v>
      </c>
      <c r="AU172" s="17" t="s">
        <v>177</v>
      </c>
      <c r="AY172" s="17" t="s">
        <v>171</v>
      </c>
      <c r="BE172" s="211">
        <f>IF(O172="základní",K172,0)</f>
        <v>0</v>
      </c>
      <c r="BF172" s="211">
        <f>IF(O172="snížená",K172,0)</f>
        <v>0</v>
      </c>
      <c r="BG172" s="211">
        <f>IF(O172="zákl. přenesená",K172,0)</f>
        <v>0</v>
      </c>
      <c r="BH172" s="211">
        <f>IF(O172="sníž. přenesená",K172,0)</f>
        <v>0</v>
      </c>
      <c r="BI172" s="211">
        <f>IF(O172="nulová",K172,0)</f>
        <v>0</v>
      </c>
      <c r="BJ172" s="17" t="s">
        <v>81</v>
      </c>
      <c r="BK172" s="211">
        <f>ROUND(P172*H172,2)</f>
        <v>0</v>
      </c>
      <c r="BL172" s="17" t="s">
        <v>177</v>
      </c>
      <c r="BM172" s="17" t="s">
        <v>416</v>
      </c>
    </row>
    <row r="173" spans="2:65" s="45" customFormat="1" ht="27" x14ac:dyDescent="0.3">
      <c r="B173" s="38"/>
      <c r="D173" s="212" t="s">
        <v>179</v>
      </c>
      <c r="F173" s="213" t="s">
        <v>1055</v>
      </c>
      <c r="M173" s="38"/>
      <c r="N173" s="214"/>
      <c r="O173" s="39"/>
      <c r="P173" s="39"/>
      <c r="Q173" s="39"/>
      <c r="R173" s="39"/>
      <c r="S173" s="39"/>
      <c r="T173" s="39"/>
      <c r="U173" s="39"/>
      <c r="V173" s="39"/>
      <c r="W173" s="39"/>
      <c r="X173" s="87"/>
      <c r="AT173" s="17" t="s">
        <v>179</v>
      </c>
      <c r="AU173" s="17" t="s">
        <v>177</v>
      </c>
    </row>
    <row r="174" spans="2:65" s="279" customFormat="1" ht="21.6" customHeight="1" x14ac:dyDescent="0.3">
      <c r="B174" s="278"/>
      <c r="D174" s="280" t="s">
        <v>72</v>
      </c>
      <c r="E174" s="280" t="s">
        <v>1145</v>
      </c>
      <c r="F174" s="280" t="s">
        <v>1211</v>
      </c>
      <c r="K174" s="281">
        <f>BK174</f>
        <v>0</v>
      </c>
      <c r="M174" s="278"/>
      <c r="N174" s="282"/>
      <c r="O174" s="283"/>
      <c r="P174" s="283"/>
      <c r="Q174" s="284">
        <f>SUM(Q175:Q176)</f>
        <v>0</v>
      </c>
      <c r="R174" s="284">
        <f>SUM(R175:R176)</f>
        <v>0</v>
      </c>
      <c r="S174" s="283"/>
      <c r="T174" s="285">
        <f>SUM(T175:T176)</f>
        <v>0</v>
      </c>
      <c r="U174" s="283"/>
      <c r="V174" s="285">
        <f>SUM(V175:V176)</f>
        <v>0</v>
      </c>
      <c r="W174" s="283"/>
      <c r="X174" s="286">
        <f>SUM(X175:X176)</f>
        <v>0</v>
      </c>
      <c r="AR174" s="280" t="s">
        <v>81</v>
      </c>
      <c r="AT174" s="287" t="s">
        <v>72</v>
      </c>
      <c r="AU174" s="287" t="s">
        <v>188</v>
      </c>
      <c r="AY174" s="280" t="s">
        <v>171</v>
      </c>
      <c r="BK174" s="288">
        <f>SUM(BK175:BK176)</f>
        <v>0</v>
      </c>
    </row>
    <row r="175" spans="2:65" s="45" customFormat="1" ht="16.5" customHeight="1" x14ac:dyDescent="0.3">
      <c r="B175" s="38"/>
      <c r="C175" s="201" t="s">
        <v>303</v>
      </c>
      <c r="D175" s="201" t="s">
        <v>173</v>
      </c>
      <c r="E175" s="202" t="s">
        <v>1212</v>
      </c>
      <c r="F175" s="203" t="s">
        <v>1213</v>
      </c>
      <c r="G175" s="204" t="s">
        <v>1077</v>
      </c>
      <c r="H175" s="205">
        <v>2</v>
      </c>
      <c r="I175" s="7"/>
      <c r="J175" s="7"/>
      <c r="K175" s="206">
        <f>ROUND(P175*H175,2)</f>
        <v>0</v>
      </c>
      <c r="L175" s="203" t="s">
        <v>5</v>
      </c>
      <c r="M175" s="38"/>
      <c r="N175" s="207" t="s">
        <v>5</v>
      </c>
      <c r="O175" s="208" t="s">
        <v>42</v>
      </c>
      <c r="P175" s="144">
        <f>I175+J175</f>
        <v>0</v>
      </c>
      <c r="Q175" s="144">
        <f>ROUND(I175*H175,2)</f>
        <v>0</v>
      </c>
      <c r="R175" s="144">
        <f>ROUND(J175*H175,2)</f>
        <v>0</v>
      </c>
      <c r="S175" s="39"/>
      <c r="T175" s="209">
        <f>S175*H175</f>
        <v>0</v>
      </c>
      <c r="U175" s="209">
        <v>0</v>
      </c>
      <c r="V175" s="209">
        <f>U175*H175</f>
        <v>0</v>
      </c>
      <c r="W175" s="209">
        <v>0</v>
      </c>
      <c r="X175" s="210">
        <f>W175*H175</f>
        <v>0</v>
      </c>
      <c r="AR175" s="17" t="s">
        <v>177</v>
      </c>
      <c r="AT175" s="17" t="s">
        <v>173</v>
      </c>
      <c r="AU175" s="17" t="s">
        <v>177</v>
      </c>
      <c r="AY175" s="17" t="s">
        <v>171</v>
      </c>
      <c r="BE175" s="211">
        <f>IF(O175="základní",K175,0)</f>
        <v>0</v>
      </c>
      <c r="BF175" s="211">
        <f>IF(O175="snížená",K175,0)</f>
        <v>0</v>
      </c>
      <c r="BG175" s="211">
        <f>IF(O175="zákl. přenesená",K175,0)</f>
        <v>0</v>
      </c>
      <c r="BH175" s="211">
        <f>IF(O175="sníž. přenesená",K175,0)</f>
        <v>0</v>
      </c>
      <c r="BI175" s="211">
        <f>IF(O175="nulová",K175,0)</f>
        <v>0</v>
      </c>
      <c r="BJ175" s="17" t="s">
        <v>81</v>
      </c>
      <c r="BK175" s="211">
        <f>ROUND(P175*H175,2)</f>
        <v>0</v>
      </c>
      <c r="BL175" s="17" t="s">
        <v>177</v>
      </c>
      <c r="BM175" s="17" t="s">
        <v>426</v>
      </c>
    </row>
    <row r="176" spans="2:65" s="45" customFormat="1" ht="27" x14ac:dyDescent="0.3">
      <c r="B176" s="38"/>
      <c r="D176" s="212" t="s">
        <v>179</v>
      </c>
      <c r="F176" s="213" t="s">
        <v>1055</v>
      </c>
      <c r="M176" s="38"/>
      <c r="N176" s="251"/>
      <c r="O176" s="252"/>
      <c r="P176" s="252"/>
      <c r="Q176" s="252"/>
      <c r="R176" s="252"/>
      <c r="S176" s="252"/>
      <c r="T176" s="252"/>
      <c r="U176" s="252"/>
      <c r="V176" s="252"/>
      <c r="W176" s="252"/>
      <c r="X176" s="253"/>
      <c r="AT176" s="17" t="s">
        <v>179</v>
      </c>
      <c r="AU176" s="17" t="s">
        <v>177</v>
      </c>
    </row>
    <row r="177" spans="2:13" s="45" customFormat="1" ht="6.95" customHeight="1" x14ac:dyDescent="0.3">
      <c r="B177" s="64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38"/>
    </row>
    <row r="178" spans="2:13" ht="13.5" x14ac:dyDescent="0.3"/>
  </sheetData>
  <sheetProtection algorithmName="SHA-512" hashValue="3WNtA8vUbRMxhHB+EkvmTyCjRxHp/fISNj+p/hxMMVVUbwuabETsw6hgnyvF18urAjNmzdC1Go/0Ds/T9O35Fg==" saltValue="EQAwLMBJNhYGCyTSWmxynw==" spinCount="100000" sheet="1" objects="1" scenarios="1"/>
  <autoFilter ref="C100:L177">
    <sortState ref="C106:L175">
      <sortCondition ref="I100:I177"/>
    </sortState>
  </autoFilter>
  <mergeCells count="10">
    <mergeCell ref="J53:J54"/>
    <mergeCell ref="E91:H91"/>
    <mergeCell ref="E93:H93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10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71"/>
  <sheetViews>
    <sheetView showGridLines="0" workbookViewId="0">
      <pane ySplit="1" topLeftCell="A2" activePane="bottomLeft" state="frozen"/>
      <selection pane="bottomLeft" activeCell="J1147" sqref="J1147"/>
    </sheetView>
  </sheetViews>
  <sheetFormatPr defaultRowHeight="15" x14ac:dyDescent="0.3"/>
  <cols>
    <col min="1" max="1" width="8.33203125" style="13" customWidth="1"/>
    <col min="2" max="2" width="1.6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75" style="13" customWidth="1"/>
    <col min="7" max="7" width="8.6640625" style="13" customWidth="1"/>
    <col min="8" max="8" width="11.1640625" style="13" customWidth="1"/>
    <col min="9" max="11" width="23.5" style="13" customWidth="1"/>
    <col min="12" max="12" width="15.5" style="13" customWidth="1"/>
    <col min="13" max="13" width="9.33203125" style="13"/>
    <col min="14" max="18" width="9.33203125" style="13" hidden="1"/>
    <col min="19" max="19" width="8.1640625" style="13" hidden="1" customWidth="1"/>
    <col min="20" max="20" width="29.6640625" style="13" hidden="1" customWidth="1"/>
    <col min="21" max="21" width="16.33203125" style="13" hidden="1" customWidth="1"/>
    <col min="22" max="24" width="20" style="13" hidden="1" customWidth="1"/>
    <col min="25" max="25" width="12.33203125" style="13" hidden="1" customWidth="1"/>
    <col min="26" max="26" width="16.33203125" style="13" customWidth="1"/>
    <col min="27" max="27" width="12.33203125" style="13" customWidth="1"/>
    <col min="28" max="28" width="1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1" spans="1:70" ht="21.75" customHeight="1" x14ac:dyDescent="0.3">
      <c r="A1" s="12"/>
      <c r="B1" s="2"/>
      <c r="C1" s="2"/>
      <c r="D1" s="3" t="s">
        <v>1</v>
      </c>
      <c r="E1" s="2"/>
      <c r="F1" s="128" t="s">
        <v>125</v>
      </c>
      <c r="G1" s="129" t="s">
        <v>126</v>
      </c>
      <c r="H1" s="129"/>
      <c r="I1" s="2"/>
      <c r="J1" s="128" t="s">
        <v>127</v>
      </c>
      <c r="K1" s="3" t="s">
        <v>128</v>
      </c>
      <c r="L1" s="128" t="s">
        <v>129</v>
      </c>
      <c r="M1" s="128"/>
      <c r="N1" s="128"/>
      <c r="O1" s="128"/>
      <c r="P1" s="128"/>
      <c r="Q1" s="128"/>
      <c r="R1" s="128"/>
      <c r="S1" s="128"/>
      <c r="T1" s="12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M2" s="15" t="s">
        <v>9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T2" s="17" t="s">
        <v>109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70" ht="36.950000000000003" customHeight="1" x14ac:dyDescent="0.3">
      <c r="B4" s="21"/>
      <c r="C4" s="22"/>
      <c r="D4" s="23" t="s">
        <v>130</v>
      </c>
      <c r="E4" s="22"/>
      <c r="F4" s="22"/>
      <c r="G4" s="22"/>
      <c r="H4" s="22"/>
      <c r="I4" s="22"/>
      <c r="J4" s="22"/>
      <c r="K4" s="22"/>
      <c r="L4" s="24"/>
      <c r="N4" s="25" t="s">
        <v>14</v>
      </c>
      <c r="AT4" s="17" t="s">
        <v>6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4"/>
    </row>
    <row r="6" spans="1:70" x14ac:dyDescent="0.3">
      <c r="B6" s="21"/>
      <c r="C6" s="22"/>
      <c r="D6" s="34" t="s">
        <v>20</v>
      </c>
      <c r="E6" s="22"/>
      <c r="F6" s="22"/>
      <c r="G6" s="22"/>
      <c r="H6" s="22"/>
      <c r="I6" s="22"/>
      <c r="J6" s="22"/>
      <c r="K6" s="22"/>
      <c r="L6" s="24"/>
    </row>
    <row r="7" spans="1:70" ht="16.5" customHeight="1" x14ac:dyDescent="0.3">
      <c r="B7" s="21"/>
      <c r="C7" s="22"/>
      <c r="D7" s="22"/>
      <c r="E7" s="130" t="str">
        <f>'Rekapitulace stavby'!K6</f>
        <v>Vojenská vlečka č.10 - Čáslav - Remíza pro hnací drážní vozidlo</v>
      </c>
      <c r="F7" s="131"/>
      <c r="G7" s="131"/>
      <c r="H7" s="131"/>
      <c r="I7" s="22"/>
      <c r="J7" s="22"/>
      <c r="K7" s="22"/>
      <c r="L7" s="24"/>
    </row>
    <row r="8" spans="1:70" s="45" customFormat="1" x14ac:dyDescent="0.3">
      <c r="B8" s="38"/>
      <c r="C8" s="39"/>
      <c r="D8" s="34" t="s">
        <v>131</v>
      </c>
      <c r="E8" s="39"/>
      <c r="F8" s="39"/>
      <c r="G8" s="39"/>
      <c r="H8" s="39"/>
      <c r="I8" s="39"/>
      <c r="J8" s="39"/>
      <c r="K8" s="39"/>
      <c r="L8" s="44"/>
    </row>
    <row r="9" spans="1:70" s="45" customFormat="1" ht="36.950000000000003" customHeight="1" x14ac:dyDescent="0.3">
      <c r="B9" s="38"/>
      <c r="C9" s="39"/>
      <c r="D9" s="39"/>
      <c r="E9" s="132" t="s">
        <v>1256</v>
      </c>
      <c r="F9" s="133"/>
      <c r="G9" s="133"/>
      <c r="H9" s="133"/>
      <c r="I9" s="39"/>
      <c r="J9" s="39"/>
      <c r="K9" s="39"/>
      <c r="L9" s="44"/>
    </row>
    <row r="10" spans="1:70" s="45" customFormat="1" ht="13.5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4"/>
    </row>
    <row r="11" spans="1:70" s="45" customFormat="1" ht="14.45" customHeight="1" x14ac:dyDescent="0.3">
      <c r="B11" s="38"/>
      <c r="C11" s="39"/>
      <c r="D11" s="34" t="s">
        <v>22</v>
      </c>
      <c r="E11" s="39"/>
      <c r="F11" s="35" t="s">
        <v>5</v>
      </c>
      <c r="G11" s="39"/>
      <c r="H11" s="39"/>
      <c r="I11" s="34" t="s">
        <v>23</v>
      </c>
      <c r="J11" s="35" t="s">
        <v>5</v>
      </c>
      <c r="K11" s="39"/>
      <c r="L11" s="44"/>
    </row>
    <row r="12" spans="1:70" s="45" customFormat="1" ht="14.45" customHeight="1" x14ac:dyDescent="0.3">
      <c r="B12" s="38"/>
      <c r="C12" s="39"/>
      <c r="D12" s="34" t="s">
        <v>24</v>
      </c>
      <c r="E12" s="39"/>
      <c r="F12" s="35" t="s">
        <v>25</v>
      </c>
      <c r="G12" s="39"/>
      <c r="H12" s="39"/>
      <c r="I12" s="34" t="s">
        <v>26</v>
      </c>
      <c r="J12" s="134" t="str">
        <f>'Rekapitulace stavby'!AN8</f>
        <v>10. 2. 2017</v>
      </c>
      <c r="K12" s="39"/>
      <c r="L12" s="44"/>
    </row>
    <row r="13" spans="1:70" s="45" customFormat="1" ht="10.9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4"/>
    </row>
    <row r="14" spans="1:70" s="45" customFormat="1" ht="14.45" customHeight="1" x14ac:dyDescent="0.3">
      <c r="B14" s="38"/>
      <c r="C14" s="39"/>
      <c r="D14" s="34" t="s">
        <v>28</v>
      </c>
      <c r="E14" s="39"/>
      <c r="F14" s="39"/>
      <c r="G14" s="39"/>
      <c r="H14" s="39"/>
      <c r="I14" s="34" t="s">
        <v>29</v>
      </c>
      <c r="J14" s="35" t="str">
        <f>IF('Rekapitulace stavby'!AN10="","",'Rekapitulace stavby'!AN10)</f>
        <v/>
      </c>
      <c r="K14" s="39"/>
      <c r="L14" s="44"/>
    </row>
    <row r="15" spans="1:70" s="45" customFormat="1" ht="18" customHeight="1" x14ac:dyDescent="0.3">
      <c r="B15" s="38"/>
      <c r="C15" s="39"/>
      <c r="D15" s="39"/>
      <c r="E15" s="35" t="str">
        <f>IF('Rekapitulace stavby'!E11="","",'Rekapitulace stavby'!E11)</f>
        <v>ARMÁDNÍ SERVISNÍ, příspěvková organizace</v>
      </c>
      <c r="F15" s="39"/>
      <c r="G15" s="39"/>
      <c r="H15" s="39"/>
      <c r="I15" s="34" t="s">
        <v>31</v>
      </c>
      <c r="J15" s="35" t="str">
        <f>IF('Rekapitulace stavby'!AN11="","",'Rekapitulace stavby'!AN11)</f>
        <v/>
      </c>
      <c r="K15" s="39"/>
      <c r="L15" s="44"/>
    </row>
    <row r="16" spans="1:70" s="45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4"/>
    </row>
    <row r="17" spans="2:12" s="45" customFormat="1" ht="14.45" customHeight="1" x14ac:dyDescent="0.3">
      <c r="B17" s="38"/>
      <c r="C17" s="39"/>
      <c r="D17" s="34" t="s">
        <v>32</v>
      </c>
      <c r="E17" s="39"/>
      <c r="F17" s="39"/>
      <c r="G17" s="39"/>
      <c r="H17" s="39"/>
      <c r="I17" s="34" t="s">
        <v>29</v>
      </c>
      <c r="J17" s="35" t="str">
        <f>IF('Rekapitulace stavby'!AN13="Vyplň údaj","",IF('Rekapitulace stavby'!AN13="","",'Rekapitulace stavby'!AN13))</f>
        <v/>
      </c>
      <c r="K17" s="39"/>
      <c r="L17" s="44"/>
    </row>
    <row r="18" spans="2:12" s="45" customFormat="1" ht="18" customHeight="1" x14ac:dyDescent="0.3">
      <c r="B18" s="38"/>
      <c r="C18" s="39"/>
      <c r="D18" s="39"/>
      <c r="E18" s="35" t="str">
        <f>IF('Rekapitulace stavby'!E14="Vyplň údaj","",IF('Rekapitulace stavby'!E14="","",'Rekapitulace stavby'!E14))</f>
        <v/>
      </c>
      <c r="F18" s="39"/>
      <c r="G18" s="39"/>
      <c r="H18" s="39"/>
      <c r="I18" s="34" t="s">
        <v>31</v>
      </c>
      <c r="J18" s="35" t="str">
        <f>IF('Rekapitulace stavby'!AN14="Vyplň údaj","",IF('Rekapitulace stavby'!AN14="","",'Rekapitulace stavby'!AN14))</f>
        <v/>
      </c>
      <c r="K18" s="39"/>
      <c r="L18" s="44"/>
    </row>
    <row r="19" spans="2:12" s="45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4"/>
    </row>
    <row r="20" spans="2:12" s="45" customFormat="1" ht="14.45" customHeight="1" x14ac:dyDescent="0.3">
      <c r="B20" s="38"/>
      <c r="C20" s="39"/>
      <c r="D20" s="34" t="s">
        <v>34</v>
      </c>
      <c r="E20" s="39"/>
      <c r="F20" s="39"/>
      <c r="G20" s="39"/>
      <c r="H20" s="39"/>
      <c r="I20" s="34" t="s">
        <v>29</v>
      </c>
      <c r="J20" s="35" t="str">
        <f>IF('Rekapitulace stavby'!AN16="","",'Rekapitulace stavby'!AN16)</f>
        <v/>
      </c>
      <c r="K20" s="39"/>
      <c r="L20" s="44"/>
    </row>
    <row r="21" spans="2:12" s="45" customFormat="1" ht="18" customHeight="1" x14ac:dyDescent="0.3">
      <c r="B21" s="38"/>
      <c r="C21" s="39"/>
      <c r="D21" s="39"/>
      <c r="E21" s="35" t="str">
        <f>IF('Rekapitulace stavby'!E17="","",'Rekapitulace stavby'!E17)</f>
        <v xml:space="preserve"> </v>
      </c>
      <c r="F21" s="39"/>
      <c r="G21" s="39"/>
      <c r="H21" s="39"/>
      <c r="I21" s="34" t="s">
        <v>31</v>
      </c>
      <c r="J21" s="35" t="str">
        <f>IF('Rekapitulace stavby'!AN17="","",'Rekapitulace stavby'!AN17)</f>
        <v/>
      </c>
      <c r="K21" s="39"/>
      <c r="L21" s="44"/>
    </row>
    <row r="22" spans="2:12" s="45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4"/>
    </row>
    <row r="23" spans="2:12" s="45" customFormat="1" ht="14.45" customHeight="1" x14ac:dyDescent="0.3">
      <c r="B23" s="38"/>
      <c r="C23" s="39"/>
      <c r="D23" s="34" t="s">
        <v>36</v>
      </c>
      <c r="E23" s="39"/>
      <c r="F23" s="39"/>
      <c r="G23" s="39"/>
      <c r="H23" s="39"/>
      <c r="I23" s="39"/>
      <c r="J23" s="39"/>
      <c r="K23" s="39"/>
      <c r="L23" s="44"/>
    </row>
    <row r="24" spans="2:12" s="138" customFormat="1" ht="42.75" customHeight="1" x14ac:dyDescent="0.3">
      <c r="B24" s="135"/>
      <c r="C24" s="136"/>
      <c r="D24" s="136"/>
      <c r="E24" s="36" t="s">
        <v>1257</v>
      </c>
      <c r="F24" s="36"/>
      <c r="G24" s="36"/>
      <c r="H24" s="36"/>
      <c r="I24" s="136"/>
      <c r="J24" s="136"/>
      <c r="K24" s="136"/>
      <c r="L24" s="137"/>
    </row>
    <row r="25" spans="2:12" s="45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4"/>
    </row>
    <row r="26" spans="2:12" s="45" customFormat="1" ht="6.95" customHeight="1" x14ac:dyDescent="0.3">
      <c r="B26" s="38"/>
      <c r="C26" s="39"/>
      <c r="D26" s="83"/>
      <c r="E26" s="83"/>
      <c r="F26" s="83"/>
      <c r="G26" s="83"/>
      <c r="H26" s="83"/>
      <c r="I26" s="83"/>
      <c r="J26" s="83"/>
      <c r="K26" s="83"/>
      <c r="L26" s="139"/>
    </row>
    <row r="27" spans="2:12" s="45" customFormat="1" x14ac:dyDescent="0.3">
      <c r="B27" s="38"/>
      <c r="C27" s="39"/>
      <c r="D27" s="39"/>
      <c r="E27" s="34" t="s">
        <v>134</v>
      </c>
      <c r="F27" s="39"/>
      <c r="G27" s="39"/>
      <c r="H27" s="39"/>
      <c r="I27" s="39"/>
      <c r="J27" s="39"/>
      <c r="K27" s="140">
        <f>I58</f>
        <v>0</v>
      </c>
      <c r="L27" s="44"/>
    </row>
    <row r="28" spans="2:12" s="45" customFormat="1" x14ac:dyDescent="0.3">
      <c r="B28" s="38"/>
      <c r="C28" s="39"/>
      <c r="D28" s="39"/>
      <c r="E28" s="34" t="s">
        <v>135</v>
      </c>
      <c r="F28" s="39"/>
      <c r="G28" s="39"/>
      <c r="H28" s="39"/>
      <c r="I28" s="39"/>
      <c r="J28" s="39"/>
      <c r="K28" s="140">
        <f>J58</f>
        <v>0</v>
      </c>
      <c r="L28" s="44"/>
    </row>
    <row r="29" spans="2:12" s="45" customFormat="1" ht="25.35" customHeight="1" x14ac:dyDescent="0.3">
      <c r="B29" s="38"/>
      <c r="C29" s="39"/>
      <c r="D29" s="141" t="s">
        <v>37</v>
      </c>
      <c r="E29" s="39"/>
      <c r="F29" s="39"/>
      <c r="G29" s="39"/>
      <c r="H29" s="39"/>
      <c r="I29" s="39"/>
      <c r="J29" s="39"/>
      <c r="K29" s="142">
        <f>ROUND(K96,2)</f>
        <v>0</v>
      </c>
      <c r="L29" s="44"/>
    </row>
    <row r="30" spans="2:12" s="45" customFormat="1" ht="6.95" customHeight="1" x14ac:dyDescent="0.3">
      <c r="B30" s="38"/>
      <c r="C30" s="39"/>
      <c r="D30" s="83"/>
      <c r="E30" s="83"/>
      <c r="F30" s="83"/>
      <c r="G30" s="83"/>
      <c r="H30" s="83"/>
      <c r="I30" s="83"/>
      <c r="J30" s="83"/>
      <c r="K30" s="83"/>
      <c r="L30" s="139"/>
    </row>
    <row r="31" spans="2:12" s="45" customFormat="1" ht="14.45" customHeight="1" x14ac:dyDescent="0.3">
      <c r="B31" s="38"/>
      <c r="C31" s="39"/>
      <c r="D31" s="39"/>
      <c r="E31" s="39"/>
      <c r="F31" s="143" t="s">
        <v>39</v>
      </c>
      <c r="G31" s="39"/>
      <c r="H31" s="39"/>
      <c r="I31" s="143" t="s">
        <v>38</v>
      </c>
      <c r="J31" s="39"/>
      <c r="K31" s="143" t="s">
        <v>40</v>
      </c>
      <c r="L31" s="44"/>
    </row>
    <row r="32" spans="2:12" s="45" customFormat="1" ht="14.45" customHeight="1" x14ac:dyDescent="0.3">
      <c r="B32" s="38"/>
      <c r="C32" s="39"/>
      <c r="D32" s="49" t="s">
        <v>41</v>
      </c>
      <c r="E32" s="49" t="s">
        <v>42</v>
      </c>
      <c r="F32" s="144">
        <f>ROUND(SUM(BE96:BE1270), 2)</f>
        <v>0</v>
      </c>
      <c r="G32" s="39"/>
      <c r="H32" s="39"/>
      <c r="I32" s="145">
        <v>0.21</v>
      </c>
      <c r="J32" s="39"/>
      <c r="K32" s="144">
        <f>ROUND(ROUND((SUM(BE96:BE1270)), 2)*I32, 2)</f>
        <v>0</v>
      </c>
      <c r="L32" s="44"/>
    </row>
    <row r="33" spans="2:12" s="45" customFormat="1" ht="14.45" customHeight="1" x14ac:dyDescent="0.3">
      <c r="B33" s="38"/>
      <c r="C33" s="39"/>
      <c r="D33" s="39"/>
      <c r="E33" s="49" t="s">
        <v>43</v>
      </c>
      <c r="F33" s="144">
        <f>ROUND(SUM(BF96:BF1270), 2)</f>
        <v>0</v>
      </c>
      <c r="G33" s="39"/>
      <c r="H33" s="39"/>
      <c r="I33" s="145">
        <v>0.15</v>
      </c>
      <c r="J33" s="39"/>
      <c r="K33" s="144">
        <f>ROUND(ROUND((SUM(BF96:BF1270)), 2)*I33, 2)</f>
        <v>0</v>
      </c>
      <c r="L33" s="44"/>
    </row>
    <row r="34" spans="2:12" s="45" customFormat="1" ht="14.45" hidden="1" customHeight="1" x14ac:dyDescent="0.3">
      <c r="B34" s="38"/>
      <c r="C34" s="39"/>
      <c r="D34" s="39"/>
      <c r="E34" s="49" t="s">
        <v>44</v>
      </c>
      <c r="F34" s="144">
        <f>ROUND(SUM(BG96:BG1270), 2)</f>
        <v>0</v>
      </c>
      <c r="G34" s="39"/>
      <c r="H34" s="39"/>
      <c r="I34" s="145">
        <v>0.21</v>
      </c>
      <c r="J34" s="39"/>
      <c r="K34" s="144">
        <v>0</v>
      </c>
      <c r="L34" s="44"/>
    </row>
    <row r="35" spans="2:12" s="45" customFormat="1" ht="14.45" hidden="1" customHeight="1" x14ac:dyDescent="0.3">
      <c r="B35" s="38"/>
      <c r="C35" s="39"/>
      <c r="D35" s="39"/>
      <c r="E35" s="49" t="s">
        <v>45</v>
      </c>
      <c r="F35" s="144">
        <f>ROUND(SUM(BH96:BH1270), 2)</f>
        <v>0</v>
      </c>
      <c r="G35" s="39"/>
      <c r="H35" s="39"/>
      <c r="I35" s="145">
        <v>0.15</v>
      </c>
      <c r="J35" s="39"/>
      <c r="K35" s="144">
        <v>0</v>
      </c>
      <c r="L35" s="44"/>
    </row>
    <row r="36" spans="2:12" s="45" customFormat="1" ht="14.45" hidden="1" customHeight="1" x14ac:dyDescent="0.3">
      <c r="B36" s="38"/>
      <c r="C36" s="39"/>
      <c r="D36" s="39"/>
      <c r="E36" s="49" t="s">
        <v>46</v>
      </c>
      <c r="F36" s="144">
        <f>ROUND(SUM(BI96:BI1270), 2)</f>
        <v>0</v>
      </c>
      <c r="G36" s="39"/>
      <c r="H36" s="39"/>
      <c r="I36" s="145">
        <v>0</v>
      </c>
      <c r="J36" s="39"/>
      <c r="K36" s="144">
        <v>0</v>
      </c>
      <c r="L36" s="44"/>
    </row>
    <row r="37" spans="2:12" s="45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4"/>
    </row>
    <row r="38" spans="2:12" s="45" customFormat="1" ht="25.35" customHeight="1" x14ac:dyDescent="0.3">
      <c r="B38" s="38"/>
      <c r="C38" s="146"/>
      <c r="D38" s="147" t="s">
        <v>47</v>
      </c>
      <c r="E38" s="90"/>
      <c r="F38" s="90"/>
      <c r="G38" s="148" t="s">
        <v>48</v>
      </c>
      <c r="H38" s="149" t="s">
        <v>49</v>
      </c>
      <c r="I38" s="90"/>
      <c r="J38" s="90"/>
      <c r="K38" s="150">
        <f>SUM(K29:K36)</f>
        <v>0</v>
      </c>
      <c r="L38" s="151"/>
    </row>
    <row r="39" spans="2:12" s="45" customFormat="1" ht="14.45" customHeight="1" x14ac:dyDescent="0.3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3" spans="2:12" s="45" customFormat="1" ht="6.95" customHeight="1" x14ac:dyDescent="0.3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152"/>
    </row>
    <row r="44" spans="2:12" s="45" customFormat="1" ht="36.950000000000003" customHeight="1" x14ac:dyDescent="0.3">
      <c r="B44" s="38"/>
      <c r="C44" s="23" t="s">
        <v>136</v>
      </c>
      <c r="D44" s="39"/>
      <c r="E44" s="39"/>
      <c r="F44" s="39"/>
      <c r="G44" s="39"/>
      <c r="H44" s="39"/>
      <c r="I44" s="39"/>
      <c r="J44" s="39"/>
      <c r="K44" s="39"/>
      <c r="L44" s="44"/>
    </row>
    <row r="45" spans="2:12" s="45" customFormat="1" ht="6.95" customHeight="1" x14ac:dyDescent="0.3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4"/>
    </row>
    <row r="46" spans="2:12" s="45" customFormat="1" ht="14.45" customHeight="1" x14ac:dyDescent="0.3">
      <c r="B46" s="38"/>
      <c r="C46" s="34" t="s">
        <v>20</v>
      </c>
      <c r="D46" s="39"/>
      <c r="E46" s="39"/>
      <c r="F46" s="39"/>
      <c r="G46" s="39"/>
      <c r="H46" s="39"/>
      <c r="I46" s="39"/>
      <c r="J46" s="39"/>
      <c r="K46" s="39"/>
      <c r="L46" s="44"/>
    </row>
    <row r="47" spans="2:12" s="45" customFormat="1" ht="16.5" customHeight="1" x14ac:dyDescent="0.3">
      <c r="B47" s="38"/>
      <c r="C47" s="39"/>
      <c r="D47" s="39"/>
      <c r="E47" s="130" t="str">
        <f>E7</f>
        <v>Vojenská vlečka č.10 - Čáslav - Remíza pro hnací drážní vozidlo</v>
      </c>
      <c r="F47" s="131"/>
      <c r="G47" s="131"/>
      <c r="H47" s="131"/>
      <c r="I47" s="39"/>
      <c r="J47" s="39"/>
      <c r="K47" s="39"/>
      <c r="L47" s="44"/>
    </row>
    <row r="48" spans="2:12" s="45" customFormat="1" ht="14.45" customHeight="1" x14ac:dyDescent="0.3">
      <c r="B48" s="38"/>
      <c r="C48" s="34" t="s">
        <v>131</v>
      </c>
      <c r="D48" s="39"/>
      <c r="E48" s="39"/>
      <c r="F48" s="39"/>
      <c r="G48" s="39"/>
      <c r="H48" s="39"/>
      <c r="I48" s="39"/>
      <c r="J48" s="39"/>
      <c r="K48" s="39"/>
      <c r="L48" s="44"/>
    </row>
    <row r="49" spans="2:47" s="45" customFormat="1" ht="17.25" customHeight="1" x14ac:dyDescent="0.3">
      <c r="B49" s="38"/>
      <c r="C49" s="39"/>
      <c r="D49" s="39"/>
      <c r="E49" s="132" t="str">
        <f>E9</f>
        <v>E.2.1 - Archtektonicko-stavební řešení</v>
      </c>
      <c r="F49" s="133"/>
      <c r="G49" s="133"/>
      <c r="H49" s="133"/>
      <c r="I49" s="39"/>
      <c r="J49" s="39"/>
      <c r="K49" s="39"/>
      <c r="L49" s="44"/>
    </row>
    <row r="50" spans="2:47" s="45" customFormat="1" ht="6.95" customHeight="1" x14ac:dyDescent="0.3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4"/>
    </row>
    <row r="51" spans="2:47" s="45" customFormat="1" ht="18" customHeight="1" x14ac:dyDescent="0.3">
      <c r="B51" s="38"/>
      <c r="C51" s="34" t="s">
        <v>24</v>
      </c>
      <c r="D51" s="39"/>
      <c r="E51" s="39"/>
      <c r="F51" s="35" t="str">
        <f>F12</f>
        <v>Chotusice</v>
      </c>
      <c r="G51" s="39"/>
      <c r="H51" s="39"/>
      <c r="I51" s="34" t="s">
        <v>26</v>
      </c>
      <c r="J51" s="134" t="str">
        <f>IF(J12="","",J12)</f>
        <v>10. 2. 2017</v>
      </c>
      <c r="K51" s="39"/>
      <c r="L51" s="44"/>
    </row>
    <row r="52" spans="2:47" s="45" customFormat="1" ht="6.95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4"/>
    </row>
    <row r="53" spans="2:47" s="45" customFormat="1" x14ac:dyDescent="0.3">
      <c r="B53" s="38"/>
      <c r="C53" s="34" t="s">
        <v>28</v>
      </c>
      <c r="D53" s="39"/>
      <c r="E53" s="39"/>
      <c r="F53" s="35" t="str">
        <f>E15</f>
        <v>ARMÁDNÍ SERVISNÍ, příspěvková organizace</v>
      </c>
      <c r="G53" s="39"/>
      <c r="H53" s="39"/>
      <c r="I53" s="34" t="s">
        <v>34</v>
      </c>
      <c r="J53" s="36" t="str">
        <f>E21</f>
        <v xml:space="preserve"> </v>
      </c>
      <c r="K53" s="39"/>
      <c r="L53" s="44"/>
    </row>
    <row r="54" spans="2:47" s="45" customFormat="1" ht="14.45" customHeight="1" x14ac:dyDescent="0.3">
      <c r="B54" s="38"/>
      <c r="C54" s="34" t="s">
        <v>32</v>
      </c>
      <c r="D54" s="39"/>
      <c r="E54" s="39"/>
      <c r="F54" s="35" t="str">
        <f>IF(E18="","",E18)</f>
        <v/>
      </c>
      <c r="G54" s="39"/>
      <c r="H54" s="39"/>
      <c r="I54" s="39"/>
      <c r="J54" s="153"/>
      <c r="K54" s="39"/>
      <c r="L54" s="44"/>
    </row>
    <row r="55" spans="2:47" s="45" customFormat="1" ht="10.35" customHeight="1" x14ac:dyDescent="0.3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4"/>
    </row>
    <row r="56" spans="2:47" s="45" customFormat="1" ht="29.25" customHeight="1" x14ac:dyDescent="0.3">
      <c r="B56" s="38"/>
      <c r="C56" s="154" t="s">
        <v>137</v>
      </c>
      <c r="D56" s="146"/>
      <c r="E56" s="146"/>
      <c r="F56" s="146"/>
      <c r="G56" s="146"/>
      <c r="H56" s="146"/>
      <c r="I56" s="155" t="s">
        <v>138</v>
      </c>
      <c r="J56" s="155" t="s">
        <v>139</v>
      </c>
      <c r="K56" s="155" t="s">
        <v>140</v>
      </c>
      <c r="L56" s="156"/>
    </row>
    <row r="57" spans="2:47" s="45" customFormat="1" ht="10.3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4"/>
    </row>
    <row r="58" spans="2:47" s="45" customFormat="1" ht="29.25" customHeight="1" x14ac:dyDescent="0.3">
      <c r="B58" s="38"/>
      <c r="C58" s="157" t="s">
        <v>141</v>
      </c>
      <c r="D58" s="39"/>
      <c r="E58" s="39"/>
      <c r="F58" s="39"/>
      <c r="G58" s="39"/>
      <c r="H58" s="39"/>
      <c r="I58" s="142">
        <f t="shared" ref="I58:J60" si="0">Q96</f>
        <v>0</v>
      </c>
      <c r="J58" s="142">
        <f t="shared" si="0"/>
        <v>0</v>
      </c>
      <c r="K58" s="142">
        <f>K96</f>
        <v>0</v>
      </c>
      <c r="L58" s="44"/>
      <c r="AU58" s="17" t="s">
        <v>142</v>
      </c>
    </row>
    <row r="59" spans="2:47" s="164" customFormat="1" ht="24.95" customHeight="1" x14ac:dyDescent="0.3">
      <c r="B59" s="158"/>
      <c r="C59" s="159"/>
      <c r="D59" s="160" t="s">
        <v>143</v>
      </c>
      <c r="E59" s="161"/>
      <c r="F59" s="161"/>
      <c r="G59" s="161"/>
      <c r="H59" s="161"/>
      <c r="I59" s="162">
        <f t="shared" si="0"/>
        <v>0</v>
      </c>
      <c r="J59" s="162">
        <f t="shared" si="0"/>
        <v>0</v>
      </c>
      <c r="K59" s="162">
        <f>K97</f>
        <v>0</v>
      </c>
      <c r="L59" s="163"/>
    </row>
    <row r="60" spans="2:47" s="171" customFormat="1" ht="19.899999999999999" customHeight="1" x14ac:dyDescent="0.3">
      <c r="B60" s="165"/>
      <c r="C60" s="166"/>
      <c r="D60" s="167" t="s">
        <v>144</v>
      </c>
      <c r="E60" s="168"/>
      <c r="F60" s="168"/>
      <c r="G60" s="168"/>
      <c r="H60" s="168"/>
      <c r="I60" s="169">
        <f t="shared" si="0"/>
        <v>0</v>
      </c>
      <c r="J60" s="169">
        <f t="shared" si="0"/>
        <v>0</v>
      </c>
      <c r="K60" s="169">
        <f>K98</f>
        <v>0</v>
      </c>
      <c r="L60" s="170"/>
    </row>
    <row r="61" spans="2:47" s="171" customFormat="1" ht="19.899999999999999" customHeight="1" x14ac:dyDescent="0.3">
      <c r="B61" s="165"/>
      <c r="C61" s="166"/>
      <c r="D61" s="167" t="s">
        <v>145</v>
      </c>
      <c r="E61" s="168"/>
      <c r="F61" s="168"/>
      <c r="G61" s="168"/>
      <c r="H61" s="168"/>
      <c r="I61" s="169">
        <f>Q267</f>
        <v>0</v>
      </c>
      <c r="J61" s="169">
        <f>R267</f>
        <v>0</v>
      </c>
      <c r="K61" s="169">
        <f>K267</f>
        <v>0</v>
      </c>
      <c r="L61" s="170"/>
    </row>
    <row r="62" spans="2:47" s="171" customFormat="1" ht="19.899999999999999" customHeight="1" x14ac:dyDescent="0.3">
      <c r="B62" s="165"/>
      <c r="C62" s="166"/>
      <c r="D62" s="167" t="s">
        <v>477</v>
      </c>
      <c r="E62" s="168"/>
      <c r="F62" s="168"/>
      <c r="G62" s="168"/>
      <c r="H62" s="168"/>
      <c r="I62" s="169">
        <f>Q354</f>
        <v>0</v>
      </c>
      <c r="J62" s="169">
        <f>R354</f>
        <v>0</v>
      </c>
      <c r="K62" s="169">
        <f>K354</f>
        <v>0</v>
      </c>
      <c r="L62" s="170"/>
    </row>
    <row r="63" spans="2:47" s="171" customFormat="1" ht="19.899999999999999" customHeight="1" x14ac:dyDescent="0.3">
      <c r="B63" s="165"/>
      <c r="C63" s="166"/>
      <c r="D63" s="167" t="s">
        <v>146</v>
      </c>
      <c r="E63" s="168"/>
      <c r="F63" s="168"/>
      <c r="G63" s="168"/>
      <c r="H63" s="168"/>
      <c r="I63" s="169">
        <f>Q475</f>
        <v>0</v>
      </c>
      <c r="J63" s="169">
        <f>R475</f>
        <v>0</v>
      </c>
      <c r="K63" s="169">
        <f>K475</f>
        <v>0</v>
      </c>
      <c r="L63" s="170"/>
    </row>
    <row r="64" spans="2:47" s="171" customFormat="1" ht="19.899999999999999" customHeight="1" x14ac:dyDescent="0.3">
      <c r="B64" s="165"/>
      <c r="C64" s="166"/>
      <c r="D64" s="167" t="s">
        <v>478</v>
      </c>
      <c r="E64" s="168"/>
      <c r="F64" s="168"/>
      <c r="G64" s="168"/>
      <c r="H64" s="168"/>
      <c r="I64" s="169">
        <f>Q505</f>
        <v>0</v>
      </c>
      <c r="J64" s="169">
        <f>R505</f>
        <v>0</v>
      </c>
      <c r="K64" s="169">
        <f>K505</f>
        <v>0</v>
      </c>
      <c r="L64" s="170"/>
    </row>
    <row r="65" spans="2:12" s="171" customFormat="1" ht="19.899999999999999" customHeight="1" x14ac:dyDescent="0.3">
      <c r="B65" s="165"/>
      <c r="C65" s="166"/>
      <c r="D65" s="167" t="s">
        <v>148</v>
      </c>
      <c r="E65" s="168"/>
      <c r="F65" s="168"/>
      <c r="G65" s="168"/>
      <c r="H65" s="168"/>
      <c r="I65" s="169">
        <f>Q742</f>
        <v>0</v>
      </c>
      <c r="J65" s="169">
        <f>R742</f>
        <v>0</v>
      </c>
      <c r="K65" s="169">
        <f>K742</f>
        <v>0</v>
      </c>
      <c r="L65" s="170"/>
    </row>
    <row r="66" spans="2:12" s="171" customFormat="1" ht="19.899999999999999" customHeight="1" x14ac:dyDescent="0.3">
      <c r="B66" s="165"/>
      <c r="C66" s="166"/>
      <c r="D66" s="167" t="s">
        <v>150</v>
      </c>
      <c r="E66" s="168"/>
      <c r="F66" s="168"/>
      <c r="G66" s="168"/>
      <c r="H66" s="168"/>
      <c r="I66" s="169">
        <f>Q835</f>
        <v>0</v>
      </c>
      <c r="J66" s="169">
        <f>R835</f>
        <v>0</v>
      </c>
      <c r="K66" s="169">
        <f>K835</f>
        <v>0</v>
      </c>
      <c r="L66" s="170"/>
    </row>
    <row r="67" spans="2:12" s="164" customFormat="1" ht="24.95" customHeight="1" x14ac:dyDescent="0.3">
      <c r="B67" s="158"/>
      <c r="C67" s="159"/>
      <c r="D67" s="160" t="s">
        <v>479</v>
      </c>
      <c r="E67" s="161"/>
      <c r="F67" s="161"/>
      <c r="G67" s="161"/>
      <c r="H67" s="161"/>
      <c r="I67" s="162">
        <f>Q838</f>
        <v>0</v>
      </c>
      <c r="J67" s="162">
        <f>R838</f>
        <v>0</v>
      </c>
      <c r="K67" s="162">
        <f>K838</f>
        <v>0</v>
      </c>
      <c r="L67" s="163"/>
    </row>
    <row r="68" spans="2:12" s="171" customFormat="1" ht="19.899999999999999" customHeight="1" x14ac:dyDescent="0.3">
      <c r="B68" s="165"/>
      <c r="C68" s="166"/>
      <c r="D68" s="167" t="s">
        <v>480</v>
      </c>
      <c r="E68" s="168"/>
      <c r="F68" s="168"/>
      <c r="G68" s="168"/>
      <c r="H68" s="168"/>
      <c r="I68" s="169">
        <f>Q839</f>
        <v>0</v>
      </c>
      <c r="J68" s="169">
        <f>R839</f>
        <v>0</v>
      </c>
      <c r="K68" s="169">
        <f>K839</f>
        <v>0</v>
      </c>
      <c r="L68" s="170"/>
    </row>
    <row r="69" spans="2:12" s="171" customFormat="1" ht="19.899999999999999" customHeight="1" x14ac:dyDescent="0.3">
      <c r="B69" s="165"/>
      <c r="C69" s="166"/>
      <c r="D69" s="167" t="s">
        <v>1258</v>
      </c>
      <c r="E69" s="168"/>
      <c r="F69" s="168"/>
      <c r="G69" s="168"/>
      <c r="H69" s="168"/>
      <c r="I69" s="169">
        <f>Q866</f>
        <v>0</v>
      </c>
      <c r="J69" s="169">
        <f>R866</f>
        <v>0</v>
      </c>
      <c r="K69" s="169">
        <f>K866</f>
        <v>0</v>
      </c>
      <c r="L69" s="170"/>
    </row>
    <row r="70" spans="2:12" s="171" customFormat="1" ht="19.899999999999999" customHeight="1" x14ac:dyDescent="0.3">
      <c r="B70" s="165"/>
      <c r="C70" s="166"/>
      <c r="D70" s="167" t="s">
        <v>1259</v>
      </c>
      <c r="E70" s="168"/>
      <c r="F70" s="168"/>
      <c r="G70" s="168"/>
      <c r="H70" s="168"/>
      <c r="I70" s="169">
        <f>Q922</f>
        <v>0</v>
      </c>
      <c r="J70" s="169">
        <f>R922</f>
        <v>0</v>
      </c>
      <c r="K70" s="169">
        <f>K922</f>
        <v>0</v>
      </c>
      <c r="L70" s="170"/>
    </row>
    <row r="71" spans="2:12" s="171" customFormat="1" ht="19.899999999999999" customHeight="1" x14ac:dyDescent="0.3">
      <c r="B71" s="165"/>
      <c r="C71" s="166"/>
      <c r="D71" s="167" t="s">
        <v>1260</v>
      </c>
      <c r="E71" s="168"/>
      <c r="F71" s="168"/>
      <c r="G71" s="168"/>
      <c r="H71" s="168"/>
      <c r="I71" s="169">
        <f>Q929</f>
        <v>0</v>
      </c>
      <c r="J71" s="169">
        <f>R929</f>
        <v>0</v>
      </c>
      <c r="K71" s="169">
        <f>K929</f>
        <v>0</v>
      </c>
      <c r="L71" s="170"/>
    </row>
    <row r="72" spans="2:12" s="171" customFormat="1" ht="19.899999999999999" customHeight="1" x14ac:dyDescent="0.3">
      <c r="B72" s="165"/>
      <c r="C72" s="166"/>
      <c r="D72" s="167" t="s">
        <v>483</v>
      </c>
      <c r="E72" s="168"/>
      <c r="F72" s="168"/>
      <c r="G72" s="168"/>
      <c r="H72" s="168"/>
      <c r="I72" s="169">
        <f>Q1021</f>
        <v>0</v>
      </c>
      <c r="J72" s="169">
        <f>R1021</f>
        <v>0</v>
      </c>
      <c r="K72" s="169">
        <f>K1021</f>
        <v>0</v>
      </c>
      <c r="L72" s="170"/>
    </row>
    <row r="73" spans="2:12" s="171" customFormat="1" ht="19.899999999999999" customHeight="1" x14ac:dyDescent="0.3">
      <c r="B73" s="165"/>
      <c r="C73" s="166"/>
      <c r="D73" s="167" t="s">
        <v>1261</v>
      </c>
      <c r="E73" s="168"/>
      <c r="F73" s="168"/>
      <c r="G73" s="168"/>
      <c r="H73" s="168"/>
      <c r="I73" s="169">
        <f>Q1028</f>
        <v>0</v>
      </c>
      <c r="J73" s="169">
        <f>R1028</f>
        <v>0</v>
      </c>
      <c r="K73" s="169">
        <f>K1028</f>
        <v>0</v>
      </c>
      <c r="L73" s="170"/>
    </row>
    <row r="74" spans="2:12" s="171" customFormat="1" ht="19.899999999999999" customHeight="1" x14ac:dyDescent="0.3">
      <c r="B74" s="165"/>
      <c r="C74" s="166"/>
      <c r="D74" s="167" t="s">
        <v>1262</v>
      </c>
      <c r="E74" s="168"/>
      <c r="F74" s="168"/>
      <c r="G74" s="168"/>
      <c r="H74" s="168"/>
      <c r="I74" s="169">
        <f>Q1116</f>
        <v>0</v>
      </c>
      <c r="J74" s="169">
        <f>R1116</f>
        <v>0</v>
      </c>
      <c r="K74" s="169">
        <f>K1116</f>
        <v>0</v>
      </c>
      <c r="L74" s="170"/>
    </row>
    <row r="75" spans="2:12" s="171" customFormat="1" ht="19.899999999999999" customHeight="1" x14ac:dyDescent="0.3">
      <c r="B75" s="165"/>
      <c r="C75" s="166"/>
      <c r="D75" s="167" t="s">
        <v>1263</v>
      </c>
      <c r="E75" s="168"/>
      <c r="F75" s="168"/>
      <c r="G75" s="168"/>
      <c r="H75" s="168"/>
      <c r="I75" s="169">
        <f>Q1188</f>
        <v>0</v>
      </c>
      <c r="J75" s="169">
        <f>R1188</f>
        <v>0</v>
      </c>
      <c r="K75" s="169">
        <f>K1188</f>
        <v>0</v>
      </c>
      <c r="L75" s="170"/>
    </row>
    <row r="76" spans="2:12" s="171" customFormat="1" ht="19.899999999999999" customHeight="1" x14ac:dyDescent="0.3">
      <c r="B76" s="165"/>
      <c r="C76" s="166"/>
      <c r="D76" s="167" t="s">
        <v>1264</v>
      </c>
      <c r="E76" s="168"/>
      <c r="F76" s="168"/>
      <c r="G76" s="168"/>
      <c r="H76" s="168"/>
      <c r="I76" s="169">
        <f>Q1229</f>
        <v>0</v>
      </c>
      <c r="J76" s="169">
        <f>R1229</f>
        <v>0</v>
      </c>
      <c r="K76" s="169">
        <f>K1229</f>
        <v>0</v>
      </c>
      <c r="L76" s="170"/>
    </row>
    <row r="77" spans="2:12" s="45" customFormat="1" ht="21.75" customHeight="1" x14ac:dyDescent="0.3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44"/>
    </row>
    <row r="78" spans="2:12" s="45" customFormat="1" ht="6.95" customHeight="1" x14ac:dyDescent="0.3"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66"/>
    </row>
    <row r="82" spans="2:63" s="45" customFormat="1" ht="6.95" customHeight="1" x14ac:dyDescent="0.3">
      <c r="B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38"/>
    </row>
    <row r="83" spans="2:63" s="45" customFormat="1" ht="36.950000000000003" customHeight="1" x14ac:dyDescent="0.3">
      <c r="B83" s="38"/>
      <c r="C83" s="69" t="s">
        <v>151</v>
      </c>
      <c r="M83" s="38"/>
    </row>
    <row r="84" spans="2:63" s="45" customFormat="1" ht="6.95" customHeight="1" x14ac:dyDescent="0.3">
      <c r="B84" s="38"/>
      <c r="M84" s="38"/>
    </row>
    <row r="85" spans="2:63" s="45" customFormat="1" ht="14.45" customHeight="1" x14ac:dyDescent="0.3">
      <c r="B85" s="38"/>
      <c r="C85" s="71" t="s">
        <v>20</v>
      </c>
      <c r="M85" s="38"/>
    </row>
    <row r="86" spans="2:63" s="45" customFormat="1" ht="16.5" customHeight="1" x14ac:dyDescent="0.3">
      <c r="B86" s="38"/>
      <c r="E86" s="172" t="str">
        <f>E7</f>
        <v>Vojenská vlečka č.10 - Čáslav - Remíza pro hnací drážní vozidlo</v>
      </c>
      <c r="F86" s="173"/>
      <c r="G86" s="173"/>
      <c r="H86" s="173"/>
      <c r="M86" s="38"/>
    </row>
    <row r="87" spans="2:63" s="45" customFormat="1" ht="14.45" customHeight="1" x14ac:dyDescent="0.3">
      <c r="B87" s="38"/>
      <c r="C87" s="71" t="s">
        <v>131</v>
      </c>
      <c r="M87" s="38"/>
    </row>
    <row r="88" spans="2:63" s="45" customFormat="1" ht="17.25" customHeight="1" x14ac:dyDescent="0.3">
      <c r="B88" s="38"/>
      <c r="E88" s="76" t="str">
        <f>E9</f>
        <v>E.2.1 - Archtektonicko-stavební řešení</v>
      </c>
      <c r="F88" s="174"/>
      <c r="G88" s="174"/>
      <c r="H88" s="174"/>
      <c r="M88" s="38"/>
    </row>
    <row r="89" spans="2:63" s="45" customFormat="1" ht="6.95" customHeight="1" x14ac:dyDescent="0.3">
      <c r="B89" s="38"/>
      <c r="M89" s="38"/>
    </row>
    <row r="90" spans="2:63" s="45" customFormat="1" ht="18" customHeight="1" x14ac:dyDescent="0.3">
      <c r="B90" s="38"/>
      <c r="C90" s="71" t="s">
        <v>24</v>
      </c>
      <c r="F90" s="175" t="str">
        <f>F12</f>
        <v>Chotusice</v>
      </c>
      <c r="I90" s="71" t="s">
        <v>26</v>
      </c>
      <c r="J90" s="176" t="str">
        <f>IF(J12="","",J12)</f>
        <v>10. 2. 2017</v>
      </c>
      <c r="M90" s="38"/>
    </row>
    <row r="91" spans="2:63" s="45" customFormat="1" ht="6.95" customHeight="1" x14ac:dyDescent="0.3">
      <c r="B91" s="38"/>
      <c r="M91" s="38"/>
    </row>
    <row r="92" spans="2:63" s="45" customFormat="1" x14ac:dyDescent="0.3">
      <c r="B92" s="38"/>
      <c r="C92" s="71" t="s">
        <v>28</v>
      </c>
      <c r="F92" s="175" t="str">
        <f>E15</f>
        <v>ARMÁDNÍ SERVISNÍ, příspěvková organizace</v>
      </c>
      <c r="I92" s="71" t="s">
        <v>34</v>
      </c>
      <c r="J92" s="175" t="str">
        <f>E21</f>
        <v xml:space="preserve"> </v>
      </c>
      <c r="M92" s="38"/>
    </row>
    <row r="93" spans="2:63" s="45" customFormat="1" ht="14.45" customHeight="1" x14ac:dyDescent="0.3">
      <c r="B93" s="38"/>
      <c r="C93" s="71" t="s">
        <v>32</v>
      </c>
      <c r="F93" s="175" t="str">
        <f>IF(E18="","",E18)</f>
        <v/>
      </c>
      <c r="M93" s="38"/>
    </row>
    <row r="94" spans="2:63" s="45" customFormat="1" ht="10.35" customHeight="1" x14ac:dyDescent="0.3">
      <c r="B94" s="38"/>
      <c r="M94" s="38"/>
    </row>
    <row r="95" spans="2:63" s="181" customFormat="1" ht="29.25" customHeight="1" x14ac:dyDescent="0.3">
      <c r="B95" s="177"/>
      <c r="C95" s="178" t="s">
        <v>152</v>
      </c>
      <c r="D95" s="179" t="s">
        <v>56</v>
      </c>
      <c r="E95" s="179" t="s">
        <v>52</v>
      </c>
      <c r="F95" s="179" t="s">
        <v>153</v>
      </c>
      <c r="G95" s="179" t="s">
        <v>154</v>
      </c>
      <c r="H95" s="179" t="s">
        <v>155</v>
      </c>
      <c r="I95" s="179" t="s">
        <v>156</v>
      </c>
      <c r="J95" s="179" t="s">
        <v>157</v>
      </c>
      <c r="K95" s="179" t="s">
        <v>140</v>
      </c>
      <c r="L95" s="180" t="s">
        <v>158</v>
      </c>
      <c r="M95" s="177"/>
      <c r="N95" s="94" t="s">
        <v>159</v>
      </c>
      <c r="O95" s="95" t="s">
        <v>41</v>
      </c>
      <c r="P95" s="95" t="s">
        <v>160</v>
      </c>
      <c r="Q95" s="95" t="s">
        <v>161</v>
      </c>
      <c r="R95" s="95" t="s">
        <v>162</v>
      </c>
      <c r="S95" s="95" t="s">
        <v>163</v>
      </c>
      <c r="T95" s="95" t="s">
        <v>164</v>
      </c>
      <c r="U95" s="95" t="s">
        <v>165</v>
      </c>
      <c r="V95" s="95" t="s">
        <v>166</v>
      </c>
      <c r="W95" s="95" t="s">
        <v>167</v>
      </c>
      <c r="X95" s="96" t="s">
        <v>168</v>
      </c>
    </row>
    <row r="96" spans="2:63" s="45" customFormat="1" ht="29.25" customHeight="1" x14ac:dyDescent="0.35">
      <c r="B96" s="38"/>
      <c r="C96" s="98" t="s">
        <v>141</v>
      </c>
      <c r="K96" s="182">
        <f>BK96</f>
        <v>0</v>
      </c>
      <c r="M96" s="38"/>
      <c r="N96" s="97"/>
      <c r="O96" s="83"/>
      <c r="P96" s="83"/>
      <c r="Q96" s="183">
        <f>Q97+Q838</f>
        <v>0</v>
      </c>
      <c r="R96" s="183">
        <f>R97+R838</f>
        <v>0</v>
      </c>
      <c r="S96" s="83"/>
      <c r="T96" s="184">
        <f>T97+T838</f>
        <v>0</v>
      </c>
      <c r="U96" s="83"/>
      <c r="V96" s="184">
        <f>V97+V838</f>
        <v>0</v>
      </c>
      <c r="W96" s="83"/>
      <c r="X96" s="185">
        <f>X97+X838</f>
        <v>0</v>
      </c>
      <c r="AT96" s="17" t="s">
        <v>72</v>
      </c>
      <c r="AU96" s="17" t="s">
        <v>142</v>
      </c>
      <c r="BK96" s="186">
        <f>BK97+BK838</f>
        <v>0</v>
      </c>
    </row>
    <row r="97" spans="2:65" s="188" customFormat="1" ht="37.35" customHeight="1" x14ac:dyDescent="0.35">
      <c r="B97" s="187"/>
      <c r="D97" s="189" t="s">
        <v>72</v>
      </c>
      <c r="E97" s="190" t="s">
        <v>169</v>
      </c>
      <c r="F97" s="190" t="s">
        <v>170</v>
      </c>
      <c r="K97" s="191">
        <f>BK97</f>
        <v>0</v>
      </c>
      <c r="M97" s="187"/>
      <c r="N97" s="192"/>
      <c r="O97" s="193"/>
      <c r="P97" s="193"/>
      <c r="Q97" s="194">
        <f>Q98+Q267+Q354+Q475+Q505+Q742+Q835</f>
        <v>0</v>
      </c>
      <c r="R97" s="194">
        <f>R98+R267+R354+R475+R505+R742+R835</f>
        <v>0</v>
      </c>
      <c r="S97" s="193"/>
      <c r="T97" s="195">
        <f>T98+T267+T354+T475+T505+T742+T835</f>
        <v>0</v>
      </c>
      <c r="U97" s="193"/>
      <c r="V97" s="195">
        <f>V98+V267+V354+V475+V505+V742+V835</f>
        <v>0</v>
      </c>
      <c r="W97" s="193"/>
      <c r="X97" s="196">
        <f>X98+X267+X354+X475+X505+X742+X835</f>
        <v>0</v>
      </c>
      <c r="AR97" s="189" t="s">
        <v>81</v>
      </c>
      <c r="AT97" s="197" t="s">
        <v>72</v>
      </c>
      <c r="AU97" s="197" t="s">
        <v>73</v>
      </c>
      <c r="AY97" s="189" t="s">
        <v>171</v>
      </c>
      <c r="BK97" s="198">
        <f>BK98+BK267+BK354+BK475+BK505+BK742+BK835</f>
        <v>0</v>
      </c>
    </row>
    <row r="98" spans="2:65" s="188" customFormat="1" ht="19.899999999999999" customHeight="1" x14ac:dyDescent="0.3">
      <c r="B98" s="187"/>
      <c r="D98" s="189" t="s">
        <v>72</v>
      </c>
      <c r="E98" s="199" t="s">
        <v>81</v>
      </c>
      <c r="F98" s="199" t="s">
        <v>172</v>
      </c>
      <c r="K98" s="200">
        <f>BK98</f>
        <v>0</v>
      </c>
      <c r="M98" s="187"/>
      <c r="N98" s="192"/>
      <c r="O98" s="193"/>
      <c r="P98" s="193"/>
      <c r="Q98" s="194">
        <f>SUM(Q99:Q266)</f>
        <v>0</v>
      </c>
      <c r="R98" s="194">
        <f>SUM(R99:R266)</f>
        <v>0</v>
      </c>
      <c r="S98" s="193"/>
      <c r="T98" s="195">
        <f>SUM(T99:T266)</f>
        <v>0</v>
      </c>
      <c r="U98" s="193"/>
      <c r="V98" s="195">
        <f>SUM(V99:V266)</f>
        <v>0</v>
      </c>
      <c r="W98" s="193"/>
      <c r="X98" s="196">
        <f>SUM(X99:X266)</f>
        <v>0</v>
      </c>
      <c r="AR98" s="189" t="s">
        <v>81</v>
      </c>
      <c r="AT98" s="197" t="s">
        <v>72</v>
      </c>
      <c r="AU98" s="197" t="s">
        <v>81</v>
      </c>
      <c r="AY98" s="189" t="s">
        <v>171</v>
      </c>
      <c r="BK98" s="198">
        <f>SUM(BK99:BK266)</f>
        <v>0</v>
      </c>
    </row>
    <row r="99" spans="2:65" s="45" customFormat="1" ht="16.5" customHeight="1" x14ac:dyDescent="0.3">
      <c r="B99" s="38"/>
      <c r="C99" s="201" t="s">
        <v>81</v>
      </c>
      <c r="D99" s="201" t="s">
        <v>173</v>
      </c>
      <c r="E99" s="202" t="s">
        <v>1265</v>
      </c>
      <c r="F99" s="203" t="s">
        <v>1266</v>
      </c>
      <c r="G99" s="204" t="s">
        <v>195</v>
      </c>
      <c r="H99" s="205">
        <v>405.79</v>
      </c>
      <c r="I99" s="7"/>
      <c r="J99" s="7"/>
      <c r="K99" s="206">
        <f>ROUND(P99*H99,2)</f>
        <v>0</v>
      </c>
      <c r="L99" s="203" t="s">
        <v>5</v>
      </c>
      <c r="M99" s="38"/>
      <c r="N99" s="207" t="s">
        <v>5</v>
      </c>
      <c r="O99" s="208" t="s">
        <v>42</v>
      </c>
      <c r="P99" s="144">
        <f>I99+J99</f>
        <v>0</v>
      </c>
      <c r="Q99" s="144">
        <f>ROUND(I99*H99,2)</f>
        <v>0</v>
      </c>
      <c r="R99" s="144">
        <f>ROUND(J99*H99,2)</f>
        <v>0</v>
      </c>
      <c r="S99" s="39"/>
      <c r="T99" s="209">
        <f>S99*H99</f>
        <v>0</v>
      </c>
      <c r="U99" s="209">
        <v>0</v>
      </c>
      <c r="V99" s="209">
        <f>U99*H99</f>
        <v>0</v>
      </c>
      <c r="W99" s="209">
        <v>0</v>
      </c>
      <c r="X99" s="210">
        <f>W99*H99</f>
        <v>0</v>
      </c>
      <c r="AR99" s="17" t="s">
        <v>177</v>
      </c>
      <c r="AT99" s="17" t="s">
        <v>173</v>
      </c>
      <c r="AU99" s="17" t="s">
        <v>83</v>
      </c>
      <c r="AY99" s="17" t="s">
        <v>171</v>
      </c>
      <c r="BE99" s="211">
        <f>IF(O99="základní",K99,0)</f>
        <v>0</v>
      </c>
      <c r="BF99" s="211">
        <f>IF(O99="snížená",K99,0)</f>
        <v>0</v>
      </c>
      <c r="BG99" s="211">
        <f>IF(O99="zákl. přenesená",K99,0)</f>
        <v>0</v>
      </c>
      <c r="BH99" s="211">
        <f>IF(O99="sníž. přenesená",K99,0)</f>
        <v>0</v>
      </c>
      <c r="BI99" s="211">
        <f>IF(O99="nulová",K99,0)</f>
        <v>0</v>
      </c>
      <c r="BJ99" s="17" t="s">
        <v>81</v>
      </c>
      <c r="BK99" s="211">
        <f>ROUND(P99*H99,2)</f>
        <v>0</v>
      </c>
      <c r="BL99" s="17" t="s">
        <v>177</v>
      </c>
      <c r="BM99" s="17" t="s">
        <v>83</v>
      </c>
    </row>
    <row r="100" spans="2:65" s="45" customFormat="1" ht="27" x14ac:dyDescent="0.3">
      <c r="B100" s="38"/>
      <c r="D100" s="212" t="s">
        <v>179</v>
      </c>
      <c r="F100" s="213" t="s">
        <v>1267</v>
      </c>
      <c r="M100" s="38"/>
      <c r="N100" s="214"/>
      <c r="O100" s="39"/>
      <c r="P100" s="39"/>
      <c r="Q100" s="39"/>
      <c r="R100" s="39"/>
      <c r="S100" s="39"/>
      <c r="T100" s="39"/>
      <c r="U100" s="39"/>
      <c r="V100" s="39"/>
      <c r="W100" s="39"/>
      <c r="X100" s="87"/>
      <c r="AT100" s="17" t="s">
        <v>179</v>
      </c>
      <c r="AU100" s="17" t="s">
        <v>83</v>
      </c>
    </row>
    <row r="101" spans="2:65" s="255" customFormat="1" ht="13.5" x14ac:dyDescent="0.3">
      <c r="B101" s="254"/>
      <c r="D101" s="212" t="s">
        <v>181</v>
      </c>
      <c r="E101" s="256" t="s">
        <v>5</v>
      </c>
      <c r="F101" s="257" t="s">
        <v>1268</v>
      </c>
      <c r="H101" s="256" t="s">
        <v>5</v>
      </c>
      <c r="M101" s="254"/>
      <c r="N101" s="258"/>
      <c r="O101" s="259"/>
      <c r="P101" s="259"/>
      <c r="Q101" s="259"/>
      <c r="R101" s="259"/>
      <c r="S101" s="259"/>
      <c r="T101" s="259"/>
      <c r="U101" s="259"/>
      <c r="V101" s="259"/>
      <c r="W101" s="259"/>
      <c r="X101" s="260"/>
      <c r="AT101" s="256" t="s">
        <v>181</v>
      </c>
      <c r="AU101" s="256" t="s">
        <v>83</v>
      </c>
      <c r="AV101" s="255" t="s">
        <v>81</v>
      </c>
      <c r="AW101" s="255" t="s">
        <v>7</v>
      </c>
      <c r="AX101" s="255" t="s">
        <v>73</v>
      </c>
      <c r="AY101" s="256" t="s">
        <v>171</v>
      </c>
    </row>
    <row r="102" spans="2:65" s="255" customFormat="1" ht="13.5" x14ac:dyDescent="0.3">
      <c r="B102" s="254"/>
      <c r="D102" s="212" t="s">
        <v>181</v>
      </c>
      <c r="E102" s="256" t="s">
        <v>5</v>
      </c>
      <c r="F102" s="257" t="s">
        <v>1269</v>
      </c>
      <c r="H102" s="256" t="s">
        <v>5</v>
      </c>
      <c r="M102" s="254"/>
      <c r="N102" s="258"/>
      <c r="O102" s="259"/>
      <c r="P102" s="259"/>
      <c r="Q102" s="259"/>
      <c r="R102" s="259"/>
      <c r="S102" s="259"/>
      <c r="T102" s="259"/>
      <c r="U102" s="259"/>
      <c r="V102" s="259"/>
      <c r="W102" s="259"/>
      <c r="X102" s="260"/>
      <c r="AT102" s="256" t="s">
        <v>181</v>
      </c>
      <c r="AU102" s="256" t="s">
        <v>83</v>
      </c>
      <c r="AV102" s="255" t="s">
        <v>81</v>
      </c>
      <c r="AW102" s="255" t="s">
        <v>7</v>
      </c>
      <c r="AX102" s="255" t="s">
        <v>73</v>
      </c>
      <c r="AY102" s="256" t="s">
        <v>171</v>
      </c>
    </row>
    <row r="103" spans="2:65" s="216" customFormat="1" ht="13.5" x14ac:dyDescent="0.3">
      <c r="B103" s="215"/>
      <c r="D103" s="212" t="s">
        <v>181</v>
      </c>
      <c r="E103" s="217" t="s">
        <v>5</v>
      </c>
      <c r="F103" s="218" t="s">
        <v>1270</v>
      </c>
      <c r="H103" s="219">
        <v>231.13</v>
      </c>
      <c r="M103" s="215"/>
      <c r="N103" s="220"/>
      <c r="O103" s="221"/>
      <c r="P103" s="221"/>
      <c r="Q103" s="221"/>
      <c r="R103" s="221"/>
      <c r="S103" s="221"/>
      <c r="T103" s="221"/>
      <c r="U103" s="221"/>
      <c r="V103" s="221"/>
      <c r="W103" s="221"/>
      <c r="X103" s="222"/>
      <c r="AT103" s="217" t="s">
        <v>181</v>
      </c>
      <c r="AU103" s="217" t="s">
        <v>83</v>
      </c>
      <c r="AV103" s="216" t="s">
        <v>83</v>
      </c>
      <c r="AW103" s="216" t="s">
        <v>7</v>
      </c>
      <c r="AX103" s="216" t="s">
        <v>73</v>
      </c>
      <c r="AY103" s="217" t="s">
        <v>171</v>
      </c>
    </row>
    <row r="104" spans="2:65" s="244" customFormat="1" ht="13.5" x14ac:dyDescent="0.3">
      <c r="B104" s="243"/>
      <c r="D104" s="212" t="s">
        <v>181</v>
      </c>
      <c r="E104" s="245" t="s">
        <v>5</v>
      </c>
      <c r="F104" s="246" t="s">
        <v>501</v>
      </c>
      <c r="H104" s="247">
        <v>231.13</v>
      </c>
      <c r="M104" s="243"/>
      <c r="N104" s="248"/>
      <c r="O104" s="249"/>
      <c r="P104" s="249"/>
      <c r="Q104" s="249"/>
      <c r="R104" s="249"/>
      <c r="S104" s="249"/>
      <c r="T104" s="249"/>
      <c r="U104" s="249"/>
      <c r="V104" s="249"/>
      <c r="W104" s="249"/>
      <c r="X104" s="250"/>
      <c r="AT104" s="245" t="s">
        <v>181</v>
      </c>
      <c r="AU104" s="245" t="s">
        <v>83</v>
      </c>
      <c r="AV104" s="244" t="s">
        <v>188</v>
      </c>
      <c r="AW104" s="244" t="s">
        <v>7</v>
      </c>
      <c r="AX104" s="244" t="s">
        <v>73</v>
      </c>
      <c r="AY104" s="245" t="s">
        <v>171</v>
      </c>
    </row>
    <row r="105" spans="2:65" s="255" customFormat="1" ht="13.5" x14ac:dyDescent="0.3">
      <c r="B105" s="254"/>
      <c r="D105" s="212" t="s">
        <v>181</v>
      </c>
      <c r="E105" s="256" t="s">
        <v>5</v>
      </c>
      <c r="F105" s="257" t="s">
        <v>1271</v>
      </c>
      <c r="H105" s="256" t="s">
        <v>5</v>
      </c>
      <c r="M105" s="254"/>
      <c r="N105" s="258"/>
      <c r="O105" s="259"/>
      <c r="P105" s="259"/>
      <c r="Q105" s="259"/>
      <c r="R105" s="259"/>
      <c r="S105" s="259"/>
      <c r="T105" s="259"/>
      <c r="U105" s="259"/>
      <c r="V105" s="259"/>
      <c r="W105" s="259"/>
      <c r="X105" s="260"/>
      <c r="AT105" s="256" t="s">
        <v>181</v>
      </c>
      <c r="AU105" s="256" t="s">
        <v>83</v>
      </c>
      <c r="AV105" s="255" t="s">
        <v>81</v>
      </c>
      <c r="AW105" s="255" t="s">
        <v>7</v>
      </c>
      <c r="AX105" s="255" t="s">
        <v>73</v>
      </c>
      <c r="AY105" s="256" t="s">
        <v>171</v>
      </c>
    </row>
    <row r="106" spans="2:65" s="255" customFormat="1" ht="13.5" x14ac:dyDescent="0.3">
      <c r="B106" s="254"/>
      <c r="D106" s="212" t="s">
        <v>181</v>
      </c>
      <c r="E106" s="256" t="s">
        <v>5</v>
      </c>
      <c r="F106" s="257" t="s">
        <v>1272</v>
      </c>
      <c r="H106" s="256" t="s">
        <v>5</v>
      </c>
      <c r="M106" s="254"/>
      <c r="N106" s="258"/>
      <c r="O106" s="259"/>
      <c r="P106" s="259"/>
      <c r="Q106" s="259"/>
      <c r="R106" s="259"/>
      <c r="S106" s="259"/>
      <c r="T106" s="259"/>
      <c r="U106" s="259"/>
      <c r="V106" s="259"/>
      <c r="W106" s="259"/>
      <c r="X106" s="260"/>
      <c r="AT106" s="256" t="s">
        <v>181</v>
      </c>
      <c r="AU106" s="256" t="s">
        <v>83</v>
      </c>
      <c r="AV106" s="255" t="s">
        <v>81</v>
      </c>
      <c r="AW106" s="255" t="s">
        <v>7</v>
      </c>
      <c r="AX106" s="255" t="s">
        <v>73</v>
      </c>
      <c r="AY106" s="256" t="s">
        <v>171</v>
      </c>
    </row>
    <row r="107" spans="2:65" s="216" customFormat="1" ht="13.5" x14ac:dyDescent="0.3">
      <c r="B107" s="215"/>
      <c r="D107" s="212" t="s">
        <v>181</v>
      </c>
      <c r="E107" s="217" t="s">
        <v>5</v>
      </c>
      <c r="F107" s="218" t="s">
        <v>1273</v>
      </c>
      <c r="H107" s="219">
        <v>77.709999999999994</v>
      </c>
      <c r="M107" s="215"/>
      <c r="N107" s="220"/>
      <c r="O107" s="221"/>
      <c r="P107" s="221"/>
      <c r="Q107" s="221"/>
      <c r="R107" s="221"/>
      <c r="S107" s="221"/>
      <c r="T107" s="221"/>
      <c r="U107" s="221"/>
      <c r="V107" s="221"/>
      <c r="W107" s="221"/>
      <c r="X107" s="222"/>
      <c r="AT107" s="217" t="s">
        <v>181</v>
      </c>
      <c r="AU107" s="217" t="s">
        <v>83</v>
      </c>
      <c r="AV107" s="216" t="s">
        <v>83</v>
      </c>
      <c r="AW107" s="216" t="s">
        <v>7</v>
      </c>
      <c r="AX107" s="216" t="s">
        <v>73</v>
      </c>
      <c r="AY107" s="217" t="s">
        <v>171</v>
      </c>
    </row>
    <row r="108" spans="2:65" s="244" customFormat="1" ht="13.5" x14ac:dyDescent="0.3">
      <c r="B108" s="243"/>
      <c r="D108" s="212" t="s">
        <v>181</v>
      </c>
      <c r="E108" s="245" t="s">
        <v>5</v>
      </c>
      <c r="F108" s="246" t="s">
        <v>501</v>
      </c>
      <c r="H108" s="247">
        <v>77.709999999999994</v>
      </c>
      <c r="M108" s="243"/>
      <c r="N108" s="248"/>
      <c r="O108" s="249"/>
      <c r="P108" s="249"/>
      <c r="Q108" s="249"/>
      <c r="R108" s="249"/>
      <c r="S108" s="249"/>
      <c r="T108" s="249"/>
      <c r="U108" s="249"/>
      <c r="V108" s="249"/>
      <c r="W108" s="249"/>
      <c r="X108" s="250"/>
      <c r="AT108" s="245" t="s">
        <v>181</v>
      </c>
      <c r="AU108" s="245" t="s">
        <v>83</v>
      </c>
      <c r="AV108" s="244" t="s">
        <v>188</v>
      </c>
      <c r="AW108" s="244" t="s">
        <v>7</v>
      </c>
      <c r="AX108" s="244" t="s">
        <v>73</v>
      </c>
      <c r="AY108" s="245" t="s">
        <v>171</v>
      </c>
    </row>
    <row r="109" spans="2:65" s="255" customFormat="1" ht="13.5" x14ac:dyDescent="0.3">
      <c r="B109" s="254"/>
      <c r="D109" s="212" t="s">
        <v>181</v>
      </c>
      <c r="E109" s="256" t="s">
        <v>5</v>
      </c>
      <c r="F109" s="257" t="s">
        <v>1274</v>
      </c>
      <c r="H109" s="256" t="s">
        <v>5</v>
      </c>
      <c r="M109" s="254"/>
      <c r="N109" s="258"/>
      <c r="O109" s="259"/>
      <c r="P109" s="259"/>
      <c r="Q109" s="259"/>
      <c r="R109" s="259"/>
      <c r="S109" s="259"/>
      <c r="T109" s="259"/>
      <c r="U109" s="259"/>
      <c r="V109" s="259"/>
      <c r="W109" s="259"/>
      <c r="X109" s="260"/>
      <c r="AT109" s="256" t="s">
        <v>181</v>
      </c>
      <c r="AU109" s="256" t="s">
        <v>83</v>
      </c>
      <c r="AV109" s="255" t="s">
        <v>81</v>
      </c>
      <c r="AW109" s="255" t="s">
        <v>7</v>
      </c>
      <c r="AX109" s="255" t="s">
        <v>73</v>
      </c>
      <c r="AY109" s="256" t="s">
        <v>171</v>
      </c>
    </row>
    <row r="110" spans="2:65" s="255" customFormat="1" ht="13.5" x14ac:dyDescent="0.3">
      <c r="B110" s="254"/>
      <c r="D110" s="212" t="s">
        <v>181</v>
      </c>
      <c r="E110" s="256" t="s">
        <v>5</v>
      </c>
      <c r="F110" s="257" t="s">
        <v>1275</v>
      </c>
      <c r="H110" s="256" t="s">
        <v>5</v>
      </c>
      <c r="M110" s="254"/>
      <c r="N110" s="258"/>
      <c r="O110" s="259"/>
      <c r="P110" s="259"/>
      <c r="Q110" s="259"/>
      <c r="R110" s="259"/>
      <c r="S110" s="259"/>
      <c r="T110" s="259"/>
      <c r="U110" s="259"/>
      <c r="V110" s="259"/>
      <c r="W110" s="259"/>
      <c r="X110" s="260"/>
      <c r="AT110" s="256" t="s">
        <v>181</v>
      </c>
      <c r="AU110" s="256" t="s">
        <v>83</v>
      </c>
      <c r="AV110" s="255" t="s">
        <v>81</v>
      </c>
      <c r="AW110" s="255" t="s">
        <v>7</v>
      </c>
      <c r="AX110" s="255" t="s">
        <v>73</v>
      </c>
      <c r="AY110" s="256" t="s">
        <v>171</v>
      </c>
    </row>
    <row r="111" spans="2:65" s="216" customFormat="1" ht="13.5" x14ac:dyDescent="0.3">
      <c r="B111" s="215"/>
      <c r="D111" s="212" t="s">
        <v>181</v>
      </c>
      <c r="E111" s="217" t="s">
        <v>5</v>
      </c>
      <c r="F111" s="218" t="s">
        <v>1276</v>
      </c>
      <c r="H111" s="219">
        <v>96.95</v>
      </c>
      <c r="M111" s="215"/>
      <c r="N111" s="220"/>
      <c r="O111" s="221"/>
      <c r="P111" s="221"/>
      <c r="Q111" s="221"/>
      <c r="R111" s="221"/>
      <c r="S111" s="221"/>
      <c r="T111" s="221"/>
      <c r="U111" s="221"/>
      <c r="V111" s="221"/>
      <c r="W111" s="221"/>
      <c r="X111" s="222"/>
      <c r="AT111" s="217" t="s">
        <v>181</v>
      </c>
      <c r="AU111" s="217" t="s">
        <v>83</v>
      </c>
      <c r="AV111" s="216" t="s">
        <v>83</v>
      </c>
      <c r="AW111" s="216" t="s">
        <v>7</v>
      </c>
      <c r="AX111" s="216" t="s">
        <v>73</v>
      </c>
      <c r="AY111" s="217" t="s">
        <v>171</v>
      </c>
    </row>
    <row r="112" spans="2:65" s="244" customFormat="1" ht="13.5" x14ac:dyDescent="0.3">
      <c r="B112" s="243"/>
      <c r="C112" s="249"/>
      <c r="D112" s="262" t="s">
        <v>181</v>
      </c>
      <c r="E112" s="290" t="s">
        <v>5</v>
      </c>
      <c r="F112" s="291" t="s">
        <v>501</v>
      </c>
      <c r="G112" s="249"/>
      <c r="H112" s="292">
        <v>96.95</v>
      </c>
      <c r="I112" s="249"/>
      <c r="J112" s="249"/>
      <c r="K112" s="249"/>
      <c r="L112" s="249"/>
      <c r="M112" s="243"/>
      <c r="N112" s="248"/>
      <c r="O112" s="249"/>
      <c r="P112" s="249"/>
      <c r="Q112" s="249"/>
      <c r="R112" s="249"/>
      <c r="S112" s="249"/>
      <c r="T112" s="249"/>
      <c r="U112" s="249"/>
      <c r="V112" s="249"/>
      <c r="W112" s="249"/>
      <c r="X112" s="250"/>
      <c r="AT112" s="245" t="s">
        <v>181</v>
      </c>
      <c r="AU112" s="245" t="s">
        <v>83</v>
      </c>
      <c r="AV112" s="244" t="s">
        <v>188</v>
      </c>
      <c r="AW112" s="244" t="s">
        <v>7</v>
      </c>
      <c r="AX112" s="244" t="s">
        <v>73</v>
      </c>
      <c r="AY112" s="245" t="s">
        <v>171</v>
      </c>
    </row>
    <row r="113" spans="2:65" s="224" customFormat="1" ht="13.5" x14ac:dyDescent="0.3">
      <c r="B113" s="223"/>
      <c r="D113" s="212" t="s">
        <v>181</v>
      </c>
      <c r="E113" s="225" t="s">
        <v>5</v>
      </c>
      <c r="F113" s="226" t="s">
        <v>205</v>
      </c>
      <c r="H113" s="227">
        <v>405.79</v>
      </c>
      <c r="M113" s="223"/>
      <c r="N113" s="228"/>
      <c r="O113" s="229"/>
      <c r="P113" s="229"/>
      <c r="Q113" s="229"/>
      <c r="R113" s="229"/>
      <c r="S113" s="229"/>
      <c r="T113" s="229"/>
      <c r="U113" s="229"/>
      <c r="V113" s="229"/>
      <c r="W113" s="229"/>
      <c r="X113" s="230"/>
      <c r="AT113" s="225" t="s">
        <v>181</v>
      </c>
      <c r="AU113" s="225" t="s">
        <v>83</v>
      </c>
      <c r="AV113" s="224" t="s">
        <v>177</v>
      </c>
      <c r="AW113" s="224" t="s">
        <v>7</v>
      </c>
      <c r="AX113" s="224" t="s">
        <v>81</v>
      </c>
      <c r="AY113" s="225" t="s">
        <v>171</v>
      </c>
    </row>
    <row r="114" spans="2:65" s="45" customFormat="1" ht="16.5" customHeight="1" x14ac:dyDescent="0.3">
      <c r="B114" s="38"/>
      <c r="C114" s="201" t="s">
        <v>83</v>
      </c>
      <c r="D114" s="201" t="s">
        <v>173</v>
      </c>
      <c r="E114" s="202" t="s">
        <v>1277</v>
      </c>
      <c r="F114" s="203" t="s">
        <v>1278</v>
      </c>
      <c r="G114" s="204" t="s">
        <v>195</v>
      </c>
      <c r="H114" s="205">
        <v>121.73699999999999</v>
      </c>
      <c r="I114" s="7"/>
      <c r="J114" s="7"/>
      <c r="K114" s="206">
        <f>ROUND(P114*H114,2)</f>
        <v>0</v>
      </c>
      <c r="L114" s="203" t="s">
        <v>5</v>
      </c>
      <c r="M114" s="38"/>
      <c r="N114" s="207" t="s">
        <v>5</v>
      </c>
      <c r="O114" s="208" t="s">
        <v>42</v>
      </c>
      <c r="P114" s="144">
        <f>I114+J114</f>
        <v>0</v>
      </c>
      <c r="Q114" s="144">
        <f>ROUND(I114*H114,2)</f>
        <v>0</v>
      </c>
      <c r="R114" s="144">
        <f>ROUND(J114*H114,2)</f>
        <v>0</v>
      </c>
      <c r="S114" s="39"/>
      <c r="T114" s="209">
        <f>S114*H114</f>
        <v>0</v>
      </c>
      <c r="U114" s="209">
        <v>0</v>
      </c>
      <c r="V114" s="209">
        <f>U114*H114</f>
        <v>0</v>
      </c>
      <c r="W114" s="209">
        <v>0</v>
      </c>
      <c r="X114" s="210">
        <f>W114*H114</f>
        <v>0</v>
      </c>
      <c r="AR114" s="17" t="s">
        <v>177</v>
      </c>
      <c r="AT114" s="17" t="s">
        <v>173</v>
      </c>
      <c r="AU114" s="17" t="s">
        <v>83</v>
      </c>
      <c r="AY114" s="17" t="s">
        <v>171</v>
      </c>
      <c r="BE114" s="211">
        <f>IF(O114="základní",K114,0)</f>
        <v>0</v>
      </c>
      <c r="BF114" s="211">
        <f>IF(O114="snížená",K114,0)</f>
        <v>0</v>
      </c>
      <c r="BG114" s="211">
        <f>IF(O114="zákl. přenesená",K114,0)</f>
        <v>0</v>
      </c>
      <c r="BH114" s="211">
        <f>IF(O114="sníž. přenesená",K114,0)</f>
        <v>0</v>
      </c>
      <c r="BI114" s="211">
        <f>IF(O114="nulová",K114,0)</f>
        <v>0</v>
      </c>
      <c r="BJ114" s="17" t="s">
        <v>81</v>
      </c>
      <c r="BK114" s="211">
        <f>ROUND(P114*H114,2)</f>
        <v>0</v>
      </c>
      <c r="BL114" s="17" t="s">
        <v>177</v>
      </c>
      <c r="BM114" s="17" t="s">
        <v>177</v>
      </c>
    </row>
    <row r="115" spans="2:65" s="45" customFormat="1" ht="27" x14ac:dyDescent="0.3">
      <c r="B115" s="38"/>
      <c r="C115" s="39"/>
      <c r="D115" s="262" t="s">
        <v>179</v>
      </c>
      <c r="E115" s="39"/>
      <c r="F115" s="269" t="s">
        <v>1267</v>
      </c>
      <c r="G115" s="39"/>
      <c r="H115" s="39"/>
      <c r="I115" s="39"/>
      <c r="J115" s="39"/>
      <c r="K115" s="39"/>
      <c r="L115" s="39"/>
      <c r="M115" s="38"/>
      <c r="N115" s="214"/>
      <c r="O115" s="39"/>
      <c r="P115" s="39"/>
      <c r="Q115" s="39"/>
      <c r="R115" s="39"/>
      <c r="S115" s="39"/>
      <c r="T115" s="39"/>
      <c r="U115" s="39"/>
      <c r="V115" s="39"/>
      <c r="W115" s="39"/>
      <c r="X115" s="87"/>
      <c r="AT115" s="17" t="s">
        <v>179</v>
      </c>
      <c r="AU115" s="17" t="s">
        <v>83</v>
      </c>
    </row>
    <row r="116" spans="2:65" s="255" customFormat="1" ht="13.5" x14ac:dyDescent="0.3">
      <c r="B116" s="254"/>
      <c r="D116" s="212" t="s">
        <v>181</v>
      </c>
      <c r="E116" s="256" t="s">
        <v>5</v>
      </c>
      <c r="F116" s="257" t="s">
        <v>1268</v>
      </c>
      <c r="H116" s="256" t="s">
        <v>5</v>
      </c>
      <c r="M116" s="254"/>
      <c r="N116" s="258"/>
      <c r="O116" s="259"/>
      <c r="P116" s="259"/>
      <c r="Q116" s="259"/>
      <c r="R116" s="259"/>
      <c r="S116" s="259"/>
      <c r="T116" s="259"/>
      <c r="U116" s="259"/>
      <c r="V116" s="259"/>
      <c r="W116" s="259"/>
      <c r="X116" s="260"/>
      <c r="AT116" s="256" t="s">
        <v>181</v>
      </c>
      <c r="AU116" s="256" t="s">
        <v>83</v>
      </c>
      <c r="AV116" s="255" t="s">
        <v>81</v>
      </c>
      <c r="AW116" s="255" t="s">
        <v>7</v>
      </c>
      <c r="AX116" s="255" t="s">
        <v>73</v>
      </c>
      <c r="AY116" s="256" t="s">
        <v>171</v>
      </c>
    </row>
    <row r="117" spans="2:65" s="255" customFormat="1" ht="13.5" x14ac:dyDescent="0.3">
      <c r="B117" s="254"/>
      <c r="D117" s="212" t="s">
        <v>181</v>
      </c>
      <c r="E117" s="256" t="s">
        <v>5</v>
      </c>
      <c r="F117" s="257" t="s">
        <v>1269</v>
      </c>
      <c r="H117" s="256" t="s">
        <v>5</v>
      </c>
      <c r="M117" s="254"/>
      <c r="N117" s="258"/>
      <c r="O117" s="259"/>
      <c r="P117" s="259"/>
      <c r="Q117" s="259"/>
      <c r="R117" s="259"/>
      <c r="S117" s="259"/>
      <c r="T117" s="259"/>
      <c r="U117" s="259"/>
      <c r="V117" s="259"/>
      <c r="W117" s="259"/>
      <c r="X117" s="260"/>
      <c r="AT117" s="256" t="s">
        <v>181</v>
      </c>
      <c r="AU117" s="256" t="s">
        <v>83</v>
      </c>
      <c r="AV117" s="255" t="s">
        <v>81</v>
      </c>
      <c r="AW117" s="255" t="s">
        <v>7</v>
      </c>
      <c r="AX117" s="255" t="s">
        <v>73</v>
      </c>
      <c r="AY117" s="256" t="s">
        <v>171</v>
      </c>
    </row>
    <row r="118" spans="2:65" s="216" customFormat="1" ht="13.5" x14ac:dyDescent="0.3">
      <c r="B118" s="215"/>
      <c r="D118" s="212" t="s">
        <v>181</v>
      </c>
      <c r="E118" s="217" t="s">
        <v>5</v>
      </c>
      <c r="F118" s="218" t="s">
        <v>1279</v>
      </c>
      <c r="H118" s="219">
        <v>69.338999999999999</v>
      </c>
      <c r="M118" s="215"/>
      <c r="N118" s="220"/>
      <c r="O118" s="221"/>
      <c r="P118" s="221"/>
      <c r="Q118" s="221"/>
      <c r="R118" s="221"/>
      <c r="S118" s="221"/>
      <c r="T118" s="221"/>
      <c r="U118" s="221"/>
      <c r="V118" s="221"/>
      <c r="W118" s="221"/>
      <c r="X118" s="222"/>
      <c r="AT118" s="217" t="s">
        <v>181</v>
      </c>
      <c r="AU118" s="217" t="s">
        <v>83</v>
      </c>
      <c r="AV118" s="216" t="s">
        <v>83</v>
      </c>
      <c r="AW118" s="216" t="s">
        <v>7</v>
      </c>
      <c r="AX118" s="216" t="s">
        <v>73</v>
      </c>
      <c r="AY118" s="217" t="s">
        <v>171</v>
      </c>
    </row>
    <row r="119" spans="2:65" s="244" customFormat="1" ht="13.5" x14ac:dyDescent="0.3">
      <c r="B119" s="243"/>
      <c r="D119" s="212" t="s">
        <v>181</v>
      </c>
      <c r="E119" s="245" t="s">
        <v>5</v>
      </c>
      <c r="F119" s="246" t="s">
        <v>501</v>
      </c>
      <c r="H119" s="247">
        <v>69.338999999999999</v>
      </c>
      <c r="M119" s="243"/>
      <c r="N119" s="248"/>
      <c r="O119" s="249"/>
      <c r="P119" s="249"/>
      <c r="Q119" s="249"/>
      <c r="R119" s="249"/>
      <c r="S119" s="249"/>
      <c r="T119" s="249"/>
      <c r="U119" s="249"/>
      <c r="V119" s="249"/>
      <c r="W119" s="249"/>
      <c r="X119" s="250"/>
      <c r="AT119" s="245" t="s">
        <v>181</v>
      </c>
      <c r="AU119" s="245" t="s">
        <v>83</v>
      </c>
      <c r="AV119" s="244" t="s">
        <v>188</v>
      </c>
      <c r="AW119" s="244" t="s">
        <v>7</v>
      </c>
      <c r="AX119" s="244" t="s">
        <v>73</v>
      </c>
      <c r="AY119" s="245" t="s">
        <v>171</v>
      </c>
    </row>
    <row r="120" spans="2:65" s="255" customFormat="1" ht="13.5" x14ac:dyDescent="0.3">
      <c r="B120" s="254"/>
      <c r="D120" s="212" t="s">
        <v>181</v>
      </c>
      <c r="E120" s="256" t="s">
        <v>5</v>
      </c>
      <c r="F120" s="257" t="s">
        <v>1271</v>
      </c>
      <c r="H120" s="256" t="s">
        <v>5</v>
      </c>
      <c r="M120" s="254"/>
      <c r="N120" s="258"/>
      <c r="O120" s="259"/>
      <c r="P120" s="259"/>
      <c r="Q120" s="259"/>
      <c r="R120" s="259"/>
      <c r="S120" s="259"/>
      <c r="T120" s="259"/>
      <c r="U120" s="259"/>
      <c r="V120" s="259"/>
      <c r="W120" s="259"/>
      <c r="X120" s="260"/>
      <c r="AT120" s="256" t="s">
        <v>181</v>
      </c>
      <c r="AU120" s="256" t="s">
        <v>83</v>
      </c>
      <c r="AV120" s="255" t="s">
        <v>81</v>
      </c>
      <c r="AW120" s="255" t="s">
        <v>7</v>
      </c>
      <c r="AX120" s="255" t="s">
        <v>73</v>
      </c>
      <c r="AY120" s="256" t="s">
        <v>171</v>
      </c>
    </row>
    <row r="121" spans="2:65" s="255" customFormat="1" ht="13.5" x14ac:dyDescent="0.3">
      <c r="B121" s="254"/>
      <c r="D121" s="212" t="s">
        <v>181</v>
      </c>
      <c r="E121" s="256" t="s">
        <v>5</v>
      </c>
      <c r="F121" s="257" t="s">
        <v>1272</v>
      </c>
      <c r="H121" s="256" t="s">
        <v>5</v>
      </c>
      <c r="M121" s="254"/>
      <c r="N121" s="258"/>
      <c r="O121" s="259"/>
      <c r="P121" s="259"/>
      <c r="Q121" s="259"/>
      <c r="R121" s="259"/>
      <c r="S121" s="259"/>
      <c r="T121" s="259"/>
      <c r="U121" s="259"/>
      <c r="V121" s="259"/>
      <c r="W121" s="259"/>
      <c r="X121" s="260"/>
      <c r="AT121" s="256" t="s">
        <v>181</v>
      </c>
      <c r="AU121" s="256" t="s">
        <v>83</v>
      </c>
      <c r="AV121" s="255" t="s">
        <v>81</v>
      </c>
      <c r="AW121" s="255" t="s">
        <v>7</v>
      </c>
      <c r="AX121" s="255" t="s">
        <v>73</v>
      </c>
      <c r="AY121" s="256" t="s">
        <v>171</v>
      </c>
    </row>
    <row r="122" spans="2:65" s="216" customFormat="1" ht="13.5" x14ac:dyDescent="0.3">
      <c r="B122" s="215"/>
      <c r="D122" s="212" t="s">
        <v>181</v>
      </c>
      <c r="E122" s="217" t="s">
        <v>5</v>
      </c>
      <c r="F122" s="218" t="s">
        <v>1280</v>
      </c>
      <c r="H122" s="219">
        <v>23.312999999999999</v>
      </c>
      <c r="M122" s="215"/>
      <c r="N122" s="220"/>
      <c r="O122" s="221"/>
      <c r="P122" s="221"/>
      <c r="Q122" s="221"/>
      <c r="R122" s="221"/>
      <c r="S122" s="221"/>
      <c r="T122" s="221"/>
      <c r="U122" s="221"/>
      <c r="V122" s="221"/>
      <c r="W122" s="221"/>
      <c r="X122" s="222"/>
      <c r="AT122" s="217" t="s">
        <v>181</v>
      </c>
      <c r="AU122" s="217" t="s">
        <v>83</v>
      </c>
      <c r="AV122" s="216" t="s">
        <v>83</v>
      </c>
      <c r="AW122" s="216" t="s">
        <v>7</v>
      </c>
      <c r="AX122" s="216" t="s">
        <v>73</v>
      </c>
      <c r="AY122" s="217" t="s">
        <v>171</v>
      </c>
    </row>
    <row r="123" spans="2:65" s="244" customFormat="1" ht="13.5" x14ac:dyDescent="0.3">
      <c r="B123" s="243"/>
      <c r="D123" s="212" t="s">
        <v>181</v>
      </c>
      <c r="E123" s="245" t="s">
        <v>5</v>
      </c>
      <c r="F123" s="246" t="s">
        <v>501</v>
      </c>
      <c r="H123" s="247">
        <v>23.312999999999999</v>
      </c>
      <c r="M123" s="243"/>
      <c r="N123" s="248"/>
      <c r="O123" s="249"/>
      <c r="P123" s="249"/>
      <c r="Q123" s="249"/>
      <c r="R123" s="249"/>
      <c r="S123" s="249"/>
      <c r="T123" s="249"/>
      <c r="U123" s="249"/>
      <c r="V123" s="249"/>
      <c r="W123" s="249"/>
      <c r="X123" s="250"/>
      <c r="AT123" s="245" t="s">
        <v>181</v>
      </c>
      <c r="AU123" s="245" t="s">
        <v>83</v>
      </c>
      <c r="AV123" s="244" t="s">
        <v>188</v>
      </c>
      <c r="AW123" s="244" t="s">
        <v>7</v>
      </c>
      <c r="AX123" s="244" t="s">
        <v>73</v>
      </c>
      <c r="AY123" s="245" t="s">
        <v>171</v>
      </c>
    </row>
    <row r="124" spans="2:65" s="255" customFormat="1" ht="13.5" x14ac:dyDescent="0.3">
      <c r="B124" s="254"/>
      <c r="D124" s="212" t="s">
        <v>181</v>
      </c>
      <c r="E124" s="256" t="s">
        <v>5</v>
      </c>
      <c r="F124" s="257" t="s">
        <v>1274</v>
      </c>
      <c r="H124" s="256" t="s">
        <v>5</v>
      </c>
      <c r="M124" s="254"/>
      <c r="N124" s="258"/>
      <c r="O124" s="259"/>
      <c r="P124" s="259"/>
      <c r="Q124" s="259"/>
      <c r="R124" s="259"/>
      <c r="S124" s="259"/>
      <c r="T124" s="259"/>
      <c r="U124" s="259"/>
      <c r="V124" s="259"/>
      <c r="W124" s="259"/>
      <c r="X124" s="260"/>
      <c r="AT124" s="256" t="s">
        <v>181</v>
      </c>
      <c r="AU124" s="256" t="s">
        <v>83</v>
      </c>
      <c r="AV124" s="255" t="s">
        <v>81</v>
      </c>
      <c r="AW124" s="255" t="s">
        <v>7</v>
      </c>
      <c r="AX124" s="255" t="s">
        <v>73</v>
      </c>
      <c r="AY124" s="256" t="s">
        <v>171</v>
      </c>
    </row>
    <row r="125" spans="2:65" s="255" customFormat="1" ht="13.5" x14ac:dyDescent="0.3">
      <c r="B125" s="254"/>
      <c r="D125" s="212" t="s">
        <v>181</v>
      </c>
      <c r="E125" s="256" t="s">
        <v>5</v>
      </c>
      <c r="F125" s="257" t="s">
        <v>1275</v>
      </c>
      <c r="H125" s="256" t="s">
        <v>5</v>
      </c>
      <c r="M125" s="254"/>
      <c r="N125" s="258"/>
      <c r="O125" s="259"/>
      <c r="P125" s="259"/>
      <c r="Q125" s="259"/>
      <c r="R125" s="259"/>
      <c r="S125" s="259"/>
      <c r="T125" s="259"/>
      <c r="U125" s="259"/>
      <c r="V125" s="259"/>
      <c r="W125" s="259"/>
      <c r="X125" s="260"/>
      <c r="AT125" s="256" t="s">
        <v>181</v>
      </c>
      <c r="AU125" s="256" t="s">
        <v>83</v>
      </c>
      <c r="AV125" s="255" t="s">
        <v>81</v>
      </c>
      <c r="AW125" s="255" t="s">
        <v>7</v>
      </c>
      <c r="AX125" s="255" t="s">
        <v>73</v>
      </c>
      <c r="AY125" s="256" t="s">
        <v>171</v>
      </c>
    </row>
    <row r="126" spans="2:65" s="216" customFormat="1" ht="13.5" x14ac:dyDescent="0.3">
      <c r="B126" s="215"/>
      <c r="D126" s="212" t="s">
        <v>181</v>
      </c>
      <c r="E126" s="217" t="s">
        <v>5</v>
      </c>
      <c r="F126" s="218" t="s">
        <v>1281</v>
      </c>
      <c r="H126" s="219">
        <v>29.085000000000001</v>
      </c>
      <c r="M126" s="215"/>
      <c r="N126" s="220"/>
      <c r="O126" s="221"/>
      <c r="P126" s="221"/>
      <c r="Q126" s="221"/>
      <c r="R126" s="221"/>
      <c r="S126" s="221"/>
      <c r="T126" s="221"/>
      <c r="U126" s="221"/>
      <c r="V126" s="221"/>
      <c r="W126" s="221"/>
      <c r="X126" s="222"/>
      <c r="AT126" s="217" t="s">
        <v>181</v>
      </c>
      <c r="AU126" s="217" t="s">
        <v>83</v>
      </c>
      <c r="AV126" s="216" t="s">
        <v>83</v>
      </c>
      <c r="AW126" s="216" t="s">
        <v>7</v>
      </c>
      <c r="AX126" s="216" t="s">
        <v>73</v>
      </c>
      <c r="AY126" s="217" t="s">
        <v>171</v>
      </c>
    </row>
    <row r="127" spans="2:65" s="244" customFormat="1" ht="13.5" x14ac:dyDescent="0.3">
      <c r="B127" s="243"/>
      <c r="C127" s="249"/>
      <c r="D127" s="262" t="s">
        <v>181</v>
      </c>
      <c r="E127" s="290" t="s">
        <v>5</v>
      </c>
      <c r="F127" s="291" t="s">
        <v>501</v>
      </c>
      <c r="G127" s="249"/>
      <c r="H127" s="292">
        <v>29.085000000000001</v>
      </c>
      <c r="I127" s="249"/>
      <c r="J127" s="249"/>
      <c r="K127" s="249"/>
      <c r="L127" s="249"/>
      <c r="M127" s="243"/>
      <c r="N127" s="248"/>
      <c r="O127" s="249"/>
      <c r="P127" s="249"/>
      <c r="Q127" s="249"/>
      <c r="R127" s="249"/>
      <c r="S127" s="249"/>
      <c r="T127" s="249"/>
      <c r="U127" s="249"/>
      <c r="V127" s="249"/>
      <c r="W127" s="249"/>
      <c r="X127" s="250"/>
      <c r="AT127" s="245" t="s">
        <v>181</v>
      </c>
      <c r="AU127" s="245" t="s">
        <v>83</v>
      </c>
      <c r="AV127" s="244" t="s">
        <v>188</v>
      </c>
      <c r="AW127" s="244" t="s">
        <v>7</v>
      </c>
      <c r="AX127" s="244" t="s">
        <v>73</v>
      </c>
      <c r="AY127" s="245" t="s">
        <v>171</v>
      </c>
    </row>
    <row r="128" spans="2:65" s="224" customFormat="1" ht="13.5" x14ac:dyDescent="0.3">
      <c r="B128" s="223"/>
      <c r="D128" s="212" t="s">
        <v>181</v>
      </c>
      <c r="E128" s="225" t="s">
        <v>5</v>
      </c>
      <c r="F128" s="226" t="s">
        <v>205</v>
      </c>
      <c r="H128" s="227">
        <v>121.73699999999999</v>
      </c>
      <c r="M128" s="223"/>
      <c r="N128" s="228"/>
      <c r="O128" s="229"/>
      <c r="P128" s="229"/>
      <c r="Q128" s="229"/>
      <c r="R128" s="229"/>
      <c r="S128" s="229"/>
      <c r="T128" s="229"/>
      <c r="U128" s="229"/>
      <c r="V128" s="229"/>
      <c r="W128" s="229"/>
      <c r="X128" s="230"/>
      <c r="AT128" s="225" t="s">
        <v>181</v>
      </c>
      <c r="AU128" s="225" t="s">
        <v>83</v>
      </c>
      <c r="AV128" s="224" t="s">
        <v>177</v>
      </c>
      <c r="AW128" s="224" t="s">
        <v>7</v>
      </c>
      <c r="AX128" s="224" t="s">
        <v>81</v>
      </c>
      <c r="AY128" s="225" t="s">
        <v>171</v>
      </c>
    </row>
    <row r="129" spans="2:65" s="45" customFormat="1" ht="16.5" customHeight="1" x14ac:dyDescent="0.3">
      <c r="B129" s="38"/>
      <c r="C129" s="201" t="s">
        <v>188</v>
      </c>
      <c r="D129" s="201" t="s">
        <v>173</v>
      </c>
      <c r="E129" s="202" t="s">
        <v>1282</v>
      </c>
      <c r="F129" s="203" t="s">
        <v>1283</v>
      </c>
      <c r="G129" s="204" t="s">
        <v>195</v>
      </c>
      <c r="H129" s="205">
        <v>9.2490000000000006</v>
      </c>
      <c r="I129" s="7"/>
      <c r="J129" s="7"/>
      <c r="K129" s="206">
        <f>ROUND(P129*H129,2)</f>
        <v>0</v>
      </c>
      <c r="L129" s="203" t="s">
        <v>5</v>
      </c>
      <c r="M129" s="38"/>
      <c r="N129" s="207" t="s">
        <v>5</v>
      </c>
      <c r="O129" s="208" t="s">
        <v>42</v>
      </c>
      <c r="P129" s="144">
        <f>I129+J129</f>
        <v>0</v>
      </c>
      <c r="Q129" s="144">
        <f>ROUND(I129*H129,2)</f>
        <v>0</v>
      </c>
      <c r="R129" s="144">
        <f>ROUND(J129*H129,2)</f>
        <v>0</v>
      </c>
      <c r="S129" s="39"/>
      <c r="T129" s="209">
        <f>S129*H129</f>
        <v>0</v>
      </c>
      <c r="U129" s="209">
        <v>0</v>
      </c>
      <c r="V129" s="209">
        <f>U129*H129</f>
        <v>0</v>
      </c>
      <c r="W129" s="209">
        <v>0</v>
      </c>
      <c r="X129" s="210">
        <f>W129*H129</f>
        <v>0</v>
      </c>
      <c r="AR129" s="17" t="s">
        <v>177</v>
      </c>
      <c r="AT129" s="17" t="s">
        <v>173</v>
      </c>
      <c r="AU129" s="17" t="s">
        <v>83</v>
      </c>
      <c r="AY129" s="17" t="s">
        <v>171</v>
      </c>
      <c r="BE129" s="211">
        <f>IF(O129="základní",K129,0)</f>
        <v>0</v>
      </c>
      <c r="BF129" s="211">
        <f>IF(O129="snížená",K129,0)</f>
        <v>0</v>
      </c>
      <c r="BG129" s="211">
        <f>IF(O129="zákl. přenesená",K129,0)</f>
        <v>0</v>
      </c>
      <c r="BH129" s="211">
        <f>IF(O129="sníž. přenesená",K129,0)</f>
        <v>0</v>
      </c>
      <c r="BI129" s="211">
        <f>IF(O129="nulová",K129,0)</f>
        <v>0</v>
      </c>
      <c r="BJ129" s="17" t="s">
        <v>81</v>
      </c>
      <c r="BK129" s="211">
        <f>ROUND(P129*H129,2)</f>
        <v>0</v>
      </c>
      <c r="BL129" s="17" t="s">
        <v>177</v>
      </c>
      <c r="BM129" s="17" t="s">
        <v>206</v>
      </c>
    </row>
    <row r="130" spans="2:65" s="45" customFormat="1" ht="27" x14ac:dyDescent="0.3">
      <c r="B130" s="38"/>
      <c r="D130" s="212" t="s">
        <v>179</v>
      </c>
      <c r="F130" s="213" t="s">
        <v>1267</v>
      </c>
      <c r="M130" s="38"/>
      <c r="N130" s="214"/>
      <c r="O130" s="39"/>
      <c r="P130" s="39"/>
      <c r="Q130" s="39"/>
      <c r="R130" s="39"/>
      <c r="S130" s="39"/>
      <c r="T130" s="39"/>
      <c r="U130" s="39"/>
      <c r="V130" s="39"/>
      <c r="W130" s="39"/>
      <c r="X130" s="87"/>
      <c r="AT130" s="17" t="s">
        <v>179</v>
      </c>
      <c r="AU130" s="17" t="s">
        <v>83</v>
      </c>
    </row>
    <row r="131" spans="2:65" s="255" customFormat="1" ht="13.5" x14ac:dyDescent="0.3">
      <c r="B131" s="254"/>
      <c r="D131" s="212" t="s">
        <v>181</v>
      </c>
      <c r="E131" s="256" t="s">
        <v>5</v>
      </c>
      <c r="F131" s="257" t="s">
        <v>1284</v>
      </c>
      <c r="H131" s="256" t="s">
        <v>5</v>
      </c>
      <c r="M131" s="254"/>
      <c r="N131" s="258"/>
      <c r="O131" s="259"/>
      <c r="P131" s="259"/>
      <c r="Q131" s="259"/>
      <c r="R131" s="259"/>
      <c r="S131" s="259"/>
      <c r="T131" s="259"/>
      <c r="U131" s="259"/>
      <c r="V131" s="259"/>
      <c r="W131" s="259"/>
      <c r="X131" s="260"/>
      <c r="AT131" s="256" t="s">
        <v>181</v>
      </c>
      <c r="AU131" s="256" t="s">
        <v>83</v>
      </c>
      <c r="AV131" s="255" t="s">
        <v>81</v>
      </c>
      <c r="AW131" s="255" t="s">
        <v>7</v>
      </c>
      <c r="AX131" s="255" t="s">
        <v>73</v>
      </c>
      <c r="AY131" s="256" t="s">
        <v>171</v>
      </c>
    </row>
    <row r="132" spans="2:65" s="255" customFormat="1" ht="13.5" x14ac:dyDescent="0.3">
      <c r="B132" s="254"/>
      <c r="D132" s="212" t="s">
        <v>181</v>
      </c>
      <c r="E132" s="256" t="s">
        <v>5</v>
      </c>
      <c r="F132" s="257" t="s">
        <v>1285</v>
      </c>
      <c r="H132" s="256" t="s">
        <v>5</v>
      </c>
      <c r="M132" s="254"/>
      <c r="N132" s="258"/>
      <c r="O132" s="259"/>
      <c r="P132" s="259"/>
      <c r="Q132" s="259"/>
      <c r="R132" s="259"/>
      <c r="S132" s="259"/>
      <c r="T132" s="259"/>
      <c r="U132" s="259"/>
      <c r="V132" s="259"/>
      <c r="W132" s="259"/>
      <c r="X132" s="260"/>
      <c r="AT132" s="256" t="s">
        <v>181</v>
      </c>
      <c r="AU132" s="256" t="s">
        <v>83</v>
      </c>
      <c r="AV132" s="255" t="s">
        <v>81</v>
      </c>
      <c r="AW132" s="255" t="s">
        <v>7</v>
      </c>
      <c r="AX132" s="255" t="s">
        <v>73</v>
      </c>
      <c r="AY132" s="256" t="s">
        <v>171</v>
      </c>
    </row>
    <row r="133" spans="2:65" s="216" customFormat="1" ht="13.5" x14ac:dyDescent="0.3">
      <c r="B133" s="215"/>
      <c r="D133" s="212" t="s">
        <v>181</v>
      </c>
      <c r="E133" s="217" t="s">
        <v>5</v>
      </c>
      <c r="F133" s="218" t="s">
        <v>1286</v>
      </c>
      <c r="H133" s="219">
        <v>9.2490000000000006</v>
      </c>
      <c r="M133" s="215"/>
      <c r="N133" s="220"/>
      <c r="O133" s="221"/>
      <c r="P133" s="221"/>
      <c r="Q133" s="221"/>
      <c r="R133" s="221"/>
      <c r="S133" s="221"/>
      <c r="T133" s="221"/>
      <c r="U133" s="221"/>
      <c r="V133" s="221"/>
      <c r="W133" s="221"/>
      <c r="X133" s="222"/>
      <c r="AT133" s="217" t="s">
        <v>181</v>
      </c>
      <c r="AU133" s="217" t="s">
        <v>83</v>
      </c>
      <c r="AV133" s="216" t="s">
        <v>83</v>
      </c>
      <c r="AW133" s="216" t="s">
        <v>7</v>
      </c>
      <c r="AX133" s="216" t="s">
        <v>73</v>
      </c>
      <c r="AY133" s="217" t="s">
        <v>171</v>
      </c>
    </row>
    <row r="134" spans="2:65" s="224" customFormat="1" ht="13.5" x14ac:dyDescent="0.3">
      <c r="B134" s="223"/>
      <c r="C134" s="229"/>
      <c r="D134" s="262" t="s">
        <v>181</v>
      </c>
      <c r="E134" s="265" t="s">
        <v>5</v>
      </c>
      <c r="F134" s="270" t="s">
        <v>205</v>
      </c>
      <c r="G134" s="229"/>
      <c r="H134" s="272">
        <v>9.2490000000000006</v>
      </c>
      <c r="I134" s="229"/>
      <c r="J134" s="229"/>
      <c r="K134" s="229"/>
      <c r="L134" s="229"/>
      <c r="M134" s="223"/>
      <c r="N134" s="228"/>
      <c r="O134" s="229"/>
      <c r="P134" s="229"/>
      <c r="Q134" s="229"/>
      <c r="R134" s="229"/>
      <c r="S134" s="229"/>
      <c r="T134" s="229"/>
      <c r="U134" s="229"/>
      <c r="V134" s="229"/>
      <c r="W134" s="229"/>
      <c r="X134" s="230"/>
      <c r="AT134" s="225" t="s">
        <v>181</v>
      </c>
      <c r="AU134" s="225" t="s">
        <v>83</v>
      </c>
      <c r="AV134" s="224" t="s">
        <v>177</v>
      </c>
      <c r="AW134" s="224" t="s">
        <v>7</v>
      </c>
      <c r="AX134" s="224" t="s">
        <v>81</v>
      </c>
      <c r="AY134" s="225" t="s">
        <v>171</v>
      </c>
    </row>
    <row r="135" spans="2:65" s="45" customFormat="1" ht="16.5" customHeight="1" x14ac:dyDescent="0.3">
      <c r="B135" s="38"/>
      <c r="C135" s="201" t="s">
        <v>177</v>
      </c>
      <c r="D135" s="201" t="s">
        <v>173</v>
      </c>
      <c r="E135" s="202" t="s">
        <v>1287</v>
      </c>
      <c r="F135" s="203" t="s">
        <v>1288</v>
      </c>
      <c r="G135" s="204" t="s">
        <v>195</v>
      </c>
      <c r="H135" s="205">
        <v>2.7749999999999999</v>
      </c>
      <c r="I135" s="7"/>
      <c r="J135" s="7"/>
      <c r="K135" s="206">
        <f>ROUND(P135*H135,2)</f>
        <v>0</v>
      </c>
      <c r="L135" s="203" t="s">
        <v>5</v>
      </c>
      <c r="M135" s="38"/>
      <c r="N135" s="207" t="s">
        <v>5</v>
      </c>
      <c r="O135" s="208" t="s">
        <v>42</v>
      </c>
      <c r="P135" s="144">
        <f>I135+J135</f>
        <v>0</v>
      </c>
      <c r="Q135" s="144">
        <f>ROUND(I135*H135,2)</f>
        <v>0</v>
      </c>
      <c r="R135" s="144">
        <f>ROUND(J135*H135,2)</f>
        <v>0</v>
      </c>
      <c r="S135" s="39"/>
      <c r="T135" s="209">
        <f>S135*H135</f>
        <v>0</v>
      </c>
      <c r="U135" s="209">
        <v>0</v>
      </c>
      <c r="V135" s="209">
        <f>U135*H135</f>
        <v>0</v>
      </c>
      <c r="W135" s="209">
        <v>0</v>
      </c>
      <c r="X135" s="210">
        <f>W135*H135</f>
        <v>0</v>
      </c>
      <c r="AR135" s="17" t="s">
        <v>177</v>
      </c>
      <c r="AT135" s="17" t="s">
        <v>173</v>
      </c>
      <c r="AU135" s="17" t="s">
        <v>83</v>
      </c>
      <c r="AY135" s="17" t="s">
        <v>171</v>
      </c>
      <c r="BE135" s="211">
        <f>IF(O135="základní",K135,0)</f>
        <v>0</v>
      </c>
      <c r="BF135" s="211">
        <f>IF(O135="snížená",K135,0)</f>
        <v>0</v>
      </c>
      <c r="BG135" s="211">
        <f>IF(O135="zákl. přenesená",K135,0)</f>
        <v>0</v>
      </c>
      <c r="BH135" s="211">
        <f>IF(O135="sníž. přenesená",K135,0)</f>
        <v>0</v>
      </c>
      <c r="BI135" s="211">
        <f>IF(O135="nulová",K135,0)</f>
        <v>0</v>
      </c>
      <c r="BJ135" s="17" t="s">
        <v>81</v>
      </c>
      <c r="BK135" s="211">
        <f>ROUND(P135*H135,2)</f>
        <v>0</v>
      </c>
      <c r="BL135" s="17" t="s">
        <v>177</v>
      </c>
      <c r="BM135" s="17" t="s">
        <v>220</v>
      </c>
    </row>
    <row r="136" spans="2:65" s="45" customFormat="1" ht="27" x14ac:dyDescent="0.3">
      <c r="B136" s="38"/>
      <c r="D136" s="212" t="s">
        <v>179</v>
      </c>
      <c r="F136" s="213" t="s">
        <v>1267</v>
      </c>
      <c r="M136" s="38"/>
      <c r="N136" s="214"/>
      <c r="O136" s="39"/>
      <c r="P136" s="39"/>
      <c r="Q136" s="39"/>
      <c r="R136" s="39"/>
      <c r="S136" s="39"/>
      <c r="T136" s="39"/>
      <c r="U136" s="39"/>
      <c r="V136" s="39"/>
      <c r="W136" s="39"/>
      <c r="X136" s="87"/>
      <c r="AT136" s="17" t="s">
        <v>179</v>
      </c>
      <c r="AU136" s="17" t="s">
        <v>83</v>
      </c>
    </row>
    <row r="137" spans="2:65" s="255" customFormat="1" ht="13.5" x14ac:dyDescent="0.3">
      <c r="B137" s="254"/>
      <c r="D137" s="212" t="s">
        <v>181</v>
      </c>
      <c r="E137" s="256" t="s">
        <v>5</v>
      </c>
      <c r="F137" s="257" t="s">
        <v>1284</v>
      </c>
      <c r="H137" s="256" t="s">
        <v>5</v>
      </c>
      <c r="M137" s="254"/>
      <c r="N137" s="258"/>
      <c r="O137" s="259"/>
      <c r="P137" s="259"/>
      <c r="Q137" s="259"/>
      <c r="R137" s="259"/>
      <c r="S137" s="259"/>
      <c r="T137" s="259"/>
      <c r="U137" s="259"/>
      <c r="V137" s="259"/>
      <c r="W137" s="259"/>
      <c r="X137" s="260"/>
      <c r="AT137" s="256" t="s">
        <v>181</v>
      </c>
      <c r="AU137" s="256" t="s">
        <v>83</v>
      </c>
      <c r="AV137" s="255" t="s">
        <v>81</v>
      </c>
      <c r="AW137" s="255" t="s">
        <v>7</v>
      </c>
      <c r="AX137" s="255" t="s">
        <v>73</v>
      </c>
      <c r="AY137" s="256" t="s">
        <v>171</v>
      </c>
    </row>
    <row r="138" spans="2:65" s="255" customFormat="1" ht="13.5" x14ac:dyDescent="0.3">
      <c r="B138" s="254"/>
      <c r="D138" s="212" t="s">
        <v>181</v>
      </c>
      <c r="E138" s="256" t="s">
        <v>5</v>
      </c>
      <c r="F138" s="257" t="s">
        <v>1285</v>
      </c>
      <c r="H138" s="256" t="s">
        <v>5</v>
      </c>
      <c r="M138" s="254"/>
      <c r="N138" s="258"/>
      <c r="O138" s="259"/>
      <c r="P138" s="259"/>
      <c r="Q138" s="259"/>
      <c r="R138" s="259"/>
      <c r="S138" s="259"/>
      <c r="T138" s="259"/>
      <c r="U138" s="259"/>
      <c r="V138" s="259"/>
      <c r="W138" s="259"/>
      <c r="X138" s="260"/>
      <c r="AT138" s="256" t="s">
        <v>181</v>
      </c>
      <c r="AU138" s="256" t="s">
        <v>83</v>
      </c>
      <c r="AV138" s="255" t="s">
        <v>81</v>
      </c>
      <c r="AW138" s="255" t="s">
        <v>7</v>
      </c>
      <c r="AX138" s="255" t="s">
        <v>73</v>
      </c>
      <c r="AY138" s="256" t="s">
        <v>171</v>
      </c>
    </row>
    <row r="139" spans="2:65" s="216" customFormat="1" ht="13.5" x14ac:dyDescent="0.3">
      <c r="B139" s="215"/>
      <c r="D139" s="212" t="s">
        <v>181</v>
      </c>
      <c r="E139" s="217" t="s">
        <v>5</v>
      </c>
      <c r="F139" s="218" t="s">
        <v>1289</v>
      </c>
      <c r="H139" s="219">
        <v>2.7749999999999999</v>
      </c>
      <c r="M139" s="215"/>
      <c r="N139" s="220"/>
      <c r="O139" s="221"/>
      <c r="P139" s="221"/>
      <c r="Q139" s="221"/>
      <c r="R139" s="221"/>
      <c r="S139" s="221"/>
      <c r="T139" s="221"/>
      <c r="U139" s="221"/>
      <c r="V139" s="221"/>
      <c r="W139" s="221"/>
      <c r="X139" s="222"/>
      <c r="AT139" s="217" t="s">
        <v>181</v>
      </c>
      <c r="AU139" s="217" t="s">
        <v>83</v>
      </c>
      <c r="AV139" s="216" t="s">
        <v>83</v>
      </c>
      <c r="AW139" s="216" t="s">
        <v>7</v>
      </c>
      <c r="AX139" s="216" t="s">
        <v>73</v>
      </c>
      <c r="AY139" s="217" t="s">
        <v>171</v>
      </c>
    </row>
    <row r="140" spans="2:65" s="224" customFormat="1" ht="13.5" x14ac:dyDescent="0.3">
      <c r="B140" s="223"/>
      <c r="D140" s="212" t="s">
        <v>181</v>
      </c>
      <c r="E140" s="225" t="s">
        <v>5</v>
      </c>
      <c r="F140" s="226" t="s">
        <v>205</v>
      </c>
      <c r="H140" s="227">
        <v>2.7749999999999999</v>
      </c>
      <c r="M140" s="223"/>
      <c r="N140" s="228"/>
      <c r="O140" s="229"/>
      <c r="P140" s="229"/>
      <c r="Q140" s="229"/>
      <c r="R140" s="229"/>
      <c r="S140" s="229"/>
      <c r="T140" s="229"/>
      <c r="U140" s="229"/>
      <c r="V140" s="229"/>
      <c r="W140" s="229"/>
      <c r="X140" s="230"/>
      <c r="AT140" s="225" t="s">
        <v>181</v>
      </c>
      <c r="AU140" s="225" t="s">
        <v>83</v>
      </c>
      <c r="AV140" s="224" t="s">
        <v>177</v>
      </c>
      <c r="AW140" s="224" t="s">
        <v>7</v>
      </c>
      <c r="AX140" s="224" t="s">
        <v>81</v>
      </c>
      <c r="AY140" s="225" t="s">
        <v>171</v>
      </c>
    </row>
    <row r="141" spans="2:65" s="45" customFormat="1" ht="16.5" customHeight="1" x14ac:dyDescent="0.3">
      <c r="B141" s="38"/>
      <c r="C141" s="201" t="s">
        <v>199</v>
      </c>
      <c r="D141" s="201" t="s">
        <v>173</v>
      </c>
      <c r="E141" s="202" t="s">
        <v>888</v>
      </c>
      <c r="F141" s="203" t="s">
        <v>889</v>
      </c>
      <c r="G141" s="204" t="s">
        <v>195</v>
      </c>
      <c r="H141" s="205">
        <v>117.31</v>
      </c>
      <c r="I141" s="7"/>
      <c r="J141" s="7"/>
      <c r="K141" s="206">
        <f>ROUND(P141*H141,2)</f>
        <v>0</v>
      </c>
      <c r="L141" s="203" t="s">
        <v>5</v>
      </c>
      <c r="M141" s="38"/>
      <c r="N141" s="207" t="s">
        <v>5</v>
      </c>
      <c r="O141" s="208" t="s">
        <v>42</v>
      </c>
      <c r="P141" s="144">
        <f>I141+J141</f>
        <v>0</v>
      </c>
      <c r="Q141" s="144">
        <f>ROUND(I141*H141,2)</f>
        <v>0</v>
      </c>
      <c r="R141" s="144">
        <f>ROUND(J141*H141,2)</f>
        <v>0</v>
      </c>
      <c r="S141" s="39"/>
      <c r="T141" s="209">
        <f>S141*H141</f>
        <v>0</v>
      </c>
      <c r="U141" s="209">
        <v>0</v>
      </c>
      <c r="V141" s="209">
        <f>U141*H141</f>
        <v>0</v>
      </c>
      <c r="W141" s="209">
        <v>0</v>
      </c>
      <c r="X141" s="210">
        <f>W141*H141</f>
        <v>0</v>
      </c>
      <c r="AR141" s="17" t="s">
        <v>177</v>
      </c>
      <c r="AT141" s="17" t="s">
        <v>173</v>
      </c>
      <c r="AU141" s="17" t="s">
        <v>83</v>
      </c>
      <c r="AY141" s="17" t="s">
        <v>171</v>
      </c>
      <c r="BE141" s="211">
        <f>IF(O141="základní",K141,0)</f>
        <v>0</v>
      </c>
      <c r="BF141" s="211">
        <f>IF(O141="snížená",K141,0)</f>
        <v>0</v>
      </c>
      <c r="BG141" s="211">
        <f>IF(O141="zákl. přenesená",K141,0)</f>
        <v>0</v>
      </c>
      <c r="BH141" s="211">
        <f>IF(O141="sníž. přenesená",K141,0)</f>
        <v>0</v>
      </c>
      <c r="BI141" s="211">
        <f>IF(O141="nulová",K141,0)</f>
        <v>0</v>
      </c>
      <c r="BJ141" s="17" t="s">
        <v>81</v>
      </c>
      <c r="BK141" s="211">
        <f>ROUND(P141*H141,2)</f>
        <v>0</v>
      </c>
      <c r="BL141" s="17" t="s">
        <v>177</v>
      </c>
      <c r="BM141" s="17" t="s">
        <v>233</v>
      </c>
    </row>
    <row r="142" spans="2:65" s="45" customFormat="1" ht="27" x14ac:dyDescent="0.3">
      <c r="B142" s="38"/>
      <c r="C142" s="39"/>
      <c r="D142" s="262" t="s">
        <v>179</v>
      </c>
      <c r="E142" s="39"/>
      <c r="F142" s="269" t="s">
        <v>1267</v>
      </c>
      <c r="G142" s="39"/>
      <c r="H142" s="39"/>
      <c r="I142" s="39"/>
      <c r="J142" s="39"/>
      <c r="K142" s="39"/>
      <c r="L142" s="39"/>
      <c r="M142" s="38"/>
      <c r="N142" s="214"/>
      <c r="O142" s="39"/>
      <c r="P142" s="39"/>
      <c r="Q142" s="39"/>
      <c r="R142" s="39"/>
      <c r="S142" s="39"/>
      <c r="T142" s="39"/>
      <c r="U142" s="39"/>
      <c r="V142" s="39"/>
      <c r="W142" s="39"/>
      <c r="X142" s="87"/>
      <c r="AT142" s="17" t="s">
        <v>179</v>
      </c>
      <c r="AU142" s="17" t="s">
        <v>83</v>
      </c>
    </row>
    <row r="143" spans="2:65" s="255" customFormat="1" ht="13.5" x14ac:dyDescent="0.3">
      <c r="B143" s="254"/>
      <c r="D143" s="212" t="s">
        <v>181</v>
      </c>
      <c r="E143" s="256" t="s">
        <v>5</v>
      </c>
      <c r="F143" s="257" t="s">
        <v>1290</v>
      </c>
      <c r="H143" s="256" t="s">
        <v>5</v>
      </c>
      <c r="M143" s="254"/>
      <c r="N143" s="258"/>
      <c r="O143" s="259"/>
      <c r="P143" s="259"/>
      <c r="Q143" s="259"/>
      <c r="R143" s="259"/>
      <c r="S143" s="259"/>
      <c r="T143" s="259"/>
      <c r="U143" s="259"/>
      <c r="V143" s="259"/>
      <c r="W143" s="259"/>
      <c r="X143" s="260"/>
      <c r="AT143" s="256" t="s">
        <v>181</v>
      </c>
      <c r="AU143" s="256" t="s">
        <v>83</v>
      </c>
      <c r="AV143" s="255" t="s">
        <v>81</v>
      </c>
      <c r="AW143" s="255" t="s">
        <v>7</v>
      </c>
      <c r="AX143" s="255" t="s">
        <v>73</v>
      </c>
      <c r="AY143" s="256" t="s">
        <v>171</v>
      </c>
    </row>
    <row r="144" spans="2:65" s="255" customFormat="1" ht="13.5" x14ac:dyDescent="0.3">
      <c r="B144" s="254"/>
      <c r="D144" s="212" t="s">
        <v>181</v>
      </c>
      <c r="E144" s="256" t="s">
        <v>5</v>
      </c>
      <c r="F144" s="257" t="s">
        <v>1285</v>
      </c>
      <c r="H144" s="256" t="s">
        <v>5</v>
      </c>
      <c r="M144" s="254"/>
      <c r="N144" s="258"/>
      <c r="O144" s="259"/>
      <c r="P144" s="259"/>
      <c r="Q144" s="259"/>
      <c r="R144" s="259"/>
      <c r="S144" s="259"/>
      <c r="T144" s="259"/>
      <c r="U144" s="259"/>
      <c r="V144" s="259"/>
      <c r="W144" s="259"/>
      <c r="X144" s="260"/>
      <c r="AT144" s="256" t="s">
        <v>181</v>
      </c>
      <c r="AU144" s="256" t="s">
        <v>83</v>
      </c>
      <c r="AV144" s="255" t="s">
        <v>81</v>
      </c>
      <c r="AW144" s="255" t="s">
        <v>7</v>
      </c>
      <c r="AX144" s="255" t="s">
        <v>73</v>
      </c>
      <c r="AY144" s="256" t="s">
        <v>171</v>
      </c>
    </row>
    <row r="145" spans="2:65" s="216" customFormat="1" ht="13.5" x14ac:dyDescent="0.3">
      <c r="B145" s="215"/>
      <c r="D145" s="212" t="s">
        <v>181</v>
      </c>
      <c r="E145" s="217" t="s">
        <v>5</v>
      </c>
      <c r="F145" s="218" t="s">
        <v>1291</v>
      </c>
      <c r="H145" s="219">
        <v>117.31</v>
      </c>
      <c r="M145" s="215"/>
      <c r="N145" s="220"/>
      <c r="O145" s="221"/>
      <c r="P145" s="221"/>
      <c r="Q145" s="221"/>
      <c r="R145" s="221"/>
      <c r="S145" s="221"/>
      <c r="T145" s="221"/>
      <c r="U145" s="221"/>
      <c r="V145" s="221"/>
      <c r="W145" s="221"/>
      <c r="X145" s="222"/>
      <c r="AT145" s="217" t="s">
        <v>181</v>
      </c>
      <c r="AU145" s="217" t="s">
        <v>83</v>
      </c>
      <c r="AV145" s="216" t="s">
        <v>83</v>
      </c>
      <c r="AW145" s="216" t="s">
        <v>7</v>
      </c>
      <c r="AX145" s="216" t="s">
        <v>73</v>
      </c>
      <c r="AY145" s="217" t="s">
        <v>171</v>
      </c>
    </row>
    <row r="146" spans="2:65" s="224" customFormat="1" ht="13.5" x14ac:dyDescent="0.3">
      <c r="B146" s="223"/>
      <c r="D146" s="212" t="s">
        <v>181</v>
      </c>
      <c r="E146" s="225" t="s">
        <v>5</v>
      </c>
      <c r="F146" s="226" t="s">
        <v>205</v>
      </c>
      <c r="H146" s="227">
        <v>117.31</v>
      </c>
      <c r="M146" s="223"/>
      <c r="N146" s="228"/>
      <c r="O146" s="229"/>
      <c r="P146" s="229"/>
      <c r="Q146" s="229"/>
      <c r="R146" s="229"/>
      <c r="S146" s="229"/>
      <c r="T146" s="229"/>
      <c r="U146" s="229"/>
      <c r="V146" s="229"/>
      <c r="W146" s="229"/>
      <c r="X146" s="230"/>
      <c r="AT146" s="225" t="s">
        <v>181</v>
      </c>
      <c r="AU146" s="225" t="s">
        <v>83</v>
      </c>
      <c r="AV146" s="224" t="s">
        <v>177</v>
      </c>
      <c r="AW146" s="224" t="s">
        <v>7</v>
      </c>
      <c r="AX146" s="224" t="s">
        <v>81</v>
      </c>
      <c r="AY146" s="225" t="s">
        <v>171</v>
      </c>
    </row>
    <row r="147" spans="2:65" s="45" customFormat="1" ht="16.5" customHeight="1" x14ac:dyDescent="0.3">
      <c r="B147" s="38"/>
      <c r="C147" s="201" t="s">
        <v>206</v>
      </c>
      <c r="D147" s="201" t="s">
        <v>173</v>
      </c>
      <c r="E147" s="202" t="s">
        <v>892</v>
      </c>
      <c r="F147" s="203" t="s">
        <v>893</v>
      </c>
      <c r="G147" s="204" t="s">
        <v>195</v>
      </c>
      <c r="H147" s="205">
        <v>35.192999999999998</v>
      </c>
      <c r="I147" s="7"/>
      <c r="J147" s="7"/>
      <c r="K147" s="206">
        <f>ROUND(P147*H147,2)</f>
        <v>0</v>
      </c>
      <c r="L147" s="203" t="s">
        <v>5</v>
      </c>
      <c r="M147" s="38"/>
      <c r="N147" s="207" t="s">
        <v>5</v>
      </c>
      <c r="O147" s="208" t="s">
        <v>42</v>
      </c>
      <c r="P147" s="144">
        <f>I147+J147</f>
        <v>0</v>
      </c>
      <c r="Q147" s="144">
        <f>ROUND(I147*H147,2)</f>
        <v>0</v>
      </c>
      <c r="R147" s="144">
        <f>ROUND(J147*H147,2)</f>
        <v>0</v>
      </c>
      <c r="S147" s="39"/>
      <c r="T147" s="209">
        <f>S147*H147</f>
        <v>0</v>
      </c>
      <c r="U147" s="209">
        <v>0</v>
      </c>
      <c r="V147" s="209">
        <f>U147*H147</f>
        <v>0</v>
      </c>
      <c r="W147" s="209">
        <v>0</v>
      </c>
      <c r="X147" s="210">
        <f>W147*H147</f>
        <v>0</v>
      </c>
      <c r="AR147" s="17" t="s">
        <v>177</v>
      </c>
      <c r="AT147" s="17" t="s">
        <v>173</v>
      </c>
      <c r="AU147" s="17" t="s">
        <v>83</v>
      </c>
      <c r="AY147" s="17" t="s">
        <v>171</v>
      </c>
      <c r="BE147" s="211">
        <f>IF(O147="základní",K147,0)</f>
        <v>0</v>
      </c>
      <c r="BF147" s="211">
        <f>IF(O147="snížená",K147,0)</f>
        <v>0</v>
      </c>
      <c r="BG147" s="211">
        <f>IF(O147="zákl. přenesená",K147,0)</f>
        <v>0</v>
      </c>
      <c r="BH147" s="211">
        <f>IF(O147="sníž. přenesená",K147,0)</f>
        <v>0</v>
      </c>
      <c r="BI147" s="211">
        <f>IF(O147="nulová",K147,0)</f>
        <v>0</v>
      </c>
      <c r="BJ147" s="17" t="s">
        <v>81</v>
      </c>
      <c r="BK147" s="211">
        <f>ROUND(P147*H147,2)</f>
        <v>0</v>
      </c>
      <c r="BL147" s="17" t="s">
        <v>177</v>
      </c>
      <c r="BM147" s="17" t="s">
        <v>244</v>
      </c>
    </row>
    <row r="148" spans="2:65" s="45" customFormat="1" ht="27" x14ac:dyDescent="0.3">
      <c r="B148" s="38"/>
      <c r="D148" s="212" t="s">
        <v>179</v>
      </c>
      <c r="F148" s="213" t="s">
        <v>1267</v>
      </c>
      <c r="M148" s="38"/>
      <c r="N148" s="214"/>
      <c r="O148" s="39"/>
      <c r="P148" s="39"/>
      <c r="Q148" s="39"/>
      <c r="R148" s="39"/>
      <c r="S148" s="39"/>
      <c r="T148" s="39"/>
      <c r="U148" s="39"/>
      <c r="V148" s="39"/>
      <c r="W148" s="39"/>
      <c r="X148" s="87"/>
      <c r="AT148" s="17" t="s">
        <v>179</v>
      </c>
      <c r="AU148" s="17" t="s">
        <v>83</v>
      </c>
    </row>
    <row r="149" spans="2:65" s="255" customFormat="1" ht="13.5" x14ac:dyDescent="0.3">
      <c r="B149" s="254"/>
      <c r="C149" s="259"/>
      <c r="D149" s="262" t="s">
        <v>181</v>
      </c>
      <c r="E149" s="264" t="s">
        <v>5</v>
      </c>
      <c r="F149" s="268" t="s">
        <v>1290</v>
      </c>
      <c r="G149" s="259"/>
      <c r="H149" s="264" t="s">
        <v>5</v>
      </c>
      <c r="I149" s="259"/>
      <c r="J149" s="259"/>
      <c r="K149" s="259"/>
      <c r="L149" s="259"/>
      <c r="M149" s="254"/>
      <c r="N149" s="258"/>
      <c r="O149" s="259"/>
      <c r="P149" s="259"/>
      <c r="Q149" s="259"/>
      <c r="R149" s="259"/>
      <c r="S149" s="259"/>
      <c r="T149" s="259"/>
      <c r="U149" s="259"/>
      <c r="V149" s="259"/>
      <c r="W149" s="259"/>
      <c r="X149" s="260"/>
      <c r="AT149" s="256" t="s">
        <v>181</v>
      </c>
      <c r="AU149" s="256" t="s">
        <v>83</v>
      </c>
      <c r="AV149" s="255" t="s">
        <v>81</v>
      </c>
      <c r="AW149" s="255" t="s">
        <v>7</v>
      </c>
      <c r="AX149" s="255" t="s">
        <v>73</v>
      </c>
      <c r="AY149" s="256" t="s">
        <v>171</v>
      </c>
    </row>
    <row r="150" spans="2:65" s="255" customFormat="1" ht="13.5" x14ac:dyDescent="0.3">
      <c r="B150" s="254"/>
      <c r="D150" s="212" t="s">
        <v>181</v>
      </c>
      <c r="E150" s="256" t="s">
        <v>5</v>
      </c>
      <c r="F150" s="257" t="s">
        <v>1285</v>
      </c>
      <c r="H150" s="256" t="s">
        <v>5</v>
      </c>
      <c r="M150" s="254"/>
      <c r="N150" s="258"/>
      <c r="O150" s="259"/>
      <c r="P150" s="259"/>
      <c r="Q150" s="259"/>
      <c r="R150" s="259"/>
      <c r="S150" s="259"/>
      <c r="T150" s="259"/>
      <c r="U150" s="259"/>
      <c r="V150" s="259"/>
      <c r="W150" s="259"/>
      <c r="X150" s="260"/>
      <c r="AT150" s="256" t="s">
        <v>181</v>
      </c>
      <c r="AU150" s="256" t="s">
        <v>83</v>
      </c>
      <c r="AV150" s="255" t="s">
        <v>81</v>
      </c>
      <c r="AW150" s="255" t="s">
        <v>7</v>
      </c>
      <c r="AX150" s="255" t="s">
        <v>73</v>
      </c>
      <c r="AY150" s="256" t="s">
        <v>171</v>
      </c>
    </row>
    <row r="151" spans="2:65" s="216" customFormat="1" ht="13.5" x14ac:dyDescent="0.3">
      <c r="B151" s="215"/>
      <c r="C151" s="221"/>
      <c r="D151" s="262" t="s">
        <v>181</v>
      </c>
      <c r="E151" s="267" t="s">
        <v>5</v>
      </c>
      <c r="F151" s="271" t="s">
        <v>1292</v>
      </c>
      <c r="G151" s="221"/>
      <c r="H151" s="273">
        <v>35.192999999999998</v>
      </c>
      <c r="I151" s="221"/>
      <c r="J151" s="221"/>
      <c r="K151" s="221"/>
      <c r="L151" s="221"/>
      <c r="M151" s="215"/>
      <c r="N151" s="220"/>
      <c r="O151" s="221"/>
      <c r="P151" s="221"/>
      <c r="Q151" s="221"/>
      <c r="R151" s="221"/>
      <c r="S151" s="221"/>
      <c r="T151" s="221"/>
      <c r="U151" s="221"/>
      <c r="V151" s="221"/>
      <c r="W151" s="221"/>
      <c r="X151" s="222"/>
      <c r="AT151" s="217" t="s">
        <v>181</v>
      </c>
      <c r="AU151" s="217" t="s">
        <v>83</v>
      </c>
      <c r="AV151" s="216" t="s">
        <v>83</v>
      </c>
      <c r="AW151" s="216" t="s">
        <v>7</v>
      </c>
      <c r="AX151" s="216" t="s">
        <v>73</v>
      </c>
      <c r="AY151" s="217" t="s">
        <v>171</v>
      </c>
    </row>
    <row r="152" spans="2:65" s="224" customFormat="1" ht="13.5" x14ac:dyDescent="0.3">
      <c r="B152" s="223"/>
      <c r="D152" s="212" t="s">
        <v>181</v>
      </c>
      <c r="E152" s="225" t="s">
        <v>5</v>
      </c>
      <c r="F152" s="226" t="s">
        <v>205</v>
      </c>
      <c r="H152" s="227">
        <v>35.192999999999998</v>
      </c>
      <c r="M152" s="223"/>
      <c r="N152" s="228"/>
      <c r="O152" s="229"/>
      <c r="P152" s="229"/>
      <c r="Q152" s="229"/>
      <c r="R152" s="229"/>
      <c r="S152" s="229"/>
      <c r="T152" s="229"/>
      <c r="U152" s="229"/>
      <c r="V152" s="229"/>
      <c r="W152" s="229"/>
      <c r="X152" s="230"/>
      <c r="AT152" s="225" t="s">
        <v>181</v>
      </c>
      <c r="AU152" s="225" t="s">
        <v>83</v>
      </c>
      <c r="AV152" s="224" t="s">
        <v>177</v>
      </c>
      <c r="AW152" s="224" t="s">
        <v>7</v>
      </c>
      <c r="AX152" s="224" t="s">
        <v>81</v>
      </c>
      <c r="AY152" s="225" t="s">
        <v>171</v>
      </c>
    </row>
    <row r="153" spans="2:65" s="45" customFormat="1" ht="16.5" customHeight="1" x14ac:dyDescent="0.3">
      <c r="B153" s="38"/>
      <c r="C153" s="201" t="s">
        <v>214</v>
      </c>
      <c r="D153" s="201" t="s">
        <v>173</v>
      </c>
      <c r="E153" s="202" t="s">
        <v>660</v>
      </c>
      <c r="F153" s="203" t="s">
        <v>661</v>
      </c>
      <c r="G153" s="204" t="s">
        <v>195</v>
      </c>
      <c r="H153" s="205">
        <v>88.55</v>
      </c>
      <c r="I153" s="7"/>
      <c r="J153" s="7"/>
      <c r="K153" s="206">
        <f>ROUND(P153*H153,2)</f>
        <v>0</v>
      </c>
      <c r="L153" s="203" t="s">
        <v>5</v>
      </c>
      <c r="M153" s="38"/>
      <c r="N153" s="207" t="s">
        <v>5</v>
      </c>
      <c r="O153" s="208" t="s">
        <v>42</v>
      </c>
      <c r="P153" s="144">
        <f>I153+J153</f>
        <v>0</v>
      </c>
      <c r="Q153" s="144">
        <f>ROUND(I153*H153,2)</f>
        <v>0</v>
      </c>
      <c r="R153" s="144">
        <f>ROUND(J153*H153,2)</f>
        <v>0</v>
      </c>
      <c r="S153" s="39"/>
      <c r="T153" s="209">
        <f>S153*H153</f>
        <v>0</v>
      </c>
      <c r="U153" s="209">
        <v>0</v>
      </c>
      <c r="V153" s="209">
        <f>U153*H153</f>
        <v>0</v>
      </c>
      <c r="W153" s="209">
        <v>0</v>
      </c>
      <c r="X153" s="210">
        <f>W153*H153</f>
        <v>0</v>
      </c>
      <c r="AR153" s="17" t="s">
        <v>177</v>
      </c>
      <c r="AT153" s="17" t="s">
        <v>173</v>
      </c>
      <c r="AU153" s="17" t="s">
        <v>83</v>
      </c>
      <c r="AY153" s="17" t="s">
        <v>171</v>
      </c>
      <c r="BE153" s="211">
        <f>IF(O153="základní",K153,0)</f>
        <v>0</v>
      </c>
      <c r="BF153" s="211">
        <f>IF(O153="snížená",K153,0)</f>
        <v>0</v>
      </c>
      <c r="BG153" s="211">
        <f>IF(O153="zákl. přenesená",K153,0)</f>
        <v>0</v>
      </c>
      <c r="BH153" s="211">
        <f>IF(O153="sníž. přenesená",K153,0)</f>
        <v>0</v>
      </c>
      <c r="BI153" s="211">
        <f>IF(O153="nulová",K153,0)</f>
        <v>0</v>
      </c>
      <c r="BJ153" s="17" t="s">
        <v>81</v>
      </c>
      <c r="BK153" s="211">
        <f>ROUND(P153*H153,2)</f>
        <v>0</v>
      </c>
      <c r="BL153" s="17" t="s">
        <v>177</v>
      </c>
      <c r="BM153" s="17" t="s">
        <v>253</v>
      </c>
    </row>
    <row r="154" spans="2:65" s="45" customFormat="1" ht="27" x14ac:dyDescent="0.3">
      <c r="B154" s="38"/>
      <c r="C154" s="39"/>
      <c r="D154" s="262" t="s">
        <v>179</v>
      </c>
      <c r="E154" s="39"/>
      <c r="F154" s="269" t="s">
        <v>1267</v>
      </c>
      <c r="G154" s="39"/>
      <c r="H154" s="39"/>
      <c r="I154" s="39"/>
      <c r="J154" s="39"/>
      <c r="K154" s="39"/>
      <c r="L154" s="39"/>
      <c r="M154" s="38"/>
      <c r="N154" s="214"/>
      <c r="O154" s="39"/>
      <c r="P154" s="39"/>
      <c r="Q154" s="39"/>
      <c r="R154" s="39"/>
      <c r="S154" s="39"/>
      <c r="T154" s="39"/>
      <c r="U154" s="39"/>
      <c r="V154" s="39"/>
      <c r="W154" s="39"/>
      <c r="X154" s="87"/>
      <c r="AT154" s="17" t="s">
        <v>179</v>
      </c>
      <c r="AU154" s="17" t="s">
        <v>83</v>
      </c>
    </row>
    <row r="155" spans="2:65" s="255" customFormat="1" ht="13.5" x14ac:dyDescent="0.3">
      <c r="B155" s="254"/>
      <c r="D155" s="212" t="s">
        <v>181</v>
      </c>
      <c r="E155" s="256" t="s">
        <v>5</v>
      </c>
      <c r="F155" s="257" t="s">
        <v>1293</v>
      </c>
      <c r="H155" s="256" t="s">
        <v>5</v>
      </c>
      <c r="M155" s="254"/>
      <c r="N155" s="258"/>
      <c r="O155" s="259"/>
      <c r="P155" s="259"/>
      <c r="Q155" s="259"/>
      <c r="R155" s="259"/>
      <c r="S155" s="259"/>
      <c r="T155" s="259"/>
      <c r="U155" s="259"/>
      <c r="V155" s="259"/>
      <c r="W155" s="259"/>
      <c r="X155" s="260"/>
      <c r="AT155" s="256" t="s">
        <v>181</v>
      </c>
      <c r="AU155" s="256" t="s">
        <v>83</v>
      </c>
      <c r="AV155" s="255" t="s">
        <v>81</v>
      </c>
      <c r="AW155" s="255" t="s">
        <v>7</v>
      </c>
      <c r="AX155" s="255" t="s">
        <v>73</v>
      </c>
      <c r="AY155" s="256" t="s">
        <v>171</v>
      </c>
    </row>
    <row r="156" spans="2:65" s="255" customFormat="1" ht="13.5" x14ac:dyDescent="0.3">
      <c r="B156" s="254"/>
      <c r="D156" s="212" t="s">
        <v>181</v>
      </c>
      <c r="E156" s="256" t="s">
        <v>5</v>
      </c>
      <c r="F156" s="257" t="s">
        <v>1294</v>
      </c>
      <c r="H156" s="256" t="s">
        <v>5</v>
      </c>
      <c r="M156" s="254"/>
      <c r="N156" s="258"/>
      <c r="O156" s="259"/>
      <c r="P156" s="259"/>
      <c r="Q156" s="259"/>
      <c r="R156" s="259"/>
      <c r="S156" s="259"/>
      <c r="T156" s="259"/>
      <c r="U156" s="259"/>
      <c r="V156" s="259"/>
      <c r="W156" s="259"/>
      <c r="X156" s="260"/>
      <c r="AT156" s="256" t="s">
        <v>181</v>
      </c>
      <c r="AU156" s="256" t="s">
        <v>83</v>
      </c>
      <c r="AV156" s="255" t="s">
        <v>81</v>
      </c>
      <c r="AW156" s="255" t="s">
        <v>7</v>
      </c>
      <c r="AX156" s="255" t="s">
        <v>73</v>
      </c>
      <c r="AY156" s="256" t="s">
        <v>171</v>
      </c>
    </row>
    <row r="157" spans="2:65" s="216" customFormat="1" ht="13.5" x14ac:dyDescent="0.3">
      <c r="B157" s="215"/>
      <c r="D157" s="212" t="s">
        <v>181</v>
      </c>
      <c r="E157" s="217" t="s">
        <v>5</v>
      </c>
      <c r="F157" s="218" t="s">
        <v>1295</v>
      </c>
      <c r="H157" s="219">
        <v>88.55</v>
      </c>
      <c r="M157" s="215"/>
      <c r="N157" s="220"/>
      <c r="O157" s="221"/>
      <c r="P157" s="221"/>
      <c r="Q157" s="221"/>
      <c r="R157" s="221"/>
      <c r="S157" s="221"/>
      <c r="T157" s="221"/>
      <c r="U157" s="221"/>
      <c r="V157" s="221"/>
      <c r="W157" s="221"/>
      <c r="X157" s="222"/>
      <c r="AT157" s="217" t="s">
        <v>181</v>
      </c>
      <c r="AU157" s="217" t="s">
        <v>83</v>
      </c>
      <c r="AV157" s="216" t="s">
        <v>83</v>
      </c>
      <c r="AW157" s="216" t="s">
        <v>7</v>
      </c>
      <c r="AX157" s="216" t="s">
        <v>73</v>
      </c>
      <c r="AY157" s="217" t="s">
        <v>171</v>
      </c>
    </row>
    <row r="158" spans="2:65" s="224" customFormat="1" ht="13.5" x14ac:dyDescent="0.3">
      <c r="B158" s="223"/>
      <c r="D158" s="212" t="s">
        <v>181</v>
      </c>
      <c r="E158" s="225" t="s">
        <v>5</v>
      </c>
      <c r="F158" s="226" t="s">
        <v>205</v>
      </c>
      <c r="H158" s="227">
        <v>88.55</v>
      </c>
      <c r="M158" s="223"/>
      <c r="N158" s="228"/>
      <c r="O158" s="229"/>
      <c r="P158" s="229"/>
      <c r="Q158" s="229"/>
      <c r="R158" s="229"/>
      <c r="S158" s="229"/>
      <c r="T158" s="229"/>
      <c r="U158" s="229"/>
      <c r="V158" s="229"/>
      <c r="W158" s="229"/>
      <c r="X158" s="230"/>
      <c r="AT158" s="225" t="s">
        <v>181</v>
      </c>
      <c r="AU158" s="225" t="s">
        <v>83</v>
      </c>
      <c r="AV158" s="224" t="s">
        <v>177</v>
      </c>
      <c r="AW158" s="224" t="s">
        <v>7</v>
      </c>
      <c r="AX158" s="224" t="s">
        <v>81</v>
      </c>
      <c r="AY158" s="225" t="s">
        <v>171</v>
      </c>
    </row>
    <row r="159" spans="2:65" s="45" customFormat="1" ht="16.5" customHeight="1" x14ac:dyDescent="0.3">
      <c r="B159" s="38"/>
      <c r="C159" s="201" t="s">
        <v>220</v>
      </c>
      <c r="D159" s="201" t="s">
        <v>173</v>
      </c>
      <c r="E159" s="202" t="s">
        <v>665</v>
      </c>
      <c r="F159" s="203" t="s">
        <v>666</v>
      </c>
      <c r="G159" s="204" t="s">
        <v>195</v>
      </c>
      <c r="H159" s="205">
        <v>460.59899999999999</v>
      </c>
      <c r="I159" s="7"/>
      <c r="J159" s="7"/>
      <c r="K159" s="206">
        <f>ROUND(P159*H159,2)</f>
        <v>0</v>
      </c>
      <c r="L159" s="203" t="s">
        <v>5</v>
      </c>
      <c r="M159" s="38"/>
      <c r="N159" s="207" t="s">
        <v>5</v>
      </c>
      <c r="O159" s="208" t="s">
        <v>42</v>
      </c>
      <c r="P159" s="144">
        <f>I159+J159</f>
        <v>0</v>
      </c>
      <c r="Q159" s="144">
        <f>ROUND(I159*H159,2)</f>
        <v>0</v>
      </c>
      <c r="R159" s="144">
        <f>ROUND(J159*H159,2)</f>
        <v>0</v>
      </c>
      <c r="S159" s="39"/>
      <c r="T159" s="209">
        <f>S159*H159</f>
        <v>0</v>
      </c>
      <c r="U159" s="209">
        <v>0</v>
      </c>
      <c r="V159" s="209">
        <f>U159*H159</f>
        <v>0</v>
      </c>
      <c r="W159" s="209">
        <v>0</v>
      </c>
      <c r="X159" s="210">
        <f>W159*H159</f>
        <v>0</v>
      </c>
      <c r="AR159" s="17" t="s">
        <v>177</v>
      </c>
      <c r="AT159" s="17" t="s">
        <v>173</v>
      </c>
      <c r="AU159" s="17" t="s">
        <v>83</v>
      </c>
      <c r="AY159" s="17" t="s">
        <v>171</v>
      </c>
      <c r="BE159" s="211">
        <f>IF(O159="základní",K159,0)</f>
        <v>0</v>
      </c>
      <c r="BF159" s="211">
        <f>IF(O159="snížená",K159,0)</f>
        <v>0</v>
      </c>
      <c r="BG159" s="211">
        <f>IF(O159="zákl. přenesená",K159,0)</f>
        <v>0</v>
      </c>
      <c r="BH159" s="211">
        <f>IF(O159="sníž. přenesená",K159,0)</f>
        <v>0</v>
      </c>
      <c r="BI159" s="211">
        <f>IF(O159="nulová",K159,0)</f>
        <v>0</v>
      </c>
      <c r="BJ159" s="17" t="s">
        <v>81</v>
      </c>
      <c r="BK159" s="211">
        <f>ROUND(P159*H159,2)</f>
        <v>0</v>
      </c>
      <c r="BL159" s="17" t="s">
        <v>177</v>
      </c>
      <c r="BM159" s="17" t="s">
        <v>260</v>
      </c>
    </row>
    <row r="160" spans="2:65" s="45" customFormat="1" ht="27" x14ac:dyDescent="0.3">
      <c r="B160" s="38"/>
      <c r="D160" s="212" t="s">
        <v>179</v>
      </c>
      <c r="F160" s="213" t="s">
        <v>1267</v>
      </c>
      <c r="M160" s="38"/>
      <c r="N160" s="214"/>
      <c r="O160" s="39"/>
      <c r="P160" s="39"/>
      <c r="Q160" s="39"/>
      <c r="R160" s="39"/>
      <c r="S160" s="39"/>
      <c r="T160" s="39"/>
      <c r="U160" s="39"/>
      <c r="V160" s="39"/>
      <c r="W160" s="39"/>
      <c r="X160" s="87"/>
      <c r="AT160" s="17" t="s">
        <v>179</v>
      </c>
      <c r="AU160" s="17" t="s">
        <v>83</v>
      </c>
    </row>
    <row r="161" spans="2:51" s="255" customFormat="1" ht="13.5" x14ac:dyDescent="0.3">
      <c r="B161" s="254"/>
      <c r="C161" s="259"/>
      <c r="D161" s="262" t="s">
        <v>181</v>
      </c>
      <c r="E161" s="264" t="s">
        <v>5</v>
      </c>
      <c r="F161" s="268" t="s">
        <v>1268</v>
      </c>
      <c r="G161" s="259"/>
      <c r="H161" s="264" t="s">
        <v>5</v>
      </c>
      <c r="I161" s="259"/>
      <c r="J161" s="259"/>
      <c r="K161" s="259"/>
      <c r="L161" s="259"/>
      <c r="M161" s="254"/>
      <c r="N161" s="258"/>
      <c r="O161" s="259"/>
      <c r="P161" s="259"/>
      <c r="Q161" s="259"/>
      <c r="R161" s="259"/>
      <c r="S161" s="259"/>
      <c r="T161" s="259"/>
      <c r="U161" s="259"/>
      <c r="V161" s="259"/>
      <c r="W161" s="259"/>
      <c r="X161" s="260"/>
      <c r="AT161" s="256" t="s">
        <v>181</v>
      </c>
      <c r="AU161" s="256" t="s">
        <v>83</v>
      </c>
      <c r="AV161" s="255" t="s">
        <v>81</v>
      </c>
      <c r="AW161" s="255" t="s">
        <v>7</v>
      </c>
      <c r="AX161" s="255" t="s">
        <v>73</v>
      </c>
      <c r="AY161" s="256" t="s">
        <v>171</v>
      </c>
    </row>
    <row r="162" spans="2:51" s="255" customFormat="1" ht="13.5" x14ac:dyDescent="0.3">
      <c r="B162" s="254"/>
      <c r="D162" s="212" t="s">
        <v>181</v>
      </c>
      <c r="E162" s="256" t="s">
        <v>5</v>
      </c>
      <c r="F162" s="257" t="s">
        <v>1269</v>
      </c>
      <c r="H162" s="256" t="s">
        <v>5</v>
      </c>
      <c r="M162" s="254"/>
      <c r="N162" s="258"/>
      <c r="O162" s="259"/>
      <c r="P162" s="259"/>
      <c r="Q162" s="259"/>
      <c r="R162" s="259"/>
      <c r="S162" s="259"/>
      <c r="T162" s="259"/>
      <c r="U162" s="259"/>
      <c r="V162" s="259"/>
      <c r="W162" s="259"/>
      <c r="X162" s="260"/>
      <c r="AT162" s="256" t="s">
        <v>181</v>
      </c>
      <c r="AU162" s="256" t="s">
        <v>83</v>
      </c>
      <c r="AV162" s="255" t="s">
        <v>81</v>
      </c>
      <c r="AW162" s="255" t="s">
        <v>7</v>
      </c>
      <c r="AX162" s="255" t="s">
        <v>73</v>
      </c>
      <c r="AY162" s="256" t="s">
        <v>171</v>
      </c>
    </row>
    <row r="163" spans="2:51" s="216" customFormat="1" ht="13.5" x14ac:dyDescent="0.3">
      <c r="B163" s="215"/>
      <c r="D163" s="212" t="s">
        <v>181</v>
      </c>
      <c r="E163" s="217" t="s">
        <v>5</v>
      </c>
      <c r="F163" s="218" t="s">
        <v>1270</v>
      </c>
      <c r="H163" s="219">
        <v>231.13</v>
      </c>
      <c r="M163" s="215"/>
      <c r="N163" s="220"/>
      <c r="O163" s="221"/>
      <c r="P163" s="221"/>
      <c r="Q163" s="221"/>
      <c r="R163" s="221"/>
      <c r="S163" s="221"/>
      <c r="T163" s="221"/>
      <c r="U163" s="221"/>
      <c r="V163" s="221"/>
      <c r="W163" s="221"/>
      <c r="X163" s="222"/>
      <c r="AT163" s="217" t="s">
        <v>181</v>
      </c>
      <c r="AU163" s="217" t="s">
        <v>83</v>
      </c>
      <c r="AV163" s="216" t="s">
        <v>83</v>
      </c>
      <c r="AW163" s="216" t="s">
        <v>7</v>
      </c>
      <c r="AX163" s="216" t="s">
        <v>73</v>
      </c>
      <c r="AY163" s="217" t="s">
        <v>171</v>
      </c>
    </row>
    <row r="164" spans="2:51" s="244" customFormat="1" ht="13.5" x14ac:dyDescent="0.3">
      <c r="B164" s="243"/>
      <c r="D164" s="212" t="s">
        <v>181</v>
      </c>
      <c r="E164" s="245" t="s">
        <v>5</v>
      </c>
      <c r="F164" s="246" t="s">
        <v>501</v>
      </c>
      <c r="H164" s="247">
        <v>231.13</v>
      </c>
      <c r="M164" s="243"/>
      <c r="N164" s="248"/>
      <c r="O164" s="249"/>
      <c r="P164" s="249"/>
      <c r="Q164" s="249"/>
      <c r="R164" s="249"/>
      <c r="S164" s="249"/>
      <c r="T164" s="249"/>
      <c r="U164" s="249"/>
      <c r="V164" s="249"/>
      <c r="W164" s="249"/>
      <c r="X164" s="250"/>
      <c r="AT164" s="245" t="s">
        <v>181</v>
      </c>
      <c r="AU164" s="245" t="s">
        <v>83</v>
      </c>
      <c r="AV164" s="244" t="s">
        <v>188</v>
      </c>
      <c r="AW164" s="244" t="s">
        <v>7</v>
      </c>
      <c r="AX164" s="244" t="s">
        <v>73</v>
      </c>
      <c r="AY164" s="245" t="s">
        <v>171</v>
      </c>
    </row>
    <row r="165" spans="2:51" s="255" customFormat="1" ht="13.5" x14ac:dyDescent="0.3">
      <c r="B165" s="254"/>
      <c r="D165" s="212" t="s">
        <v>181</v>
      </c>
      <c r="E165" s="256" t="s">
        <v>5</v>
      </c>
      <c r="F165" s="257" t="s">
        <v>1271</v>
      </c>
      <c r="H165" s="256" t="s">
        <v>5</v>
      </c>
      <c r="M165" s="254"/>
      <c r="N165" s="258"/>
      <c r="O165" s="259"/>
      <c r="P165" s="259"/>
      <c r="Q165" s="259"/>
      <c r="R165" s="259"/>
      <c r="S165" s="259"/>
      <c r="T165" s="259"/>
      <c r="U165" s="259"/>
      <c r="V165" s="259"/>
      <c r="W165" s="259"/>
      <c r="X165" s="260"/>
      <c r="AT165" s="256" t="s">
        <v>181</v>
      </c>
      <c r="AU165" s="256" t="s">
        <v>83</v>
      </c>
      <c r="AV165" s="255" t="s">
        <v>81</v>
      </c>
      <c r="AW165" s="255" t="s">
        <v>7</v>
      </c>
      <c r="AX165" s="255" t="s">
        <v>73</v>
      </c>
      <c r="AY165" s="256" t="s">
        <v>171</v>
      </c>
    </row>
    <row r="166" spans="2:51" s="255" customFormat="1" ht="13.5" x14ac:dyDescent="0.3">
      <c r="B166" s="254"/>
      <c r="D166" s="212" t="s">
        <v>181</v>
      </c>
      <c r="E166" s="256" t="s">
        <v>5</v>
      </c>
      <c r="F166" s="257" t="s">
        <v>1272</v>
      </c>
      <c r="H166" s="256" t="s">
        <v>5</v>
      </c>
      <c r="M166" s="254"/>
      <c r="N166" s="258"/>
      <c r="O166" s="259"/>
      <c r="P166" s="259"/>
      <c r="Q166" s="259"/>
      <c r="R166" s="259"/>
      <c r="S166" s="259"/>
      <c r="T166" s="259"/>
      <c r="U166" s="259"/>
      <c r="V166" s="259"/>
      <c r="W166" s="259"/>
      <c r="X166" s="260"/>
      <c r="AT166" s="256" t="s">
        <v>181</v>
      </c>
      <c r="AU166" s="256" t="s">
        <v>83</v>
      </c>
      <c r="AV166" s="255" t="s">
        <v>81</v>
      </c>
      <c r="AW166" s="255" t="s">
        <v>7</v>
      </c>
      <c r="AX166" s="255" t="s">
        <v>73</v>
      </c>
      <c r="AY166" s="256" t="s">
        <v>171</v>
      </c>
    </row>
    <row r="167" spans="2:51" s="216" customFormat="1" ht="13.5" x14ac:dyDescent="0.3">
      <c r="B167" s="215"/>
      <c r="D167" s="212" t="s">
        <v>181</v>
      </c>
      <c r="E167" s="217" t="s">
        <v>5</v>
      </c>
      <c r="F167" s="218" t="s">
        <v>1273</v>
      </c>
      <c r="H167" s="219">
        <v>77.709999999999994</v>
      </c>
      <c r="M167" s="215"/>
      <c r="N167" s="220"/>
      <c r="O167" s="221"/>
      <c r="P167" s="221"/>
      <c r="Q167" s="221"/>
      <c r="R167" s="221"/>
      <c r="S167" s="221"/>
      <c r="T167" s="221"/>
      <c r="U167" s="221"/>
      <c r="V167" s="221"/>
      <c r="W167" s="221"/>
      <c r="X167" s="222"/>
      <c r="AT167" s="217" t="s">
        <v>181</v>
      </c>
      <c r="AU167" s="217" t="s">
        <v>83</v>
      </c>
      <c r="AV167" s="216" t="s">
        <v>83</v>
      </c>
      <c r="AW167" s="216" t="s">
        <v>7</v>
      </c>
      <c r="AX167" s="216" t="s">
        <v>73</v>
      </c>
      <c r="AY167" s="217" t="s">
        <v>171</v>
      </c>
    </row>
    <row r="168" spans="2:51" s="244" customFormat="1" ht="13.5" x14ac:dyDescent="0.3">
      <c r="B168" s="243"/>
      <c r="D168" s="212" t="s">
        <v>181</v>
      </c>
      <c r="E168" s="245" t="s">
        <v>5</v>
      </c>
      <c r="F168" s="246" t="s">
        <v>501</v>
      </c>
      <c r="H168" s="247">
        <v>77.709999999999994</v>
      </c>
      <c r="M168" s="243"/>
      <c r="N168" s="248"/>
      <c r="O168" s="249"/>
      <c r="P168" s="249"/>
      <c r="Q168" s="249"/>
      <c r="R168" s="249"/>
      <c r="S168" s="249"/>
      <c r="T168" s="249"/>
      <c r="U168" s="249"/>
      <c r="V168" s="249"/>
      <c r="W168" s="249"/>
      <c r="X168" s="250"/>
      <c r="AT168" s="245" t="s">
        <v>181</v>
      </c>
      <c r="AU168" s="245" t="s">
        <v>83</v>
      </c>
      <c r="AV168" s="244" t="s">
        <v>188</v>
      </c>
      <c r="AW168" s="244" t="s">
        <v>7</v>
      </c>
      <c r="AX168" s="244" t="s">
        <v>73</v>
      </c>
      <c r="AY168" s="245" t="s">
        <v>171</v>
      </c>
    </row>
    <row r="169" spans="2:51" s="255" customFormat="1" ht="13.5" x14ac:dyDescent="0.3">
      <c r="B169" s="254"/>
      <c r="D169" s="212" t="s">
        <v>181</v>
      </c>
      <c r="E169" s="256" t="s">
        <v>5</v>
      </c>
      <c r="F169" s="257" t="s">
        <v>1274</v>
      </c>
      <c r="H169" s="256" t="s">
        <v>5</v>
      </c>
      <c r="M169" s="254"/>
      <c r="N169" s="258"/>
      <c r="O169" s="259"/>
      <c r="P169" s="259"/>
      <c r="Q169" s="259"/>
      <c r="R169" s="259"/>
      <c r="S169" s="259"/>
      <c r="T169" s="259"/>
      <c r="U169" s="259"/>
      <c r="V169" s="259"/>
      <c r="W169" s="259"/>
      <c r="X169" s="260"/>
      <c r="AT169" s="256" t="s">
        <v>181</v>
      </c>
      <c r="AU169" s="256" t="s">
        <v>83</v>
      </c>
      <c r="AV169" s="255" t="s">
        <v>81</v>
      </c>
      <c r="AW169" s="255" t="s">
        <v>7</v>
      </c>
      <c r="AX169" s="255" t="s">
        <v>73</v>
      </c>
      <c r="AY169" s="256" t="s">
        <v>171</v>
      </c>
    </row>
    <row r="170" spans="2:51" s="255" customFormat="1" ht="13.5" x14ac:dyDescent="0.3">
      <c r="B170" s="254"/>
      <c r="D170" s="212" t="s">
        <v>181</v>
      </c>
      <c r="E170" s="256" t="s">
        <v>5</v>
      </c>
      <c r="F170" s="257" t="s">
        <v>1275</v>
      </c>
      <c r="H170" s="256" t="s">
        <v>5</v>
      </c>
      <c r="M170" s="254"/>
      <c r="N170" s="258"/>
      <c r="O170" s="259"/>
      <c r="P170" s="259"/>
      <c r="Q170" s="259"/>
      <c r="R170" s="259"/>
      <c r="S170" s="259"/>
      <c r="T170" s="259"/>
      <c r="U170" s="259"/>
      <c r="V170" s="259"/>
      <c r="W170" s="259"/>
      <c r="X170" s="260"/>
      <c r="AT170" s="256" t="s">
        <v>181</v>
      </c>
      <c r="AU170" s="256" t="s">
        <v>83</v>
      </c>
      <c r="AV170" s="255" t="s">
        <v>81</v>
      </c>
      <c r="AW170" s="255" t="s">
        <v>7</v>
      </c>
      <c r="AX170" s="255" t="s">
        <v>73</v>
      </c>
      <c r="AY170" s="256" t="s">
        <v>171</v>
      </c>
    </row>
    <row r="171" spans="2:51" s="216" customFormat="1" ht="13.5" x14ac:dyDescent="0.3">
      <c r="B171" s="215"/>
      <c r="D171" s="212" t="s">
        <v>181</v>
      </c>
      <c r="E171" s="217" t="s">
        <v>5</v>
      </c>
      <c r="F171" s="218" t="s">
        <v>1276</v>
      </c>
      <c r="H171" s="219">
        <v>96.95</v>
      </c>
      <c r="M171" s="215"/>
      <c r="N171" s="220"/>
      <c r="O171" s="221"/>
      <c r="P171" s="221"/>
      <c r="Q171" s="221"/>
      <c r="R171" s="221"/>
      <c r="S171" s="221"/>
      <c r="T171" s="221"/>
      <c r="U171" s="221"/>
      <c r="V171" s="221"/>
      <c r="W171" s="221"/>
      <c r="X171" s="222"/>
      <c r="AT171" s="217" t="s">
        <v>181</v>
      </c>
      <c r="AU171" s="217" t="s">
        <v>83</v>
      </c>
      <c r="AV171" s="216" t="s">
        <v>83</v>
      </c>
      <c r="AW171" s="216" t="s">
        <v>7</v>
      </c>
      <c r="AX171" s="216" t="s">
        <v>73</v>
      </c>
      <c r="AY171" s="217" t="s">
        <v>171</v>
      </c>
    </row>
    <row r="172" spans="2:51" s="244" customFormat="1" ht="13.5" x14ac:dyDescent="0.3">
      <c r="B172" s="243"/>
      <c r="D172" s="212" t="s">
        <v>181</v>
      </c>
      <c r="E172" s="245" t="s">
        <v>5</v>
      </c>
      <c r="F172" s="246" t="s">
        <v>501</v>
      </c>
      <c r="H172" s="247">
        <v>96.95</v>
      </c>
      <c r="M172" s="243"/>
      <c r="N172" s="248"/>
      <c r="O172" s="249"/>
      <c r="P172" s="249"/>
      <c r="Q172" s="249"/>
      <c r="R172" s="249"/>
      <c r="S172" s="249"/>
      <c r="T172" s="249"/>
      <c r="U172" s="249"/>
      <c r="V172" s="249"/>
      <c r="W172" s="249"/>
      <c r="X172" s="250"/>
      <c r="AT172" s="245" t="s">
        <v>181</v>
      </c>
      <c r="AU172" s="245" t="s">
        <v>83</v>
      </c>
      <c r="AV172" s="244" t="s">
        <v>188</v>
      </c>
      <c r="AW172" s="244" t="s">
        <v>7</v>
      </c>
      <c r="AX172" s="244" t="s">
        <v>73</v>
      </c>
      <c r="AY172" s="245" t="s">
        <v>171</v>
      </c>
    </row>
    <row r="173" spans="2:51" s="255" customFormat="1" ht="13.5" x14ac:dyDescent="0.3">
      <c r="B173" s="254"/>
      <c r="D173" s="212" t="s">
        <v>181</v>
      </c>
      <c r="E173" s="256" t="s">
        <v>5</v>
      </c>
      <c r="F173" s="257" t="s">
        <v>1284</v>
      </c>
      <c r="H173" s="256" t="s">
        <v>5</v>
      </c>
      <c r="M173" s="254"/>
      <c r="N173" s="258"/>
      <c r="O173" s="259"/>
      <c r="P173" s="259"/>
      <c r="Q173" s="259"/>
      <c r="R173" s="259"/>
      <c r="S173" s="259"/>
      <c r="T173" s="259"/>
      <c r="U173" s="259"/>
      <c r="V173" s="259"/>
      <c r="W173" s="259"/>
      <c r="X173" s="260"/>
      <c r="AT173" s="256" t="s">
        <v>181</v>
      </c>
      <c r="AU173" s="256" t="s">
        <v>83</v>
      </c>
      <c r="AV173" s="255" t="s">
        <v>81</v>
      </c>
      <c r="AW173" s="255" t="s">
        <v>7</v>
      </c>
      <c r="AX173" s="255" t="s">
        <v>73</v>
      </c>
      <c r="AY173" s="256" t="s">
        <v>171</v>
      </c>
    </row>
    <row r="174" spans="2:51" s="255" customFormat="1" ht="13.5" x14ac:dyDescent="0.3">
      <c r="B174" s="254"/>
      <c r="D174" s="212" t="s">
        <v>181</v>
      </c>
      <c r="E174" s="256" t="s">
        <v>5</v>
      </c>
      <c r="F174" s="257" t="s">
        <v>1285</v>
      </c>
      <c r="H174" s="256" t="s">
        <v>5</v>
      </c>
      <c r="M174" s="254"/>
      <c r="N174" s="258"/>
      <c r="O174" s="259"/>
      <c r="P174" s="259"/>
      <c r="Q174" s="259"/>
      <c r="R174" s="259"/>
      <c r="S174" s="259"/>
      <c r="T174" s="259"/>
      <c r="U174" s="259"/>
      <c r="V174" s="259"/>
      <c r="W174" s="259"/>
      <c r="X174" s="260"/>
      <c r="AT174" s="256" t="s">
        <v>181</v>
      </c>
      <c r="AU174" s="256" t="s">
        <v>83</v>
      </c>
      <c r="AV174" s="255" t="s">
        <v>81</v>
      </c>
      <c r="AW174" s="255" t="s">
        <v>7</v>
      </c>
      <c r="AX174" s="255" t="s">
        <v>73</v>
      </c>
      <c r="AY174" s="256" t="s">
        <v>171</v>
      </c>
    </row>
    <row r="175" spans="2:51" s="216" customFormat="1" ht="13.5" x14ac:dyDescent="0.3">
      <c r="B175" s="215"/>
      <c r="D175" s="212" t="s">
        <v>181</v>
      </c>
      <c r="E175" s="217" t="s">
        <v>5</v>
      </c>
      <c r="F175" s="218" t="s">
        <v>1286</v>
      </c>
      <c r="H175" s="219">
        <v>9.2490000000000006</v>
      </c>
      <c r="M175" s="215"/>
      <c r="N175" s="220"/>
      <c r="O175" s="221"/>
      <c r="P175" s="221"/>
      <c r="Q175" s="221"/>
      <c r="R175" s="221"/>
      <c r="S175" s="221"/>
      <c r="T175" s="221"/>
      <c r="U175" s="221"/>
      <c r="V175" s="221"/>
      <c r="W175" s="221"/>
      <c r="X175" s="222"/>
      <c r="AT175" s="217" t="s">
        <v>181</v>
      </c>
      <c r="AU175" s="217" t="s">
        <v>83</v>
      </c>
      <c r="AV175" s="216" t="s">
        <v>83</v>
      </c>
      <c r="AW175" s="216" t="s">
        <v>7</v>
      </c>
      <c r="AX175" s="216" t="s">
        <v>73</v>
      </c>
      <c r="AY175" s="217" t="s">
        <v>171</v>
      </c>
    </row>
    <row r="176" spans="2:51" s="244" customFormat="1" ht="13.5" x14ac:dyDescent="0.3">
      <c r="B176" s="243"/>
      <c r="C176" s="249"/>
      <c r="D176" s="262" t="s">
        <v>181</v>
      </c>
      <c r="E176" s="290" t="s">
        <v>5</v>
      </c>
      <c r="F176" s="291" t="s">
        <v>501</v>
      </c>
      <c r="G176" s="249"/>
      <c r="H176" s="292">
        <v>9.2490000000000006</v>
      </c>
      <c r="I176" s="249"/>
      <c r="J176" s="249"/>
      <c r="K176" s="249"/>
      <c r="L176" s="249"/>
      <c r="M176" s="243"/>
      <c r="N176" s="248"/>
      <c r="O176" s="249"/>
      <c r="P176" s="249"/>
      <c r="Q176" s="249"/>
      <c r="R176" s="249"/>
      <c r="S176" s="249"/>
      <c r="T176" s="249"/>
      <c r="U176" s="249"/>
      <c r="V176" s="249"/>
      <c r="W176" s="249"/>
      <c r="X176" s="250"/>
      <c r="AT176" s="245" t="s">
        <v>181</v>
      </c>
      <c r="AU176" s="245" t="s">
        <v>83</v>
      </c>
      <c r="AV176" s="244" t="s">
        <v>188</v>
      </c>
      <c r="AW176" s="244" t="s">
        <v>7</v>
      </c>
      <c r="AX176" s="244" t="s">
        <v>73</v>
      </c>
      <c r="AY176" s="245" t="s">
        <v>171</v>
      </c>
    </row>
    <row r="177" spans="2:65" s="255" customFormat="1" ht="13.5" x14ac:dyDescent="0.3">
      <c r="B177" s="254"/>
      <c r="D177" s="212" t="s">
        <v>181</v>
      </c>
      <c r="E177" s="256" t="s">
        <v>5</v>
      </c>
      <c r="F177" s="257" t="s">
        <v>1290</v>
      </c>
      <c r="H177" s="256" t="s">
        <v>5</v>
      </c>
      <c r="M177" s="254"/>
      <c r="N177" s="258"/>
      <c r="O177" s="259"/>
      <c r="P177" s="259"/>
      <c r="Q177" s="259"/>
      <c r="R177" s="259"/>
      <c r="S177" s="259"/>
      <c r="T177" s="259"/>
      <c r="U177" s="259"/>
      <c r="V177" s="259"/>
      <c r="W177" s="259"/>
      <c r="X177" s="260"/>
      <c r="AT177" s="256" t="s">
        <v>181</v>
      </c>
      <c r="AU177" s="256" t="s">
        <v>83</v>
      </c>
      <c r="AV177" s="255" t="s">
        <v>81</v>
      </c>
      <c r="AW177" s="255" t="s">
        <v>7</v>
      </c>
      <c r="AX177" s="255" t="s">
        <v>73</v>
      </c>
      <c r="AY177" s="256" t="s">
        <v>171</v>
      </c>
    </row>
    <row r="178" spans="2:65" s="255" customFormat="1" ht="13.5" x14ac:dyDescent="0.3">
      <c r="B178" s="254"/>
      <c r="D178" s="212" t="s">
        <v>181</v>
      </c>
      <c r="E178" s="256" t="s">
        <v>5</v>
      </c>
      <c r="F178" s="257" t="s">
        <v>1285</v>
      </c>
      <c r="H178" s="256" t="s">
        <v>5</v>
      </c>
      <c r="M178" s="254"/>
      <c r="N178" s="258"/>
      <c r="O178" s="259"/>
      <c r="P178" s="259"/>
      <c r="Q178" s="259"/>
      <c r="R178" s="259"/>
      <c r="S178" s="259"/>
      <c r="T178" s="259"/>
      <c r="U178" s="259"/>
      <c r="V178" s="259"/>
      <c r="W178" s="259"/>
      <c r="X178" s="260"/>
      <c r="AT178" s="256" t="s">
        <v>181</v>
      </c>
      <c r="AU178" s="256" t="s">
        <v>83</v>
      </c>
      <c r="AV178" s="255" t="s">
        <v>81</v>
      </c>
      <c r="AW178" s="255" t="s">
        <v>7</v>
      </c>
      <c r="AX178" s="255" t="s">
        <v>73</v>
      </c>
      <c r="AY178" s="256" t="s">
        <v>171</v>
      </c>
    </row>
    <row r="179" spans="2:65" s="216" customFormat="1" ht="13.5" x14ac:dyDescent="0.3">
      <c r="B179" s="215"/>
      <c r="D179" s="212" t="s">
        <v>181</v>
      </c>
      <c r="E179" s="217" t="s">
        <v>5</v>
      </c>
      <c r="F179" s="218" t="s">
        <v>1291</v>
      </c>
      <c r="H179" s="219">
        <v>117.31</v>
      </c>
      <c r="M179" s="215"/>
      <c r="N179" s="220"/>
      <c r="O179" s="221"/>
      <c r="P179" s="221"/>
      <c r="Q179" s="221"/>
      <c r="R179" s="221"/>
      <c r="S179" s="221"/>
      <c r="T179" s="221"/>
      <c r="U179" s="221"/>
      <c r="V179" s="221"/>
      <c r="W179" s="221"/>
      <c r="X179" s="222"/>
      <c r="AT179" s="217" t="s">
        <v>181</v>
      </c>
      <c r="AU179" s="217" t="s">
        <v>83</v>
      </c>
      <c r="AV179" s="216" t="s">
        <v>83</v>
      </c>
      <c r="AW179" s="216" t="s">
        <v>7</v>
      </c>
      <c r="AX179" s="216" t="s">
        <v>73</v>
      </c>
      <c r="AY179" s="217" t="s">
        <v>171</v>
      </c>
    </row>
    <row r="180" spans="2:65" s="244" customFormat="1" ht="13.5" x14ac:dyDescent="0.3">
      <c r="B180" s="243"/>
      <c r="D180" s="212" t="s">
        <v>181</v>
      </c>
      <c r="E180" s="245" t="s">
        <v>5</v>
      </c>
      <c r="F180" s="246" t="s">
        <v>501</v>
      </c>
      <c r="H180" s="247">
        <v>117.31</v>
      </c>
      <c r="M180" s="243"/>
      <c r="N180" s="248"/>
      <c r="O180" s="249"/>
      <c r="P180" s="249"/>
      <c r="Q180" s="249"/>
      <c r="R180" s="249"/>
      <c r="S180" s="249"/>
      <c r="T180" s="249"/>
      <c r="U180" s="249"/>
      <c r="V180" s="249"/>
      <c r="W180" s="249"/>
      <c r="X180" s="250"/>
      <c r="AT180" s="245" t="s">
        <v>181</v>
      </c>
      <c r="AU180" s="245" t="s">
        <v>83</v>
      </c>
      <c r="AV180" s="244" t="s">
        <v>188</v>
      </c>
      <c r="AW180" s="244" t="s">
        <v>7</v>
      </c>
      <c r="AX180" s="244" t="s">
        <v>73</v>
      </c>
      <c r="AY180" s="245" t="s">
        <v>171</v>
      </c>
    </row>
    <row r="181" spans="2:65" s="255" customFormat="1" ht="13.5" x14ac:dyDescent="0.3">
      <c r="B181" s="254"/>
      <c r="D181" s="212" t="s">
        <v>181</v>
      </c>
      <c r="E181" s="256" t="s">
        <v>5</v>
      </c>
      <c r="F181" s="257" t="s">
        <v>1293</v>
      </c>
      <c r="H181" s="256" t="s">
        <v>5</v>
      </c>
      <c r="M181" s="254"/>
      <c r="N181" s="258"/>
      <c r="O181" s="259"/>
      <c r="P181" s="259"/>
      <c r="Q181" s="259"/>
      <c r="R181" s="259"/>
      <c r="S181" s="259"/>
      <c r="T181" s="259"/>
      <c r="U181" s="259"/>
      <c r="V181" s="259"/>
      <c r="W181" s="259"/>
      <c r="X181" s="260"/>
      <c r="AT181" s="256" t="s">
        <v>181</v>
      </c>
      <c r="AU181" s="256" t="s">
        <v>83</v>
      </c>
      <c r="AV181" s="255" t="s">
        <v>81</v>
      </c>
      <c r="AW181" s="255" t="s">
        <v>7</v>
      </c>
      <c r="AX181" s="255" t="s">
        <v>73</v>
      </c>
      <c r="AY181" s="256" t="s">
        <v>171</v>
      </c>
    </row>
    <row r="182" spans="2:65" s="255" customFormat="1" ht="13.5" x14ac:dyDescent="0.3">
      <c r="B182" s="254"/>
      <c r="D182" s="212" t="s">
        <v>181</v>
      </c>
      <c r="E182" s="256" t="s">
        <v>5</v>
      </c>
      <c r="F182" s="257" t="s">
        <v>1294</v>
      </c>
      <c r="H182" s="256" t="s">
        <v>5</v>
      </c>
      <c r="M182" s="254"/>
      <c r="N182" s="258"/>
      <c r="O182" s="259"/>
      <c r="P182" s="259"/>
      <c r="Q182" s="259"/>
      <c r="R182" s="259"/>
      <c r="S182" s="259"/>
      <c r="T182" s="259"/>
      <c r="U182" s="259"/>
      <c r="V182" s="259"/>
      <c r="W182" s="259"/>
      <c r="X182" s="260"/>
      <c r="AT182" s="256" t="s">
        <v>181</v>
      </c>
      <c r="AU182" s="256" t="s">
        <v>83</v>
      </c>
      <c r="AV182" s="255" t="s">
        <v>81</v>
      </c>
      <c r="AW182" s="255" t="s">
        <v>7</v>
      </c>
      <c r="AX182" s="255" t="s">
        <v>73</v>
      </c>
      <c r="AY182" s="256" t="s">
        <v>171</v>
      </c>
    </row>
    <row r="183" spans="2:65" s="216" customFormat="1" ht="13.5" x14ac:dyDescent="0.3">
      <c r="B183" s="215"/>
      <c r="D183" s="212" t="s">
        <v>181</v>
      </c>
      <c r="E183" s="217" t="s">
        <v>5</v>
      </c>
      <c r="F183" s="218" t="s">
        <v>1296</v>
      </c>
      <c r="H183" s="219">
        <v>-88.55</v>
      </c>
      <c r="M183" s="215"/>
      <c r="N183" s="220"/>
      <c r="O183" s="221"/>
      <c r="P183" s="221"/>
      <c r="Q183" s="221"/>
      <c r="R183" s="221"/>
      <c r="S183" s="221"/>
      <c r="T183" s="221"/>
      <c r="U183" s="221"/>
      <c r="V183" s="221"/>
      <c r="W183" s="221"/>
      <c r="X183" s="222"/>
      <c r="AT183" s="217" t="s">
        <v>181</v>
      </c>
      <c r="AU183" s="217" t="s">
        <v>83</v>
      </c>
      <c r="AV183" s="216" t="s">
        <v>83</v>
      </c>
      <c r="AW183" s="216" t="s">
        <v>7</v>
      </c>
      <c r="AX183" s="216" t="s">
        <v>73</v>
      </c>
      <c r="AY183" s="217" t="s">
        <v>171</v>
      </c>
    </row>
    <row r="184" spans="2:65" s="244" customFormat="1" ht="13.5" x14ac:dyDescent="0.3">
      <c r="B184" s="243"/>
      <c r="D184" s="212" t="s">
        <v>181</v>
      </c>
      <c r="E184" s="245" t="s">
        <v>5</v>
      </c>
      <c r="F184" s="246" t="s">
        <v>501</v>
      </c>
      <c r="H184" s="247">
        <v>-88.55</v>
      </c>
      <c r="M184" s="243"/>
      <c r="N184" s="248"/>
      <c r="O184" s="249"/>
      <c r="P184" s="249"/>
      <c r="Q184" s="249"/>
      <c r="R184" s="249"/>
      <c r="S184" s="249"/>
      <c r="T184" s="249"/>
      <c r="U184" s="249"/>
      <c r="V184" s="249"/>
      <c r="W184" s="249"/>
      <c r="X184" s="250"/>
      <c r="AT184" s="245" t="s">
        <v>181</v>
      </c>
      <c r="AU184" s="245" t="s">
        <v>83</v>
      </c>
      <c r="AV184" s="244" t="s">
        <v>188</v>
      </c>
      <c r="AW184" s="244" t="s">
        <v>7</v>
      </c>
      <c r="AX184" s="244" t="s">
        <v>73</v>
      </c>
      <c r="AY184" s="245" t="s">
        <v>171</v>
      </c>
    </row>
    <row r="185" spans="2:65" s="255" customFormat="1" ht="13.5" x14ac:dyDescent="0.3">
      <c r="B185" s="254"/>
      <c r="D185" s="212" t="s">
        <v>181</v>
      </c>
      <c r="E185" s="256" t="s">
        <v>5</v>
      </c>
      <c r="F185" s="257" t="s">
        <v>1297</v>
      </c>
      <c r="H185" s="256" t="s">
        <v>5</v>
      </c>
      <c r="M185" s="254"/>
      <c r="N185" s="258"/>
      <c r="O185" s="259"/>
      <c r="P185" s="259"/>
      <c r="Q185" s="259"/>
      <c r="R185" s="259"/>
      <c r="S185" s="259"/>
      <c r="T185" s="259"/>
      <c r="U185" s="259"/>
      <c r="V185" s="259"/>
      <c r="W185" s="259"/>
      <c r="X185" s="260"/>
      <c r="AT185" s="256" t="s">
        <v>181</v>
      </c>
      <c r="AU185" s="256" t="s">
        <v>83</v>
      </c>
      <c r="AV185" s="255" t="s">
        <v>81</v>
      </c>
      <c r="AW185" s="255" t="s">
        <v>7</v>
      </c>
      <c r="AX185" s="255" t="s">
        <v>73</v>
      </c>
      <c r="AY185" s="256" t="s">
        <v>171</v>
      </c>
    </row>
    <row r="186" spans="2:65" s="255" customFormat="1" ht="13.5" x14ac:dyDescent="0.3">
      <c r="B186" s="254"/>
      <c r="D186" s="212" t="s">
        <v>181</v>
      </c>
      <c r="E186" s="256" t="s">
        <v>5</v>
      </c>
      <c r="F186" s="257" t="s">
        <v>1298</v>
      </c>
      <c r="H186" s="256" t="s">
        <v>5</v>
      </c>
      <c r="M186" s="254"/>
      <c r="N186" s="258"/>
      <c r="O186" s="259"/>
      <c r="P186" s="259"/>
      <c r="Q186" s="259"/>
      <c r="R186" s="259"/>
      <c r="S186" s="259"/>
      <c r="T186" s="259"/>
      <c r="U186" s="259"/>
      <c r="V186" s="259"/>
      <c r="W186" s="259"/>
      <c r="X186" s="260"/>
      <c r="AT186" s="256" t="s">
        <v>181</v>
      </c>
      <c r="AU186" s="256" t="s">
        <v>83</v>
      </c>
      <c r="AV186" s="255" t="s">
        <v>81</v>
      </c>
      <c r="AW186" s="255" t="s">
        <v>7</v>
      </c>
      <c r="AX186" s="255" t="s">
        <v>73</v>
      </c>
      <c r="AY186" s="256" t="s">
        <v>171</v>
      </c>
    </row>
    <row r="187" spans="2:65" s="216" customFormat="1" ht="13.5" x14ac:dyDescent="0.3">
      <c r="B187" s="215"/>
      <c r="D187" s="212" t="s">
        <v>181</v>
      </c>
      <c r="E187" s="217" t="s">
        <v>5</v>
      </c>
      <c r="F187" s="218" t="s">
        <v>1299</v>
      </c>
      <c r="H187" s="219">
        <v>16.8</v>
      </c>
      <c r="M187" s="215"/>
      <c r="N187" s="220"/>
      <c r="O187" s="221"/>
      <c r="P187" s="221"/>
      <c r="Q187" s="221"/>
      <c r="R187" s="221"/>
      <c r="S187" s="221"/>
      <c r="T187" s="221"/>
      <c r="U187" s="221"/>
      <c r="V187" s="221"/>
      <c r="W187" s="221"/>
      <c r="X187" s="222"/>
      <c r="AT187" s="217" t="s">
        <v>181</v>
      </c>
      <c r="AU187" s="217" t="s">
        <v>83</v>
      </c>
      <c r="AV187" s="216" t="s">
        <v>83</v>
      </c>
      <c r="AW187" s="216" t="s">
        <v>7</v>
      </c>
      <c r="AX187" s="216" t="s">
        <v>73</v>
      </c>
      <c r="AY187" s="217" t="s">
        <v>171</v>
      </c>
    </row>
    <row r="188" spans="2:65" s="244" customFormat="1" ht="13.5" x14ac:dyDescent="0.3">
      <c r="B188" s="243"/>
      <c r="D188" s="212" t="s">
        <v>181</v>
      </c>
      <c r="E188" s="245" t="s">
        <v>5</v>
      </c>
      <c r="F188" s="246" t="s">
        <v>501</v>
      </c>
      <c r="H188" s="247">
        <v>16.8</v>
      </c>
      <c r="M188" s="243"/>
      <c r="N188" s="248"/>
      <c r="O188" s="249"/>
      <c r="P188" s="249"/>
      <c r="Q188" s="249"/>
      <c r="R188" s="249"/>
      <c r="S188" s="249"/>
      <c r="T188" s="249"/>
      <c r="U188" s="249"/>
      <c r="V188" s="249"/>
      <c r="W188" s="249"/>
      <c r="X188" s="250"/>
      <c r="AT188" s="245" t="s">
        <v>181</v>
      </c>
      <c r="AU188" s="245" t="s">
        <v>83</v>
      </c>
      <c r="AV188" s="244" t="s">
        <v>188</v>
      </c>
      <c r="AW188" s="244" t="s">
        <v>7</v>
      </c>
      <c r="AX188" s="244" t="s">
        <v>73</v>
      </c>
      <c r="AY188" s="245" t="s">
        <v>171</v>
      </c>
    </row>
    <row r="189" spans="2:65" s="224" customFormat="1" ht="13.5" x14ac:dyDescent="0.3">
      <c r="B189" s="223"/>
      <c r="C189" s="229"/>
      <c r="D189" s="262" t="s">
        <v>181</v>
      </c>
      <c r="E189" s="265" t="s">
        <v>5</v>
      </c>
      <c r="F189" s="270" t="s">
        <v>205</v>
      </c>
      <c r="G189" s="229"/>
      <c r="H189" s="272">
        <v>460.59899999999999</v>
      </c>
      <c r="I189" s="229"/>
      <c r="J189" s="229"/>
      <c r="K189" s="229"/>
      <c r="L189" s="229"/>
      <c r="M189" s="223"/>
      <c r="N189" s="228"/>
      <c r="O189" s="229"/>
      <c r="P189" s="229"/>
      <c r="Q189" s="229"/>
      <c r="R189" s="229"/>
      <c r="S189" s="229"/>
      <c r="T189" s="229"/>
      <c r="U189" s="229"/>
      <c r="V189" s="229"/>
      <c r="W189" s="229"/>
      <c r="X189" s="230"/>
      <c r="AT189" s="225" t="s">
        <v>181</v>
      </c>
      <c r="AU189" s="225" t="s">
        <v>83</v>
      </c>
      <c r="AV189" s="224" t="s">
        <v>177</v>
      </c>
      <c r="AW189" s="224" t="s">
        <v>7</v>
      </c>
      <c r="AX189" s="224" t="s">
        <v>81</v>
      </c>
      <c r="AY189" s="225" t="s">
        <v>171</v>
      </c>
    </row>
    <row r="190" spans="2:65" s="45" customFormat="1" ht="25.5" customHeight="1" x14ac:dyDescent="0.3">
      <c r="B190" s="38"/>
      <c r="C190" s="201" t="s">
        <v>227</v>
      </c>
      <c r="D190" s="201" t="s">
        <v>173</v>
      </c>
      <c r="E190" s="202" t="s">
        <v>1300</v>
      </c>
      <c r="F190" s="203" t="s">
        <v>1301</v>
      </c>
      <c r="G190" s="204" t="s">
        <v>195</v>
      </c>
      <c r="H190" s="205">
        <v>6908.9849999999997</v>
      </c>
      <c r="I190" s="7"/>
      <c r="J190" s="7"/>
      <c r="K190" s="206">
        <f>ROUND(P190*H190,2)</f>
        <v>0</v>
      </c>
      <c r="L190" s="203" t="s">
        <v>5</v>
      </c>
      <c r="M190" s="38"/>
      <c r="N190" s="207" t="s">
        <v>5</v>
      </c>
      <c r="O190" s="208" t="s">
        <v>42</v>
      </c>
      <c r="P190" s="144">
        <f>I190+J190</f>
        <v>0</v>
      </c>
      <c r="Q190" s="144">
        <f>ROUND(I190*H190,2)</f>
        <v>0</v>
      </c>
      <c r="R190" s="144">
        <f>ROUND(J190*H190,2)</f>
        <v>0</v>
      </c>
      <c r="S190" s="39"/>
      <c r="T190" s="209">
        <f>S190*H190</f>
        <v>0</v>
      </c>
      <c r="U190" s="209">
        <v>0</v>
      </c>
      <c r="V190" s="209">
        <f>U190*H190</f>
        <v>0</v>
      </c>
      <c r="W190" s="209">
        <v>0</v>
      </c>
      <c r="X190" s="210">
        <f>W190*H190</f>
        <v>0</v>
      </c>
      <c r="AR190" s="17" t="s">
        <v>177</v>
      </c>
      <c r="AT190" s="17" t="s">
        <v>173</v>
      </c>
      <c r="AU190" s="17" t="s">
        <v>83</v>
      </c>
      <c r="AY190" s="17" t="s">
        <v>171</v>
      </c>
      <c r="BE190" s="211">
        <f>IF(O190="základní",K190,0)</f>
        <v>0</v>
      </c>
      <c r="BF190" s="211">
        <f>IF(O190="snížená",K190,0)</f>
        <v>0</v>
      </c>
      <c r="BG190" s="211">
        <f>IF(O190="zákl. přenesená",K190,0)</f>
        <v>0</v>
      </c>
      <c r="BH190" s="211">
        <f>IF(O190="sníž. přenesená",K190,0)</f>
        <v>0</v>
      </c>
      <c r="BI190" s="211">
        <f>IF(O190="nulová",K190,0)</f>
        <v>0</v>
      </c>
      <c r="BJ190" s="17" t="s">
        <v>81</v>
      </c>
      <c r="BK190" s="211">
        <f>ROUND(P190*H190,2)</f>
        <v>0</v>
      </c>
      <c r="BL190" s="17" t="s">
        <v>177</v>
      </c>
      <c r="BM190" s="17" t="s">
        <v>270</v>
      </c>
    </row>
    <row r="191" spans="2:65" s="45" customFormat="1" ht="40.5" x14ac:dyDescent="0.3">
      <c r="B191" s="38"/>
      <c r="D191" s="212" t="s">
        <v>179</v>
      </c>
      <c r="F191" s="213" t="s">
        <v>1302</v>
      </c>
      <c r="M191" s="38"/>
      <c r="N191" s="214"/>
      <c r="O191" s="39"/>
      <c r="P191" s="39"/>
      <c r="Q191" s="39"/>
      <c r="R191" s="39"/>
      <c r="S191" s="39"/>
      <c r="T191" s="39"/>
      <c r="U191" s="39"/>
      <c r="V191" s="39"/>
      <c r="W191" s="39"/>
      <c r="X191" s="87"/>
      <c r="AT191" s="17" t="s">
        <v>179</v>
      </c>
      <c r="AU191" s="17" t="s">
        <v>83</v>
      </c>
    </row>
    <row r="192" spans="2:65" s="45" customFormat="1" ht="16.5" customHeight="1" x14ac:dyDescent="0.3">
      <c r="B192" s="38"/>
      <c r="C192" s="201" t="s">
        <v>233</v>
      </c>
      <c r="D192" s="201" t="s">
        <v>173</v>
      </c>
      <c r="E192" s="202" t="s">
        <v>1303</v>
      </c>
      <c r="F192" s="203" t="s">
        <v>1304</v>
      </c>
      <c r="G192" s="204" t="s">
        <v>195</v>
      </c>
      <c r="H192" s="205">
        <v>637.69899999999996</v>
      </c>
      <c r="I192" s="7"/>
      <c r="J192" s="7"/>
      <c r="K192" s="206">
        <f>ROUND(P192*H192,2)</f>
        <v>0</v>
      </c>
      <c r="L192" s="203" t="s">
        <v>5</v>
      </c>
      <c r="M192" s="38"/>
      <c r="N192" s="207" t="s">
        <v>5</v>
      </c>
      <c r="O192" s="208" t="s">
        <v>42</v>
      </c>
      <c r="P192" s="144">
        <f>I192+J192</f>
        <v>0</v>
      </c>
      <c r="Q192" s="144">
        <f>ROUND(I192*H192,2)</f>
        <v>0</v>
      </c>
      <c r="R192" s="144">
        <f>ROUND(J192*H192,2)</f>
        <v>0</v>
      </c>
      <c r="S192" s="39"/>
      <c r="T192" s="209">
        <f>S192*H192</f>
        <v>0</v>
      </c>
      <c r="U192" s="209">
        <v>0</v>
      </c>
      <c r="V192" s="209">
        <f>U192*H192</f>
        <v>0</v>
      </c>
      <c r="W192" s="209">
        <v>0</v>
      </c>
      <c r="X192" s="210">
        <f>W192*H192</f>
        <v>0</v>
      </c>
      <c r="AR192" s="17" t="s">
        <v>177</v>
      </c>
      <c r="AT192" s="17" t="s">
        <v>173</v>
      </c>
      <c r="AU192" s="17" t="s">
        <v>83</v>
      </c>
      <c r="AY192" s="17" t="s">
        <v>171</v>
      </c>
      <c r="BE192" s="211">
        <f>IF(O192="základní",K192,0)</f>
        <v>0</v>
      </c>
      <c r="BF192" s="211">
        <f>IF(O192="snížená",K192,0)</f>
        <v>0</v>
      </c>
      <c r="BG192" s="211">
        <f>IF(O192="zákl. přenesená",K192,0)</f>
        <v>0</v>
      </c>
      <c r="BH192" s="211">
        <f>IF(O192="sníž. přenesená",K192,0)</f>
        <v>0</v>
      </c>
      <c r="BI192" s="211">
        <f>IF(O192="nulová",K192,0)</f>
        <v>0</v>
      </c>
      <c r="BJ192" s="17" t="s">
        <v>81</v>
      </c>
      <c r="BK192" s="211">
        <f>ROUND(P192*H192,2)</f>
        <v>0</v>
      </c>
      <c r="BL192" s="17" t="s">
        <v>177</v>
      </c>
      <c r="BM192" s="17" t="s">
        <v>277</v>
      </c>
    </row>
    <row r="193" spans="2:51" s="45" customFormat="1" ht="27" x14ac:dyDescent="0.3">
      <c r="B193" s="38"/>
      <c r="D193" s="212" t="s">
        <v>179</v>
      </c>
      <c r="F193" s="213" t="s">
        <v>1267</v>
      </c>
      <c r="M193" s="38"/>
      <c r="N193" s="214"/>
      <c r="O193" s="39"/>
      <c r="P193" s="39"/>
      <c r="Q193" s="39"/>
      <c r="R193" s="39"/>
      <c r="S193" s="39"/>
      <c r="T193" s="39"/>
      <c r="U193" s="39"/>
      <c r="V193" s="39"/>
      <c r="W193" s="39"/>
      <c r="X193" s="87"/>
      <c r="AT193" s="17" t="s">
        <v>179</v>
      </c>
      <c r="AU193" s="17" t="s">
        <v>83</v>
      </c>
    </row>
    <row r="194" spans="2:51" s="255" customFormat="1" ht="13.5" x14ac:dyDescent="0.3">
      <c r="B194" s="254"/>
      <c r="D194" s="212" t="s">
        <v>181</v>
      </c>
      <c r="E194" s="256" t="s">
        <v>5</v>
      </c>
      <c r="F194" s="257" t="s">
        <v>1268</v>
      </c>
      <c r="H194" s="256" t="s">
        <v>5</v>
      </c>
      <c r="M194" s="254"/>
      <c r="N194" s="258"/>
      <c r="O194" s="259"/>
      <c r="P194" s="259"/>
      <c r="Q194" s="259"/>
      <c r="R194" s="259"/>
      <c r="S194" s="259"/>
      <c r="T194" s="259"/>
      <c r="U194" s="259"/>
      <c r="V194" s="259"/>
      <c r="W194" s="259"/>
      <c r="X194" s="260"/>
      <c r="AT194" s="256" t="s">
        <v>181</v>
      </c>
      <c r="AU194" s="256" t="s">
        <v>83</v>
      </c>
      <c r="AV194" s="255" t="s">
        <v>81</v>
      </c>
      <c r="AW194" s="255" t="s">
        <v>7</v>
      </c>
      <c r="AX194" s="255" t="s">
        <v>73</v>
      </c>
      <c r="AY194" s="256" t="s">
        <v>171</v>
      </c>
    </row>
    <row r="195" spans="2:51" s="255" customFormat="1" ht="13.5" x14ac:dyDescent="0.3">
      <c r="B195" s="254"/>
      <c r="D195" s="212" t="s">
        <v>181</v>
      </c>
      <c r="E195" s="256" t="s">
        <v>5</v>
      </c>
      <c r="F195" s="257" t="s">
        <v>1269</v>
      </c>
      <c r="H195" s="256" t="s">
        <v>5</v>
      </c>
      <c r="M195" s="254"/>
      <c r="N195" s="258"/>
      <c r="O195" s="259"/>
      <c r="P195" s="259"/>
      <c r="Q195" s="259"/>
      <c r="R195" s="259"/>
      <c r="S195" s="259"/>
      <c r="T195" s="259"/>
      <c r="U195" s="259"/>
      <c r="V195" s="259"/>
      <c r="W195" s="259"/>
      <c r="X195" s="260"/>
      <c r="AT195" s="256" t="s">
        <v>181</v>
      </c>
      <c r="AU195" s="256" t="s">
        <v>83</v>
      </c>
      <c r="AV195" s="255" t="s">
        <v>81</v>
      </c>
      <c r="AW195" s="255" t="s">
        <v>7</v>
      </c>
      <c r="AX195" s="255" t="s">
        <v>73</v>
      </c>
      <c r="AY195" s="256" t="s">
        <v>171</v>
      </c>
    </row>
    <row r="196" spans="2:51" s="216" customFormat="1" ht="13.5" x14ac:dyDescent="0.3">
      <c r="B196" s="215"/>
      <c r="D196" s="212" t="s">
        <v>181</v>
      </c>
      <c r="E196" s="217" t="s">
        <v>5</v>
      </c>
      <c r="F196" s="218" t="s">
        <v>1270</v>
      </c>
      <c r="H196" s="219">
        <v>231.13</v>
      </c>
      <c r="M196" s="215"/>
      <c r="N196" s="220"/>
      <c r="O196" s="221"/>
      <c r="P196" s="221"/>
      <c r="Q196" s="221"/>
      <c r="R196" s="221"/>
      <c r="S196" s="221"/>
      <c r="T196" s="221"/>
      <c r="U196" s="221"/>
      <c r="V196" s="221"/>
      <c r="W196" s="221"/>
      <c r="X196" s="222"/>
      <c r="AT196" s="217" t="s">
        <v>181</v>
      </c>
      <c r="AU196" s="217" t="s">
        <v>83</v>
      </c>
      <c r="AV196" s="216" t="s">
        <v>83</v>
      </c>
      <c r="AW196" s="216" t="s">
        <v>7</v>
      </c>
      <c r="AX196" s="216" t="s">
        <v>73</v>
      </c>
      <c r="AY196" s="217" t="s">
        <v>171</v>
      </c>
    </row>
    <row r="197" spans="2:51" s="244" customFormat="1" ht="13.5" x14ac:dyDescent="0.3">
      <c r="B197" s="243"/>
      <c r="C197" s="249"/>
      <c r="D197" s="262" t="s">
        <v>181</v>
      </c>
      <c r="E197" s="290" t="s">
        <v>5</v>
      </c>
      <c r="F197" s="291" t="s">
        <v>501</v>
      </c>
      <c r="G197" s="249"/>
      <c r="H197" s="292">
        <v>231.13</v>
      </c>
      <c r="I197" s="249"/>
      <c r="J197" s="249"/>
      <c r="K197" s="249"/>
      <c r="L197" s="249"/>
      <c r="M197" s="243"/>
      <c r="N197" s="248"/>
      <c r="O197" s="249"/>
      <c r="P197" s="249"/>
      <c r="Q197" s="249"/>
      <c r="R197" s="249"/>
      <c r="S197" s="249"/>
      <c r="T197" s="249"/>
      <c r="U197" s="249"/>
      <c r="V197" s="249"/>
      <c r="W197" s="249"/>
      <c r="X197" s="250"/>
      <c r="AT197" s="245" t="s">
        <v>181</v>
      </c>
      <c r="AU197" s="245" t="s">
        <v>83</v>
      </c>
      <c r="AV197" s="244" t="s">
        <v>188</v>
      </c>
      <c r="AW197" s="244" t="s">
        <v>7</v>
      </c>
      <c r="AX197" s="244" t="s">
        <v>73</v>
      </c>
      <c r="AY197" s="245" t="s">
        <v>171</v>
      </c>
    </row>
    <row r="198" spans="2:51" s="255" customFormat="1" ht="13.5" x14ac:dyDescent="0.3">
      <c r="B198" s="254"/>
      <c r="D198" s="212" t="s">
        <v>181</v>
      </c>
      <c r="E198" s="256" t="s">
        <v>5</v>
      </c>
      <c r="F198" s="257" t="s">
        <v>1271</v>
      </c>
      <c r="H198" s="256" t="s">
        <v>5</v>
      </c>
      <c r="M198" s="254"/>
      <c r="N198" s="258"/>
      <c r="O198" s="259"/>
      <c r="P198" s="259"/>
      <c r="Q198" s="259"/>
      <c r="R198" s="259"/>
      <c r="S198" s="259"/>
      <c r="T198" s="259"/>
      <c r="U198" s="259"/>
      <c r="V198" s="259"/>
      <c r="W198" s="259"/>
      <c r="X198" s="260"/>
      <c r="AT198" s="256" t="s">
        <v>181</v>
      </c>
      <c r="AU198" s="256" t="s">
        <v>83</v>
      </c>
      <c r="AV198" s="255" t="s">
        <v>81</v>
      </c>
      <c r="AW198" s="255" t="s">
        <v>7</v>
      </c>
      <c r="AX198" s="255" t="s">
        <v>73</v>
      </c>
      <c r="AY198" s="256" t="s">
        <v>171</v>
      </c>
    </row>
    <row r="199" spans="2:51" s="255" customFormat="1" ht="13.5" x14ac:dyDescent="0.3">
      <c r="B199" s="254"/>
      <c r="D199" s="212" t="s">
        <v>181</v>
      </c>
      <c r="E199" s="256" t="s">
        <v>5</v>
      </c>
      <c r="F199" s="257" t="s">
        <v>1272</v>
      </c>
      <c r="H199" s="256" t="s">
        <v>5</v>
      </c>
      <c r="M199" s="254"/>
      <c r="N199" s="258"/>
      <c r="O199" s="259"/>
      <c r="P199" s="259"/>
      <c r="Q199" s="259"/>
      <c r="R199" s="259"/>
      <c r="S199" s="259"/>
      <c r="T199" s="259"/>
      <c r="U199" s="259"/>
      <c r="V199" s="259"/>
      <c r="W199" s="259"/>
      <c r="X199" s="260"/>
      <c r="AT199" s="256" t="s">
        <v>181</v>
      </c>
      <c r="AU199" s="256" t="s">
        <v>83</v>
      </c>
      <c r="AV199" s="255" t="s">
        <v>81</v>
      </c>
      <c r="AW199" s="255" t="s">
        <v>7</v>
      </c>
      <c r="AX199" s="255" t="s">
        <v>73</v>
      </c>
      <c r="AY199" s="256" t="s">
        <v>171</v>
      </c>
    </row>
    <row r="200" spans="2:51" s="216" customFormat="1" ht="13.5" x14ac:dyDescent="0.3">
      <c r="B200" s="215"/>
      <c r="D200" s="212" t="s">
        <v>181</v>
      </c>
      <c r="E200" s="217" t="s">
        <v>5</v>
      </c>
      <c r="F200" s="218" t="s">
        <v>1273</v>
      </c>
      <c r="H200" s="219">
        <v>77.709999999999994</v>
      </c>
      <c r="M200" s="215"/>
      <c r="N200" s="220"/>
      <c r="O200" s="221"/>
      <c r="P200" s="221"/>
      <c r="Q200" s="221"/>
      <c r="R200" s="221"/>
      <c r="S200" s="221"/>
      <c r="T200" s="221"/>
      <c r="U200" s="221"/>
      <c r="V200" s="221"/>
      <c r="W200" s="221"/>
      <c r="X200" s="222"/>
      <c r="AT200" s="217" t="s">
        <v>181</v>
      </c>
      <c r="AU200" s="217" t="s">
        <v>83</v>
      </c>
      <c r="AV200" s="216" t="s">
        <v>83</v>
      </c>
      <c r="AW200" s="216" t="s">
        <v>7</v>
      </c>
      <c r="AX200" s="216" t="s">
        <v>73</v>
      </c>
      <c r="AY200" s="217" t="s">
        <v>171</v>
      </c>
    </row>
    <row r="201" spans="2:51" s="244" customFormat="1" ht="13.5" x14ac:dyDescent="0.3">
      <c r="B201" s="243"/>
      <c r="D201" s="212" t="s">
        <v>181</v>
      </c>
      <c r="E201" s="245" t="s">
        <v>5</v>
      </c>
      <c r="F201" s="246" t="s">
        <v>501</v>
      </c>
      <c r="H201" s="247">
        <v>77.709999999999994</v>
      </c>
      <c r="M201" s="243"/>
      <c r="N201" s="248"/>
      <c r="O201" s="249"/>
      <c r="P201" s="249"/>
      <c r="Q201" s="249"/>
      <c r="R201" s="249"/>
      <c r="S201" s="249"/>
      <c r="T201" s="249"/>
      <c r="U201" s="249"/>
      <c r="V201" s="249"/>
      <c r="W201" s="249"/>
      <c r="X201" s="250"/>
      <c r="AT201" s="245" t="s">
        <v>181</v>
      </c>
      <c r="AU201" s="245" t="s">
        <v>83</v>
      </c>
      <c r="AV201" s="244" t="s">
        <v>188</v>
      </c>
      <c r="AW201" s="244" t="s">
        <v>7</v>
      </c>
      <c r="AX201" s="244" t="s">
        <v>73</v>
      </c>
      <c r="AY201" s="245" t="s">
        <v>171</v>
      </c>
    </row>
    <row r="202" spans="2:51" s="255" customFormat="1" ht="13.5" x14ac:dyDescent="0.3">
      <c r="B202" s="254"/>
      <c r="D202" s="212" t="s">
        <v>181</v>
      </c>
      <c r="E202" s="256" t="s">
        <v>5</v>
      </c>
      <c r="F202" s="257" t="s">
        <v>1274</v>
      </c>
      <c r="H202" s="256" t="s">
        <v>5</v>
      </c>
      <c r="M202" s="254"/>
      <c r="N202" s="258"/>
      <c r="O202" s="259"/>
      <c r="P202" s="259"/>
      <c r="Q202" s="259"/>
      <c r="R202" s="259"/>
      <c r="S202" s="259"/>
      <c r="T202" s="259"/>
      <c r="U202" s="259"/>
      <c r="V202" s="259"/>
      <c r="W202" s="259"/>
      <c r="X202" s="260"/>
      <c r="AT202" s="256" t="s">
        <v>181</v>
      </c>
      <c r="AU202" s="256" t="s">
        <v>83</v>
      </c>
      <c r="AV202" s="255" t="s">
        <v>81</v>
      </c>
      <c r="AW202" s="255" t="s">
        <v>7</v>
      </c>
      <c r="AX202" s="255" t="s">
        <v>73</v>
      </c>
      <c r="AY202" s="256" t="s">
        <v>171</v>
      </c>
    </row>
    <row r="203" spans="2:51" s="255" customFormat="1" ht="13.5" x14ac:dyDescent="0.3">
      <c r="B203" s="254"/>
      <c r="C203" s="259"/>
      <c r="D203" s="262" t="s">
        <v>181</v>
      </c>
      <c r="E203" s="264" t="s">
        <v>5</v>
      </c>
      <c r="F203" s="268" t="s">
        <v>1275</v>
      </c>
      <c r="G203" s="259"/>
      <c r="H203" s="264" t="s">
        <v>5</v>
      </c>
      <c r="I203" s="259"/>
      <c r="J203" s="259"/>
      <c r="K203" s="259"/>
      <c r="L203" s="259"/>
      <c r="M203" s="254"/>
      <c r="N203" s="258"/>
      <c r="O203" s="259"/>
      <c r="P203" s="259"/>
      <c r="Q203" s="259"/>
      <c r="R203" s="259"/>
      <c r="S203" s="259"/>
      <c r="T203" s="259"/>
      <c r="U203" s="259"/>
      <c r="V203" s="259"/>
      <c r="W203" s="259"/>
      <c r="X203" s="260"/>
      <c r="AT203" s="256" t="s">
        <v>181</v>
      </c>
      <c r="AU203" s="256" t="s">
        <v>83</v>
      </c>
      <c r="AV203" s="255" t="s">
        <v>81</v>
      </c>
      <c r="AW203" s="255" t="s">
        <v>7</v>
      </c>
      <c r="AX203" s="255" t="s">
        <v>73</v>
      </c>
      <c r="AY203" s="256" t="s">
        <v>171</v>
      </c>
    </row>
    <row r="204" spans="2:51" s="216" customFormat="1" ht="13.5" x14ac:dyDescent="0.3">
      <c r="B204" s="215"/>
      <c r="D204" s="212" t="s">
        <v>181</v>
      </c>
      <c r="E204" s="217" t="s">
        <v>5</v>
      </c>
      <c r="F204" s="218" t="s">
        <v>1276</v>
      </c>
      <c r="H204" s="219">
        <v>96.95</v>
      </c>
      <c r="M204" s="215"/>
      <c r="N204" s="220"/>
      <c r="O204" s="221"/>
      <c r="P204" s="221"/>
      <c r="Q204" s="221"/>
      <c r="R204" s="221"/>
      <c r="S204" s="221"/>
      <c r="T204" s="221"/>
      <c r="U204" s="221"/>
      <c r="V204" s="221"/>
      <c r="W204" s="221"/>
      <c r="X204" s="222"/>
      <c r="AT204" s="217" t="s">
        <v>181</v>
      </c>
      <c r="AU204" s="217" t="s">
        <v>83</v>
      </c>
      <c r="AV204" s="216" t="s">
        <v>83</v>
      </c>
      <c r="AW204" s="216" t="s">
        <v>7</v>
      </c>
      <c r="AX204" s="216" t="s">
        <v>73</v>
      </c>
      <c r="AY204" s="217" t="s">
        <v>171</v>
      </c>
    </row>
    <row r="205" spans="2:51" s="244" customFormat="1" ht="13.5" x14ac:dyDescent="0.3">
      <c r="B205" s="243"/>
      <c r="D205" s="212" t="s">
        <v>181</v>
      </c>
      <c r="E205" s="245" t="s">
        <v>5</v>
      </c>
      <c r="F205" s="246" t="s">
        <v>501</v>
      </c>
      <c r="H205" s="247">
        <v>96.95</v>
      </c>
      <c r="M205" s="243"/>
      <c r="N205" s="248"/>
      <c r="O205" s="249"/>
      <c r="P205" s="249"/>
      <c r="Q205" s="249"/>
      <c r="R205" s="249"/>
      <c r="S205" s="249"/>
      <c r="T205" s="249"/>
      <c r="U205" s="249"/>
      <c r="V205" s="249"/>
      <c r="W205" s="249"/>
      <c r="X205" s="250"/>
      <c r="AT205" s="245" t="s">
        <v>181</v>
      </c>
      <c r="AU205" s="245" t="s">
        <v>83</v>
      </c>
      <c r="AV205" s="244" t="s">
        <v>188</v>
      </c>
      <c r="AW205" s="244" t="s">
        <v>7</v>
      </c>
      <c r="AX205" s="244" t="s">
        <v>73</v>
      </c>
      <c r="AY205" s="245" t="s">
        <v>171</v>
      </c>
    </row>
    <row r="206" spans="2:51" s="255" customFormat="1" ht="13.5" x14ac:dyDescent="0.3">
      <c r="B206" s="254"/>
      <c r="D206" s="212" t="s">
        <v>181</v>
      </c>
      <c r="E206" s="256" t="s">
        <v>5</v>
      </c>
      <c r="F206" s="257" t="s">
        <v>1284</v>
      </c>
      <c r="H206" s="256" t="s">
        <v>5</v>
      </c>
      <c r="M206" s="254"/>
      <c r="N206" s="258"/>
      <c r="O206" s="259"/>
      <c r="P206" s="259"/>
      <c r="Q206" s="259"/>
      <c r="R206" s="259"/>
      <c r="S206" s="259"/>
      <c r="T206" s="259"/>
      <c r="U206" s="259"/>
      <c r="V206" s="259"/>
      <c r="W206" s="259"/>
      <c r="X206" s="260"/>
      <c r="AT206" s="256" t="s">
        <v>181</v>
      </c>
      <c r="AU206" s="256" t="s">
        <v>83</v>
      </c>
      <c r="AV206" s="255" t="s">
        <v>81</v>
      </c>
      <c r="AW206" s="255" t="s">
        <v>7</v>
      </c>
      <c r="AX206" s="255" t="s">
        <v>73</v>
      </c>
      <c r="AY206" s="256" t="s">
        <v>171</v>
      </c>
    </row>
    <row r="207" spans="2:51" s="255" customFormat="1" ht="13.5" x14ac:dyDescent="0.3">
      <c r="B207" s="254"/>
      <c r="D207" s="212" t="s">
        <v>181</v>
      </c>
      <c r="E207" s="256" t="s">
        <v>5</v>
      </c>
      <c r="F207" s="257" t="s">
        <v>1285</v>
      </c>
      <c r="H207" s="256" t="s">
        <v>5</v>
      </c>
      <c r="M207" s="254"/>
      <c r="N207" s="258"/>
      <c r="O207" s="259"/>
      <c r="P207" s="259"/>
      <c r="Q207" s="259"/>
      <c r="R207" s="259"/>
      <c r="S207" s="259"/>
      <c r="T207" s="259"/>
      <c r="U207" s="259"/>
      <c r="V207" s="259"/>
      <c r="W207" s="259"/>
      <c r="X207" s="260"/>
      <c r="AT207" s="256" t="s">
        <v>181</v>
      </c>
      <c r="AU207" s="256" t="s">
        <v>83</v>
      </c>
      <c r="AV207" s="255" t="s">
        <v>81</v>
      </c>
      <c r="AW207" s="255" t="s">
        <v>7</v>
      </c>
      <c r="AX207" s="255" t="s">
        <v>73</v>
      </c>
      <c r="AY207" s="256" t="s">
        <v>171</v>
      </c>
    </row>
    <row r="208" spans="2:51" s="216" customFormat="1" ht="13.5" x14ac:dyDescent="0.3">
      <c r="B208" s="215"/>
      <c r="D208" s="212" t="s">
        <v>181</v>
      </c>
      <c r="E208" s="217" t="s">
        <v>5</v>
      </c>
      <c r="F208" s="218" t="s">
        <v>1286</v>
      </c>
      <c r="H208" s="219">
        <v>9.2490000000000006</v>
      </c>
      <c r="M208" s="215"/>
      <c r="N208" s="220"/>
      <c r="O208" s="221"/>
      <c r="P208" s="221"/>
      <c r="Q208" s="221"/>
      <c r="R208" s="221"/>
      <c r="S208" s="221"/>
      <c r="T208" s="221"/>
      <c r="U208" s="221"/>
      <c r="V208" s="221"/>
      <c r="W208" s="221"/>
      <c r="X208" s="222"/>
      <c r="AT208" s="217" t="s">
        <v>181</v>
      </c>
      <c r="AU208" s="217" t="s">
        <v>83</v>
      </c>
      <c r="AV208" s="216" t="s">
        <v>83</v>
      </c>
      <c r="AW208" s="216" t="s">
        <v>7</v>
      </c>
      <c r="AX208" s="216" t="s">
        <v>73</v>
      </c>
      <c r="AY208" s="217" t="s">
        <v>171</v>
      </c>
    </row>
    <row r="209" spans="2:65" s="244" customFormat="1" ht="13.5" x14ac:dyDescent="0.3">
      <c r="B209" s="243"/>
      <c r="C209" s="249"/>
      <c r="D209" s="262" t="s">
        <v>181</v>
      </c>
      <c r="E209" s="290" t="s">
        <v>5</v>
      </c>
      <c r="F209" s="291" t="s">
        <v>501</v>
      </c>
      <c r="G209" s="249"/>
      <c r="H209" s="292">
        <v>9.2490000000000006</v>
      </c>
      <c r="I209" s="249"/>
      <c r="J209" s="249"/>
      <c r="K209" s="249"/>
      <c r="L209" s="249"/>
      <c r="M209" s="243"/>
      <c r="N209" s="248"/>
      <c r="O209" s="249"/>
      <c r="P209" s="249"/>
      <c r="Q209" s="249"/>
      <c r="R209" s="249"/>
      <c r="S209" s="249"/>
      <c r="T209" s="249"/>
      <c r="U209" s="249"/>
      <c r="V209" s="249"/>
      <c r="W209" s="249"/>
      <c r="X209" s="250"/>
      <c r="AT209" s="245" t="s">
        <v>181</v>
      </c>
      <c r="AU209" s="245" t="s">
        <v>83</v>
      </c>
      <c r="AV209" s="244" t="s">
        <v>188</v>
      </c>
      <c r="AW209" s="244" t="s">
        <v>7</v>
      </c>
      <c r="AX209" s="244" t="s">
        <v>73</v>
      </c>
      <c r="AY209" s="245" t="s">
        <v>171</v>
      </c>
    </row>
    <row r="210" spans="2:65" s="255" customFormat="1" ht="13.5" x14ac:dyDescent="0.3">
      <c r="B210" s="254"/>
      <c r="D210" s="212" t="s">
        <v>181</v>
      </c>
      <c r="E210" s="256" t="s">
        <v>5</v>
      </c>
      <c r="F210" s="257" t="s">
        <v>1290</v>
      </c>
      <c r="H210" s="256" t="s">
        <v>5</v>
      </c>
      <c r="M210" s="254"/>
      <c r="N210" s="258"/>
      <c r="O210" s="259"/>
      <c r="P210" s="259"/>
      <c r="Q210" s="259"/>
      <c r="R210" s="259"/>
      <c r="S210" s="259"/>
      <c r="T210" s="259"/>
      <c r="U210" s="259"/>
      <c r="V210" s="259"/>
      <c r="W210" s="259"/>
      <c r="X210" s="260"/>
      <c r="AT210" s="256" t="s">
        <v>181</v>
      </c>
      <c r="AU210" s="256" t="s">
        <v>83</v>
      </c>
      <c r="AV210" s="255" t="s">
        <v>81</v>
      </c>
      <c r="AW210" s="255" t="s">
        <v>7</v>
      </c>
      <c r="AX210" s="255" t="s">
        <v>73</v>
      </c>
      <c r="AY210" s="256" t="s">
        <v>171</v>
      </c>
    </row>
    <row r="211" spans="2:65" s="255" customFormat="1" ht="13.5" x14ac:dyDescent="0.3">
      <c r="B211" s="254"/>
      <c r="D211" s="212" t="s">
        <v>181</v>
      </c>
      <c r="E211" s="256" t="s">
        <v>5</v>
      </c>
      <c r="F211" s="257" t="s">
        <v>1285</v>
      </c>
      <c r="H211" s="256" t="s">
        <v>5</v>
      </c>
      <c r="M211" s="254"/>
      <c r="N211" s="258"/>
      <c r="O211" s="259"/>
      <c r="P211" s="259"/>
      <c r="Q211" s="259"/>
      <c r="R211" s="259"/>
      <c r="S211" s="259"/>
      <c r="T211" s="259"/>
      <c r="U211" s="259"/>
      <c r="V211" s="259"/>
      <c r="W211" s="259"/>
      <c r="X211" s="260"/>
      <c r="AT211" s="256" t="s">
        <v>181</v>
      </c>
      <c r="AU211" s="256" t="s">
        <v>83</v>
      </c>
      <c r="AV211" s="255" t="s">
        <v>81</v>
      </c>
      <c r="AW211" s="255" t="s">
        <v>7</v>
      </c>
      <c r="AX211" s="255" t="s">
        <v>73</v>
      </c>
      <c r="AY211" s="256" t="s">
        <v>171</v>
      </c>
    </row>
    <row r="212" spans="2:65" s="216" customFormat="1" ht="13.5" x14ac:dyDescent="0.3">
      <c r="B212" s="215"/>
      <c r="D212" s="212" t="s">
        <v>181</v>
      </c>
      <c r="E212" s="217" t="s">
        <v>5</v>
      </c>
      <c r="F212" s="218" t="s">
        <v>1291</v>
      </c>
      <c r="H212" s="219">
        <v>117.31</v>
      </c>
      <c r="M212" s="215"/>
      <c r="N212" s="220"/>
      <c r="O212" s="221"/>
      <c r="P212" s="221"/>
      <c r="Q212" s="221"/>
      <c r="R212" s="221"/>
      <c r="S212" s="221"/>
      <c r="T212" s="221"/>
      <c r="U212" s="221"/>
      <c r="V212" s="221"/>
      <c r="W212" s="221"/>
      <c r="X212" s="222"/>
      <c r="AT212" s="217" t="s">
        <v>181</v>
      </c>
      <c r="AU212" s="217" t="s">
        <v>83</v>
      </c>
      <c r="AV212" s="216" t="s">
        <v>83</v>
      </c>
      <c r="AW212" s="216" t="s">
        <v>7</v>
      </c>
      <c r="AX212" s="216" t="s">
        <v>73</v>
      </c>
      <c r="AY212" s="217" t="s">
        <v>171</v>
      </c>
    </row>
    <row r="213" spans="2:65" s="244" customFormat="1" ht="13.5" x14ac:dyDescent="0.3">
      <c r="B213" s="243"/>
      <c r="D213" s="212" t="s">
        <v>181</v>
      </c>
      <c r="E213" s="245" t="s">
        <v>5</v>
      </c>
      <c r="F213" s="246" t="s">
        <v>501</v>
      </c>
      <c r="H213" s="247">
        <v>117.31</v>
      </c>
      <c r="M213" s="243"/>
      <c r="N213" s="248"/>
      <c r="O213" s="249"/>
      <c r="P213" s="249"/>
      <c r="Q213" s="249"/>
      <c r="R213" s="249"/>
      <c r="S213" s="249"/>
      <c r="T213" s="249"/>
      <c r="U213" s="249"/>
      <c r="V213" s="249"/>
      <c r="W213" s="249"/>
      <c r="X213" s="250"/>
      <c r="AT213" s="245" t="s">
        <v>181</v>
      </c>
      <c r="AU213" s="245" t="s">
        <v>83</v>
      </c>
      <c r="AV213" s="244" t="s">
        <v>188</v>
      </c>
      <c r="AW213" s="244" t="s">
        <v>7</v>
      </c>
      <c r="AX213" s="244" t="s">
        <v>73</v>
      </c>
      <c r="AY213" s="245" t="s">
        <v>171</v>
      </c>
    </row>
    <row r="214" spans="2:65" s="255" customFormat="1" ht="13.5" x14ac:dyDescent="0.3">
      <c r="B214" s="254"/>
      <c r="D214" s="212" t="s">
        <v>181</v>
      </c>
      <c r="E214" s="256" t="s">
        <v>5</v>
      </c>
      <c r="F214" s="257" t="s">
        <v>1293</v>
      </c>
      <c r="H214" s="256" t="s">
        <v>5</v>
      </c>
      <c r="M214" s="254"/>
      <c r="N214" s="258"/>
      <c r="O214" s="259"/>
      <c r="P214" s="259"/>
      <c r="Q214" s="259"/>
      <c r="R214" s="259"/>
      <c r="S214" s="259"/>
      <c r="T214" s="259"/>
      <c r="U214" s="259"/>
      <c r="V214" s="259"/>
      <c r="W214" s="259"/>
      <c r="X214" s="260"/>
      <c r="AT214" s="256" t="s">
        <v>181</v>
      </c>
      <c r="AU214" s="256" t="s">
        <v>83</v>
      </c>
      <c r="AV214" s="255" t="s">
        <v>81</v>
      </c>
      <c r="AW214" s="255" t="s">
        <v>7</v>
      </c>
      <c r="AX214" s="255" t="s">
        <v>73</v>
      </c>
      <c r="AY214" s="256" t="s">
        <v>171</v>
      </c>
    </row>
    <row r="215" spans="2:65" s="255" customFormat="1" ht="13.5" x14ac:dyDescent="0.3">
      <c r="B215" s="254"/>
      <c r="C215" s="259"/>
      <c r="D215" s="262" t="s">
        <v>181</v>
      </c>
      <c r="E215" s="264" t="s">
        <v>5</v>
      </c>
      <c r="F215" s="268" t="s">
        <v>1294</v>
      </c>
      <c r="G215" s="259"/>
      <c r="H215" s="264" t="s">
        <v>5</v>
      </c>
      <c r="I215" s="259"/>
      <c r="J215" s="259"/>
      <c r="K215" s="259"/>
      <c r="L215" s="259"/>
      <c r="M215" s="254"/>
      <c r="N215" s="258"/>
      <c r="O215" s="259"/>
      <c r="P215" s="259"/>
      <c r="Q215" s="259"/>
      <c r="R215" s="259"/>
      <c r="S215" s="259"/>
      <c r="T215" s="259"/>
      <c r="U215" s="259"/>
      <c r="V215" s="259"/>
      <c r="W215" s="259"/>
      <c r="X215" s="260"/>
      <c r="AT215" s="256" t="s">
        <v>181</v>
      </c>
      <c r="AU215" s="256" t="s">
        <v>83</v>
      </c>
      <c r="AV215" s="255" t="s">
        <v>81</v>
      </c>
      <c r="AW215" s="255" t="s">
        <v>7</v>
      </c>
      <c r="AX215" s="255" t="s">
        <v>73</v>
      </c>
      <c r="AY215" s="256" t="s">
        <v>171</v>
      </c>
    </row>
    <row r="216" spans="2:65" s="216" customFormat="1" ht="13.5" x14ac:dyDescent="0.3">
      <c r="B216" s="215"/>
      <c r="D216" s="212" t="s">
        <v>181</v>
      </c>
      <c r="E216" s="217" t="s">
        <v>5</v>
      </c>
      <c r="F216" s="218" t="s">
        <v>1295</v>
      </c>
      <c r="H216" s="219">
        <v>88.55</v>
      </c>
      <c r="M216" s="215"/>
      <c r="N216" s="220"/>
      <c r="O216" s="221"/>
      <c r="P216" s="221"/>
      <c r="Q216" s="221"/>
      <c r="R216" s="221"/>
      <c r="S216" s="221"/>
      <c r="T216" s="221"/>
      <c r="U216" s="221"/>
      <c r="V216" s="221"/>
      <c r="W216" s="221"/>
      <c r="X216" s="222"/>
      <c r="AT216" s="217" t="s">
        <v>181</v>
      </c>
      <c r="AU216" s="217" t="s">
        <v>83</v>
      </c>
      <c r="AV216" s="216" t="s">
        <v>83</v>
      </c>
      <c r="AW216" s="216" t="s">
        <v>7</v>
      </c>
      <c r="AX216" s="216" t="s">
        <v>73</v>
      </c>
      <c r="AY216" s="217" t="s">
        <v>171</v>
      </c>
    </row>
    <row r="217" spans="2:65" s="244" customFormat="1" ht="13.5" x14ac:dyDescent="0.3">
      <c r="B217" s="243"/>
      <c r="D217" s="212" t="s">
        <v>181</v>
      </c>
      <c r="E217" s="245" t="s">
        <v>5</v>
      </c>
      <c r="F217" s="246" t="s">
        <v>501</v>
      </c>
      <c r="H217" s="247">
        <v>88.55</v>
      </c>
      <c r="M217" s="243"/>
      <c r="N217" s="248"/>
      <c r="O217" s="249"/>
      <c r="P217" s="249"/>
      <c r="Q217" s="249"/>
      <c r="R217" s="249"/>
      <c r="S217" s="249"/>
      <c r="T217" s="249"/>
      <c r="U217" s="249"/>
      <c r="V217" s="249"/>
      <c r="W217" s="249"/>
      <c r="X217" s="250"/>
      <c r="AT217" s="245" t="s">
        <v>181</v>
      </c>
      <c r="AU217" s="245" t="s">
        <v>83</v>
      </c>
      <c r="AV217" s="244" t="s">
        <v>188</v>
      </c>
      <c r="AW217" s="244" t="s">
        <v>7</v>
      </c>
      <c r="AX217" s="244" t="s">
        <v>73</v>
      </c>
      <c r="AY217" s="245" t="s">
        <v>171</v>
      </c>
    </row>
    <row r="218" spans="2:65" s="255" customFormat="1" ht="13.5" x14ac:dyDescent="0.3">
      <c r="B218" s="254"/>
      <c r="D218" s="212" t="s">
        <v>181</v>
      </c>
      <c r="E218" s="256" t="s">
        <v>5</v>
      </c>
      <c r="F218" s="257" t="s">
        <v>1297</v>
      </c>
      <c r="H218" s="256" t="s">
        <v>5</v>
      </c>
      <c r="M218" s="254"/>
      <c r="N218" s="258"/>
      <c r="O218" s="259"/>
      <c r="P218" s="259"/>
      <c r="Q218" s="259"/>
      <c r="R218" s="259"/>
      <c r="S218" s="259"/>
      <c r="T218" s="259"/>
      <c r="U218" s="259"/>
      <c r="V218" s="259"/>
      <c r="W218" s="259"/>
      <c r="X218" s="260"/>
      <c r="AT218" s="256" t="s">
        <v>181</v>
      </c>
      <c r="AU218" s="256" t="s">
        <v>83</v>
      </c>
      <c r="AV218" s="255" t="s">
        <v>81</v>
      </c>
      <c r="AW218" s="255" t="s">
        <v>7</v>
      </c>
      <c r="AX218" s="255" t="s">
        <v>73</v>
      </c>
      <c r="AY218" s="256" t="s">
        <v>171</v>
      </c>
    </row>
    <row r="219" spans="2:65" s="255" customFormat="1" ht="13.5" x14ac:dyDescent="0.3">
      <c r="B219" s="254"/>
      <c r="D219" s="212" t="s">
        <v>181</v>
      </c>
      <c r="E219" s="256" t="s">
        <v>5</v>
      </c>
      <c r="F219" s="257" t="s">
        <v>1298</v>
      </c>
      <c r="H219" s="256" t="s">
        <v>5</v>
      </c>
      <c r="M219" s="254"/>
      <c r="N219" s="258"/>
      <c r="O219" s="259"/>
      <c r="P219" s="259"/>
      <c r="Q219" s="259"/>
      <c r="R219" s="259"/>
      <c r="S219" s="259"/>
      <c r="T219" s="259"/>
      <c r="U219" s="259"/>
      <c r="V219" s="259"/>
      <c r="W219" s="259"/>
      <c r="X219" s="260"/>
      <c r="AT219" s="256" t="s">
        <v>181</v>
      </c>
      <c r="AU219" s="256" t="s">
        <v>83</v>
      </c>
      <c r="AV219" s="255" t="s">
        <v>81</v>
      </c>
      <c r="AW219" s="255" t="s">
        <v>7</v>
      </c>
      <c r="AX219" s="255" t="s">
        <v>73</v>
      </c>
      <c r="AY219" s="256" t="s">
        <v>171</v>
      </c>
    </row>
    <row r="220" spans="2:65" s="216" customFormat="1" ht="13.5" x14ac:dyDescent="0.3">
      <c r="B220" s="215"/>
      <c r="D220" s="212" t="s">
        <v>181</v>
      </c>
      <c r="E220" s="217" t="s">
        <v>5</v>
      </c>
      <c r="F220" s="218" t="s">
        <v>1299</v>
      </c>
      <c r="H220" s="219">
        <v>16.8</v>
      </c>
      <c r="M220" s="215"/>
      <c r="N220" s="220"/>
      <c r="O220" s="221"/>
      <c r="P220" s="221"/>
      <c r="Q220" s="221"/>
      <c r="R220" s="221"/>
      <c r="S220" s="221"/>
      <c r="T220" s="221"/>
      <c r="U220" s="221"/>
      <c r="V220" s="221"/>
      <c r="W220" s="221"/>
      <c r="X220" s="222"/>
      <c r="AT220" s="217" t="s">
        <v>181</v>
      </c>
      <c r="AU220" s="217" t="s">
        <v>83</v>
      </c>
      <c r="AV220" s="216" t="s">
        <v>83</v>
      </c>
      <c r="AW220" s="216" t="s">
        <v>7</v>
      </c>
      <c r="AX220" s="216" t="s">
        <v>73</v>
      </c>
      <c r="AY220" s="217" t="s">
        <v>171</v>
      </c>
    </row>
    <row r="221" spans="2:65" s="244" customFormat="1" ht="13.5" x14ac:dyDescent="0.3">
      <c r="B221" s="243"/>
      <c r="D221" s="212" t="s">
        <v>181</v>
      </c>
      <c r="E221" s="245" t="s">
        <v>5</v>
      </c>
      <c r="F221" s="246" t="s">
        <v>501</v>
      </c>
      <c r="H221" s="247">
        <v>16.8</v>
      </c>
      <c r="M221" s="243"/>
      <c r="N221" s="248"/>
      <c r="O221" s="249"/>
      <c r="P221" s="249"/>
      <c r="Q221" s="249"/>
      <c r="R221" s="249"/>
      <c r="S221" s="249"/>
      <c r="T221" s="249"/>
      <c r="U221" s="249"/>
      <c r="V221" s="249"/>
      <c r="W221" s="249"/>
      <c r="X221" s="250"/>
      <c r="AT221" s="245" t="s">
        <v>181</v>
      </c>
      <c r="AU221" s="245" t="s">
        <v>83</v>
      </c>
      <c r="AV221" s="244" t="s">
        <v>188</v>
      </c>
      <c r="AW221" s="244" t="s">
        <v>7</v>
      </c>
      <c r="AX221" s="244" t="s">
        <v>73</v>
      </c>
      <c r="AY221" s="245" t="s">
        <v>171</v>
      </c>
    </row>
    <row r="222" spans="2:65" s="224" customFormat="1" ht="13.5" x14ac:dyDescent="0.3">
      <c r="B222" s="223"/>
      <c r="C222" s="229"/>
      <c r="D222" s="262" t="s">
        <v>181</v>
      </c>
      <c r="E222" s="265" t="s">
        <v>5</v>
      </c>
      <c r="F222" s="270" t="s">
        <v>205</v>
      </c>
      <c r="G222" s="229"/>
      <c r="H222" s="272">
        <v>637.69899999999996</v>
      </c>
      <c r="I222" s="229"/>
      <c r="J222" s="229"/>
      <c r="K222" s="229"/>
      <c r="L222" s="229"/>
      <c r="M222" s="223"/>
      <c r="N222" s="228"/>
      <c r="O222" s="229"/>
      <c r="P222" s="229"/>
      <c r="Q222" s="229"/>
      <c r="R222" s="229"/>
      <c r="S222" s="229"/>
      <c r="T222" s="229"/>
      <c r="U222" s="229"/>
      <c r="V222" s="229"/>
      <c r="W222" s="229"/>
      <c r="X222" s="230"/>
      <c r="AT222" s="225" t="s">
        <v>181</v>
      </c>
      <c r="AU222" s="225" t="s">
        <v>83</v>
      </c>
      <c r="AV222" s="224" t="s">
        <v>177</v>
      </c>
      <c r="AW222" s="224" t="s">
        <v>7</v>
      </c>
      <c r="AX222" s="224" t="s">
        <v>81</v>
      </c>
      <c r="AY222" s="225" t="s">
        <v>171</v>
      </c>
    </row>
    <row r="223" spans="2:65" s="45" customFormat="1" ht="16.5" customHeight="1" x14ac:dyDescent="0.3">
      <c r="B223" s="38"/>
      <c r="C223" s="201" t="s">
        <v>238</v>
      </c>
      <c r="D223" s="201" t="s">
        <v>173</v>
      </c>
      <c r="E223" s="202" t="s">
        <v>679</v>
      </c>
      <c r="F223" s="203" t="s">
        <v>680</v>
      </c>
      <c r="G223" s="204" t="s">
        <v>195</v>
      </c>
      <c r="H223" s="205">
        <v>460.59899999999999</v>
      </c>
      <c r="I223" s="7"/>
      <c r="J223" s="7"/>
      <c r="K223" s="206">
        <f>ROUND(P223*H223,2)</f>
        <v>0</v>
      </c>
      <c r="L223" s="203" t="s">
        <v>5</v>
      </c>
      <c r="M223" s="38"/>
      <c r="N223" s="207" t="s">
        <v>5</v>
      </c>
      <c r="O223" s="208" t="s">
        <v>42</v>
      </c>
      <c r="P223" s="144">
        <f>I223+J223</f>
        <v>0</v>
      </c>
      <c r="Q223" s="144">
        <f>ROUND(I223*H223,2)</f>
        <v>0</v>
      </c>
      <c r="R223" s="144">
        <f>ROUND(J223*H223,2)</f>
        <v>0</v>
      </c>
      <c r="S223" s="39"/>
      <c r="T223" s="209">
        <f>S223*H223</f>
        <v>0</v>
      </c>
      <c r="U223" s="209">
        <v>0</v>
      </c>
      <c r="V223" s="209">
        <f>U223*H223</f>
        <v>0</v>
      </c>
      <c r="W223" s="209">
        <v>0</v>
      </c>
      <c r="X223" s="210">
        <f>W223*H223</f>
        <v>0</v>
      </c>
      <c r="AR223" s="17" t="s">
        <v>177</v>
      </c>
      <c r="AT223" s="17" t="s">
        <v>173</v>
      </c>
      <c r="AU223" s="17" t="s">
        <v>83</v>
      </c>
      <c r="AY223" s="17" t="s">
        <v>171</v>
      </c>
      <c r="BE223" s="211">
        <f>IF(O223="základní",K223,0)</f>
        <v>0</v>
      </c>
      <c r="BF223" s="211">
        <f>IF(O223="snížená",K223,0)</f>
        <v>0</v>
      </c>
      <c r="BG223" s="211">
        <f>IF(O223="zákl. přenesená",K223,0)</f>
        <v>0</v>
      </c>
      <c r="BH223" s="211">
        <f>IF(O223="sníž. přenesená",K223,0)</f>
        <v>0</v>
      </c>
      <c r="BI223" s="211">
        <f>IF(O223="nulová",K223,0)</f>
        <v>0</v>
      </c>
      <c r="BJ223" s="17" t="s">
        <v>81</v>
      </c>
      <c r="BK223" s="211">
        <f>ROUND(P223*H223,2)</f>
        <v>0</v>
      </c>
      <c r="BL223" s="17" t="s">
        <v>177</v>
      </c>
      <c r="BM223" s="17" t="s">
        <v>284</v>
      </c>
    </row>
    <row r="224" spans="2:65" s="45" customFormat="1" ht="27" x14ac:dyDescent="0.3">
      <c r="B224" s="38"/>
      <c r="D224" s="212" t="s">
        <v>179</v>
      </c>
      <c r="F224" s="213" t="s">
        <v>1267</v>
      </c>
      <c r="M224" s="38"/>
      <c r="N224" s="214"/>
      <c r="O224" s="39"/>
      <c r="P224" s="39"/>
      <c r="Q224" s="39"/>
      <c r="R224" s="39"/>
      <c r="S224" s="39"/>
      <c r="T224" s="39"/>
      <c r="U224" s="39"/>
      <c r="V224" s="39"/>
      <c r="W224" s="39"/>
      <c r="X224" s="87"/>
      <c r="AT224" s="17" t="s">
        <v>179</v>
      </c>
      <c r="AU224" s="17" t="s">
        <v>83</v>
      </c>
    </row>
    <row r="225" spans="2:51" s="255" customFormat="1" ht="13.5" x14ac:dyDescent="0.3">
      <c r="B225" s="254"/>
      <c r="D225" s="212" t="s">
        <v>181</v>
      </c>
      <c r="E225" s="256" t="s">
        <v>5</v>
      </c>
      <c r="F225" s="257" t="s">
        <v>1268</v>
      </c>
      <c r="H225" s="256" t="s">
        <v>5</v>
      </c>
      <c r="M225" s="254"/>
      <c r="N225" s="258"/>
      <c r="O225" s="259"/>
      <c r="P225" s="259"/>
      <c r="Q225" s="259"/>
      <c r="R225" s="259"/>
      <c r="S225" s="259"/>
      <c r="T225" s="259"/>
      <c r="U225" s="259"/>
      <c r="V225" s="259"/>
      <c r="W225" s="259"/>
      <c r="X225" s="260"/>
      <c r="AT225" s="256" t="s">
        <v>181</v>
      </c>
      <c r="AU225" s="256" t="s">
        <v>83</v>
      </c>
      <c r="AV225" s="255" t="s">
        <v>81</v>
      </c>
      <c r="AW225" s="255" t="s">
        <v>7</v>
      </c>
      <c r="AX225" s="255" t="s">
        <v>73</v>
      </c>
      <c r="AY225" s="256" t="s">
        <v>171</v>
      </c>
    </row>
    <row r="226" spans="2:51" s="255" customFormat="1" ht="13.5" x14ac:dyDescent="0.3">
      <c r="B226" s="254"/>
      <c r="D226" s="212" t="s">
        <v>181</v>
      </c>
      <c r="E226" s="256" t="s">
        <v>5</v>
      </c>
      <c r="F226" s="257" t="s">
        <v>1269</v>
      </c>
      <c r="H226" s="256" t="s">
        <v>5</v>
      </c>
      <c r="M226" s="254"/>
      <c r="N226" s="258"/>
      <c r="O226" s="259"/>
      <c r="P226" s="259"/>
      <c r="Q226" s="259"/>
      <c r="R226" s="259"/>
      <c r="S226" s="259"/>
      <c r="T226" s="259"/>
      <c r="U226" s="259"/>
      <c r="V226" s="259"/>
      <c r="W226" s="259"/>
      <c r="X226" s="260"/>
      <c r="AT226" s="256" t="s">
        <v>181</v>
      </c>
      <c r="AU226" s="256" t="s">
        <v>83</v>
      </c>
      <c r="AV226" s="255" t="s">
        <v>81</v>
      </c>
      <c r="AW226" s="255" t="s">
        <v>7</v>
      </c>
      <c r="AX226" s="255" t="s">
        <v>73</v>
      </c>
      <c r="AY226" s="256" t="s">
        <v>171</v>
      </c>
    </row>
    <row r="227" spans="2:51" s="216" customFormat="1" ht="13.5" x14ac:dyDescent="0.3">
      <c r="B227" s="215"/>
      <c r="D227" s="212" t="s">
        <v>181</v>
      </c>
      <c r="E227" s="217" t="s">
        <v>5</v>
      </c>
      <c r="F227" s="218" t="s">
        <v>1270</v>
      </c>
      <c r="H227" s="219">
        <v>231.13</v>
      </c>
      <c r="M227" s="215"/>
      <c r="N227" s="220"/>
      <c r="O227" s="221"/>
      <c r="P227" s="221"/>
      <c r="Q227" s="221"/>
      <c r="R227" s="221"/>
      <c r="S227" s="221"/>
      <c r="T227" s="221"/>
      <c r="U227" s="221"/>
      <c r="V227" s="221"/>
      <c r="W227" s="221"/>
      <c r="X227" s="222"/>
      <c r="AT227" s="217" t="s">
        <v>181</v>
      </c>
      <c r="AU227" s="217" t="s">
        <v>83</v>
      </c>
      <c r="AV227" s="216" t="s">
        <v>83</v>
      </c>
      <c r="AW227" s="216" t="s">
        <v>7</v>
      </c>
      <c r="AX227" s="216" t="s">
        <v>73</v>
      </c>
      <c r="AY227" s="217" t="s">
        <v>171</v>
      </c>
    </row>
    <row r="228" spans="2:51" s="244" customFormat="1" ht="13.5" x14ac:dyDescent="0.3">
      <c r="B228" s="243"/>
      <c r="D228" s="212" t="s">
        <v>181</v>
      </c>
      <c r="E228" s="245" t="s">
        <v>5</v>
      </c>
      <c r="F228" s="246" t="s">
        <v>501</v>
      </c>
      <c r="H228" s="247">
        <v>231.13</v>
      </c>
      <c r="M228" s="243"/>
      <c r="N228" s="248"/>
      <c r="O228" s="249"/>
      <c r="P228" s="249"/>
      <c r="Q228" s="249"/>
      <c r="R228" s="249"/>
      <c r="S228" s="249"/>
      <c r="T228" s="249"/>
      <c r="U228" s="249"/>
      <c r="V228" s="249"/>
      <c r="W228" s="249"/>
      <c r="X228" s="250"/>
      <c r="AT228" s="245" t="s">
        <v>181</v>
      </c>
      <c r="AU228" s="245" t="s">
        <v>83</v>
      </c>
      <c r="AV228" s="244" t="s">
        <v>188</v>
      </c>
      <c r="AW228" s="244" t="s">
        <v>7</v>
      </c>
      <c r="AX228" s="244" t="s">
        <v>73</v>
      </c>
      <c r="AY228" s="245" t="s">
        <v>171</v>
      </c>
    </row>
    <row r="229" spans="2:51" s="255" customFormat="1" ht="13.5" x14ac:dyDescent="0.3">
      <c r="B229" s="254"/>
      <c r="C229" s="259"/>
      <c r="D229" s="262" t="s">
        <v>181</v>
      </c>
      <c r="E229" s="264" t="s">
        <v>5</v>
      </c>
      <c r="F229" s="268" t="s">
        <v>1271</v>
      </c>
      <c r="G229" s="259"/>
      <c r="H229" s="264" t="s">
        <v>5</v>
      </c>
      <c r="I229" s="259"/>
      <c r="J229" s="259"/>
      <c r="K229" s="259"/>
      <c r="L229" s="259"/>
      <c r="M229" s="254"/>
      <c r="N229" s="258"/>
      <c r="O229" s="259"/>
      <c r="P229" s="259"/>
      <c r="Q229" s="259"/>
      <c r="R229" s="259"/>
      <c r="S229" s="259"/>
      <c r="T229" s="259"/>
      <c r="U229" s="259"/>
      <c r="V229" s="259"/>
      <c r="W229" s="259"/>
      <c r="X229" s="260"/>
      <c r="AT229" s="256" t="s">
        <v>181</v>
      </c>
      <c r="AU229" s="256" t="s">
        <v>83</v>
      </c>
      <c r="AV229" s="255" t="s">
        <v>81</v>
      </c>
      <c r="AW229" s="255" t="s">
        <v>7</v>
      </c>
      <c r="AX229" s="255" t="s">
        <v>73</v>
      </c>
      <c r="AY229" s="256" t="s">
        <v>171</v>
      </c>
    </row>
    <row r="230" spans="2:51" s="255" customFormat="1" ht="13.5" x14ac:dyDescent="0.3">
      <c r="B230" s="254"/>
      <c r="D230" s="212" t="s">
        <v>181</v>
      </c>
      <c r="E230" s="256" t="s">
        <v>5</v>
      </c>
      <c r="F230" s="257" t="s">
        <v>1272</v>
      </c>
      <c r="H230" s="256" t="s">
        <v>5</v>
      </c>
      <c r="M230" s="254"/>
      <c r="N230" s="258"/>
      <c r="O230" s="259"/>
      <c r="P230" s="259"/>
      <c r="Q230" s="259"/>
      <c r="R230" s="259"/>
      <c r="S230" s="259"/>
      <c r="T230" s="259"/>
      <c r="U230" s="259"/>
      <c r="V230" s="259"/>
      <c r="W230" s="259"/>
      <c r="X230" s="260"/>
      <c r="AT230" s="256" t="s">
        <v>181</v>
      </c>
      <c r="AU230" s="256" t="s">
        <v>83</v>
      </c>
      <c r="AV230" s="255" t="s">
        <v>81</v>
      </c>
      <c r="AW230" s="255" t="s">
        <v>7</v>
      </c>
      <c r="AX230" s="255" t="s">
        <v>73</v>
      </c>
      <c r="AY230" s="256" t="s">
        <v>171</v>
      </c>
    </row>
    <row r="231" spans="2:51" s="216" customFormat="1" ht="13.5" x14ac:dyDescent="0.3">
      <c r="B231" s="215"/>
      <c r="D231" s="212" t="s">
        <v>181</v>
      </c>
      <c r="E231" s="217" t="s">
        <v>5</v>
      </c>
      <c r="F231" s="218" t="s">
        <v>1273</v>
      </c>
      <c r="H231" s="219">
        <v>77.709999999999994</v>
      </c>
      <c r="M231" s="215"/>
      <c r="N231" s="220"/>
      <c r="O231" s="221"/>
      <c r="P231" s="221"/>
      <c r="Q231" s="221"/>
      <c r="R231" s="221"/>
      <c r="S231" s="221"/>
      <c r="T231" s="221"/>
      <c r="U231" s="221"/>
      <c r="V231" s="221"/>
      <c r="W231" s="221"/>
      <c r="X231" s="222"/>
      <c r="AT231" s="217" t="s">
        <v>181</v>
      </c>
      <c r="AU231" s="217" t="s">
        <v>83</v>
      </c>
      <c r="AV231" s="216" t="s">
        <v>83</v>
      </c>
      <c r="AW231" s="216" t="s">
        <v>7</v>
      </c>
      <c r="AX231" s="216" t="s">
        <v>73</v>
      </c>
      <c r="AY231" s="217" t="s">
        <v>171</v>
      </c>
    </row>
    <row r="232" spans="2:51" s="244" customFormat="1" ht="13.5" x14ac:dyDescent="0.3">
      <c r="B232" s="243"/>
      <c r="D232" s="212" t="s">
        <v>181</v>
      </c>
      <c r="E232" s="245" t="s">
        <v>5</v>
      </c>
      <c r="F232" s="246" t="s">
        <v>501</v>
      </c>
      <c r="H232" s="247">
        <v>77.709999999999994</v>
      </c>
      <c r="M232" s="243"/>
      <c r="N232" s="248"/>
      <c r="O232" s="249"/>
      <c r="P232" s="249"/>
      <c r="Q232" s="249"/>
      <c r="R232" s="249"/>
      <c r="S232" s="249"/>
      <c r="T232" s="249"/>
      <c r="U232" s="249"/>
      <c r="V232" s="249"/>
      <c r="W232" s="249"/>
      <c r="X232" s="250"/>
      <c r="AT232" s="245" t="s">
        <v>181</v>
      </c>
      <c r="AU232" s="245" t="s">
        <v>83</v>
      </c>
      <c r="AV232" s="244" t="s">
        <v>188</v>
      </c>
      <c r="AW232" s="244" t="s">
        <v>7</v>
      </c>
      <c r="AX232" s="244" t="s">
        <v>73</v>
      </c>
      <c r="AY232" s="245" t="s">
        <v>171</v>
      </c>
    </row>
    <row r="233" spans="2:51" s="255" customFormat="1" ht="13.5" x14ac:dyDescent="0.3">
      <c r="B233" s="254"/>
      <c r="D233" s="212" t="s">
        <v>181</v>
      </c>
      <c r="E233" s="256" t="s">
        <v>5</v>
      </c>
      <c r="F233" s="257" t="s">
        <v>1274</v>
      </c>
      <c r="H233" s="256" t="s">
        <v>5</v>
      </c>
      <c r="M233" s="254"/>
      <c r="N233" s="258"/>
      <c r="O233" s="259"/>
      <c r="P233" s="259"/>
      <c r="Q233" s="259"/>
      <c r="R233" s="259"/>
      <c r="S233" s="259"/>
      <c r="T233" s="259"/>
      <c r="U233" s="259"/>
      <c r="V233" s="259"/>
      <c r="W233" s="259"/>
      <c r="X233" s="260"/>
      <c r="AT233" s="256" t="s">
        <v>181</v>
      </c>
      <c r="AU233" s="256" t="s">
        <v>83</v>
      </c>
      <c r="AV233" s="255" t="s">
        <v>81</v>
      </c>
      <c r="AW233" s="255" t="s">
        <v>7</v>
      </c>
      <c r="AX233" s="255" t="s">
        <v>73</v>
      </c>
      <c r="AY233" s="256" t="s">
        <v>171</v>
      </c>
    </row>
    <row r="234" spans="2:51" s="255" customFormat="1" ht="13.5" x14ac:dyDescent="0.3">
      <c r="B234" s="254"/>
      <c r="D234" s="212" t="s">
        <v>181</v>
      </c>
      <c r="E234" s="256" t="s">
        <v>5</v>
      </c>
      <c r="F234" s="257" t="s">
        <v>1275</v>
      </c>
      <c r="H234" s="256" t="s">
        <v>5</v>
      </c>
      <c r="M234" s="254"/>
      <c r="N234" s="258"/>
      <c r="O234" s="259"/>
      <c r="P234" s="259"/>
      <c r="Q234" s="259"/>
      <c r="R234" s="259"/>
      <c r="S234" s="259"/>
      <c r="T234" s="259"/>
      <c r="U234" s="259"/>
      <c r="V234" s="259"/>
      <c r="W234" s="259"/>
      <c r="X234" s="260"/>
      <c r="AT234" s="256" t="s">
        <v>181</v>
      </c>
      <c r="AU234" s="256" t="s">
        <v>83</v>
      </c>
      <c r="AV234" s="255" t="s">
        <v>81</v>
      </c>
      <c r="AW234" s="255" t="s">
        <v>7</v>
      </c>
      <c r="AX234" s="255" t="s">
        <v>73</v>
      </c>
      <c r="AY234" s="256" t="s">
        <v>171</v>
      </c>
    </row>
    <row r="235" spans="2:51" s="216" customFormat="1" ht="13.5" x14ac:dyDescent="0.3">
      <c r="B235" s="215"/>
      <c r="C235" s="221"/>
      <c r="D235" s="262" t="s">
        <v>181</v>
      </c>
      <c r="E235" s="267" t="s">
        <v>5</v>
      </c>
      <c r="F235" s="271" t="s">
        <v>1276</v>
      </c>
      <c r="G235" s="221"/>
      <c r="H235" s="273">
        <v>96.95</v>
      </c>
      <c r="I235" s="221"/>
      <c r="J235" s="221"/>
      <c r="K235" s="221"/>
      <c r="L235" s="221"/>
      <c r="M235" s="215"/>
      <c r="N235" s="220"/>
      <c r="O235" s="221"/>
      <c r="P235" s="221"/>
      <c r="Q235" s="221"/>
      <c r="R235" s="221"/>
      <c r="S235" s="221"/>
      <c r="T235" s="221"/>
      <c r="U235" s="221"/>
      <c r="V235" s="221"/>
      <c r="W235" s="221"/>
      <c r="X235" s="222"/>
      <c r="AT235" s="217" t="s">
        <v>181</v>
      </c>
      <c r="AU235" s="217" t="s">
        <v>83</v>
      </c>
      <c r="AV235" s="216" t="s">
        <v>83</v>
      </c>
      <c r="AW235" s="216" t="s">
        <v>7</v>
      </c>
      <c r="AX235" s="216" t="s">
        <v>73</v>
      </c>
      <c r="AY235" s="217" t="s">
        <v>171</v>
      </c>
    </row>
    <row r="236" spans="2:51" s="244" customFormat="1" ht="13.5" x14ac:dyDescent="0.3">
      <c r="B236" s="243"/>
      <c r="D236" s="212" t="s">
        <v>181</v>
      </c>
      <c r="E236" s="245" t="s">
        <v>5</v>
      </c>
      <c r="F236" s="246" t="s">
        <v>501</v>
      </c>
      <c r="H236" s="247">
        <v>96.95</v>
      </c>
      <c r="M236" s="243"/>
      <c r="N236" s="248"/>
      <c r="O236" s="249"/>
      <c r="P236" s="249"/>
      <c r="Q236" s="249"/>
      <c r="R236" s="249"/>
      <c r="S236" s="249"/>
      <c r="T236" s="249"/>
      <c r="U236" s="249"/>
      <c r="V236" s="249"/>
      <c r="W236" s="249"/>
      <c r="X236" s="250"/>
      <c r="AT236" s="245" t="s">
        <v>181</v>
      </c>
      <c r="AU236" s="245" t="s">
        <v>83</v>
      </c>
      <c r="AV236" s="244" t="s">
        <v>188</v>
      </c>
      <c r="AW236" s="244" t="s">
        <v>7</v>
      </c>
      <c r="AX236" s="244" t="s">
        <v>73</v>
      </c>
      <c r="AY236" s="245" t="s">
        <v>171</v>
      </c>
    </row>
    <row r="237" spans="2:51" s="255" customFormat="1" ht="13.5" x14ac:dyDescent="0.3">
      <c r="B237" s="254"/>
      <c r="D237" s="212" t="s">
        <v>181</v>
      </c>
      <c r="E237" s="256" t="s">
        <v>5</v>
      </c>
      <c r="F237" s="257" t="s">
        <v>1284</v>
      </c>
      <c r="H237" s="256" t="s">
        <v>5</v>
      </c>
      <c r="M237" s="254"/>
      <c r="N237" s="258"/>
      <c r="O237" s="259"/>
      <c r="P237" s="259"/>
      <c r="Q237" s="259"/>
      <c r="R237" s="259"/>
      <c r="S237" s="259"/>
      <c r="T237" s="259"/>
      <c r="U237" s="259"/>
      <c r="V237" s="259"/>
      <c r="W237" s="259"/>
      <c r="X237" s="260"/>
      <c r="AT237" s="256" t="s">
        <v>181</v>
      </c>
      <c r="AU237" s="256" t="s">
        <v>83</v>
      </c>
      <c r="AV237" s="255" t="s">
        <v>81</v>
      </c>
      <c r="AW237" s="255" t="s">
        <v>7</v>
      </c>
      <c r="AX237" s="255" t="s">
        <v>73</v>
      </c>
      <c r="AY237" s="256" t="s">
        <v>171</v>
      </c>
    </row>
    <row r="238" spans="2:51" s="255" customFormat="1" ht="13.5" x14ac:dyDescent="0.3">
      <c r="B238" s="254"/>
      <c r="D238" s="212" t="s">
        <v>181</v>
      </c>
      <c r="E238" s="256" t="s">
        <v>5</v>
      </c>
      <c r="F238" s="257" t="s">
        <v>1285</v>
      </c>
      <c r="H238" s="256" t="s">
        <v>5</v>
      </c>
      <c r="M238" s="254"/>
      <c r="N238" s="258"/>
      <c r="O238" s="259"/>
      <c r="P238" s="259"/>
      <c r="Q238" s="259"/>
      <c r="R238" s="259"/>
      <c r="S238" s="259"/>
      <c r="T238" s="259"/>
      <c r="U238" s="259"/>
      <c r="V238" s="259"/>
      <c r="W238" s="259"/>
      <c r="X238" s="260"/>
      <c r="AT238" s="256" t="s">
        <v>181</v>
      </c>
      <c r="AU238" s="256" t="s">
        <v>83</v>
      </c>
      <c r="AV238" s="255" t="s">
        <v>81</v>
      </c>
      <c r="AW238" s="255" t="s">
        <v>7</v>
      </c>
      <c r="AX238" s="255" t="s">
        <v>73</v>
      </c>
      <c r="AY238" s="256" t="s">
        <v>171</v>
      </c>
    </row>
    <row r="239" spans="2:51" s="216" customFormat="1" ht="13.5" customHeight="1" x14ac:dyDescent="0.3">
      <c r="B239" s="215"/>
      <c r="D239" s="212" t="s">
        <v>181</v>
      </c>
      <c r="E239" s="217" t="s">
        <v>5</v>
      </c>
      <c r="F239" s="218" t="s">
        <v>1286</v>
      </c>
      <c r="H239" s="219">
        <v>9.2490000000000006</v>
      </c>
      <c r="M239" s="215"/>
      <c r="N239" s="220"/>
      <c r="O239" s="221"/>
      <c r="P239" s="221"/>
      <c r="Q239" s="221"/>
      <c r="R239" s="221"/>
      <c r="S239" s="221"/>
      <c r="T239" s="221"/>
      <c r="U239" s="221"/>
      <c r="V239" s="221"/>
      <c r="W239" s="221"/>
      <c r="X239" s="222"/>
      <c r="AT239" s="217" t="s">
        <v>181</v>
      </c>
      <c r="AU239" s="217" t="s">
        <v>83</v>
      </c>
      <c r="AV239" s="216" t="s">
        <v>83</v>
      </c>
      <c r="AW239" s="216" t="s">
        <v>7</v>
      </c>
      <c r="AX239" s="216" t="s">
        <v>73</v>
      </c>
      <c r="AY239" s="217" t="s">
        <v>171</v>
      </c>
    </row>
    <row r="240" spans="2:51" s="244" customFormat="1" ht="13.5" customHeight="1" x14ac:dyDescent="0.3">
      <c r="B240" s="243"/>
      <c r="D240" s="212" t="s">
        <v>181</v>
      </c>
      <c r="E240" s="245" t="s">
        <v>5</v>
      </c>
      <c r="F240" s="246" t="s">
        <v>501</v>
      </c>
      <c r="H240" s="247">
        <v>9.2490000000000006</v>
      </c>
      <c r="M240" s="243"/>
      <c r="N240" s="248"/>
      <c r="O240" s="249"/>
      <c r="P240" s="249"/>
      <c r="Q240" s="249"/>
      <c r="R240" s="249"/>
      <c r="S240" s="249"/>
      <c r="T240" s="249"/>
      <c r="U240" s="249"/>
      <c r="V240" s="249"/>
      <c r="W240" s="249"/>
      <c r="X240" s="250"/>
      <c r="AT240" s="245" t="s">
        <v>181</v>
      </c>
      <c r="AU240" s="245" t="s">
        <v>83</v>
      </c>
      <c r="AV240" s="244" t="s">
        <v>188</v>
      </c>
      <c r="AW240" s="244" t="s">
        <v>7</v>
      </c>
      <c r="AX240" s="244" t="s">
        <v>73</v>
      </c>
      <c r="AY240" s="245" t="s">
        <v>171</v>
      </c>
    </row>
    <row r="241" spans="2:65" s="255" customFormat="1" ht="13.5" x14ac:dyDescent="0.3">
      <c r="B241" s="254"/>
      <c r="C241" s="259"/>
      <c r="D241" s="262" t="s">
        <v>181</v>
      </c>
      <c r="E241" s="264" t="s">
        <v>5</v>
      </c>
      <c r="F241" s="268" t="s">
        <v>1290</v>
      </c>
      <c r="G241" s="259"/>
      <c r="H241" s="264" t="s">
        <v>5</v>
      </c>
      <c r="I241" s="259"/>
      <c r="J241" s="259"/>
      <c r="K241" s="259"/>
      <c r="L241" s="259"/>
      <c r="M241" s="254"/>
      <c r="N241" s="258"/>
      <c r="O241" s="259"/>
      <c r="P241" s="259"/>
      <c r="Q241" s="259"/>
      <c r="R241" s="259"/>
      <c r="S241" s="259"/>
      <c r="T241" s="259"/>
      <c r="U241" s="259"/>
      <c r="V241" s="259"/>
      <c r="W241" s="259"/>
      <c r="X241" s="260"/>
      <c r="AT241" s="256" t="s">
        <v>181</v>
      </c>
      <c r="AU241" s="256" t="s">
        <v>83</v>
      </c>
      <c r="AV241" s="255" t="s">
        <v>81</v>
      </c>
      <c r="AW241" s="255" t="s">
        <v>7</v>
      </c>
      <c r="AX241" s="255" t="s">
        <v>73</v>
      </c>
      <c r="AY241" s="256" t="s">
        <v>171</v>
      </c>
    </row>
    <row r="242" spans="2:65" s="255" customFormat="1" ht="13.5" x14ac:dyDescent="0.3">
      <c r="B242" s="254"/>
      <c r="D242" s="212" t="s">
        <v>181</v>
      </c>
      <c r="E242" s="256" t="s">
        <v>5</v>
      </c>
      <c r="F242" s="257" t="s">
        <v>1285</v>
      </c>
      <c r="H242" s="256" t="s">
        <v>5</v>
      </c>
      <c r="M242" s="254"/>
      <c r="N242" s="258"/>
      <c r="O242" s="259"/>
      <c r="P242" s="259"/>
      <c r="Q242" s="259"/>
      <c r="R242" s="259"/>
      <c r="S242" s="259"/>
      <c r="T242" s="259"/>
      <c r="U242" s="259"/>
      <c r="V242" s="259"/>
      <c r="W242" s="259"/>
      <c r="X242" s="260"/>
      <c r="AT242" s="256" t="s">
        <v>181</v>
      </c>
      <c r="AU242" s="256" t="s">
        <v>83</v>
      </c>
      <c r="AV242" s="255" t="s">
        <v>81</v>
      </c>
      <c r="AW242" s="255" t="s">
        <v>7</v>
      </c>
      <c r="AX242" s="255" t="s">
        <v>73</v>
      </c>
      <c r="AY242" s="256" t="s">
        <v>171</v>
      </c>
    </row>
    <row r="243" spans="2:65" s="216" customFormat="1" ht="13.5" x14ac:dyDescent="0.3">
      <c r="B243" s="215"/>
      <c r="D243" s="212" t="s">
        <v>181</v>
      </c>
      <c r="E243" s="217" t="s">
        <v>5</v>
      </c>
      <c r="F243" s="218" t="s">
        <v>1291</v>
      </c>
      <c r="H243" s="219">
        <v>117.31</v>
      </c>
      <c r="M243" s="215"/>
      <c r="N243" s="220"/>
      <c r="O243" s="221"/>
      <c r="P243" s="221"/>
      <c r="Q243" s="221"/>
      <c r="R243" s="221"/>
      <c r="S243" s="221"/>
      <c r="T243" s="221"/>
      <c r="U243" s="221"/>
      <c r="V243" s="221"/>
      <c r="W243" s="221"/>
      <c r="X243" s="222"/>
      <c r="AT243" s="217" t="s">
        <v>181</v>
      </c>
      <c r="AU243" s="217" t="s">
        <v>83</v>
      </c>
      <c r="AV243" s="216" t="s">
        <v>83</v>
      </c>
      <c r="AW243" s="216" t="s">
        <v>7</v>
      </c>
      <c r="AX243" s="216" t="s">
        <v>73</v>
      </c>
      <c r="AY243" s="217" t="s">
        <v>171</v>
      </c>
    </row>
    <row r="244" spans="2:65" s="244" customFormat="1" ht="13.5" x14ac:dyDescent="0.3">
      <c r="B244" s="243"/>
      <c r="D244" s="212" t="s">
        <v>181</v>
      </c>
      <c r="E244" s="245" t="s">
        <v>5</v>
      </c>
      <c r="F244" s="246" t="s">
        <v>501</v>
      </c>
      <c r="H244" s="247">
        <v>117.31</v>
      </c>
      <c r="M244" s="243"/>
      <c r="N244" s="248"/>
      <c r="O244" s="249"/>
      <c r="P244" s="249"/>
      <c r="Q244" s="249"/>
      <c r="R244" s="249"/>
      <c r="S244" s="249"/>
      <c r="T244" s="249"/>
      <c r="U244" s="249"/>
      <c r="V244" s="249"/>
      <c r="W244" s="249"/>
      <c r="X244" s="250"/>
      <c r="AT244" s="245" t="s">
        <v>181</v>
      </c>
      <c r="AU244" s="245" t="s">
        <v>83</v>
      </c>
      <c r="AV244" s="244" t="s">
        <v>188</v>
      </c>
      <c r="AW244" s="244" t="s">
        <v>7</v>
      </c>
      <c r="AX244" s="244" t="s">
        <v>73</v>
      </c>
      <c r="AY244" s="245" t="s">
        <v>171</v>
      </c>
    </row>
    <row r="245" spans="2:65" s="255" customFormat="1" ht="13.5" x14ac:dyDescent="0.3">
      <c r="B245" s="254"/>
      <c r="D245" s="212" t="s">
        <v>181</v>
      </c>
      <c r="E245" s="256" t="s">
        <v>5</v>
      </c>
      <c r="F245" s="257" t="s">
        <v>1293</v>
      </c>
      <c r="H245" s="256" t="s">
        <v>5</v>
      </c>
      <c r="M245" s="254"/>
      <c r="N245" s="258"/>
      <c r="O245" s="259"/>
      <c r="P245" s="259"/>
      <c r="Q245" s="259"/>
      <c r="R245" s="259"/>
      <c r="S245" s="259"/>
      <c r="T245" s="259"/>
      <c r="U245" s="259"/>
      <c r="V245" s="259"/>
      <c r="W245" s="259"/>
      <c r="X245" s="260"/>
      <c r="AT245" s="256" t="s">
        <v>181</v>
      </c>
      <c r="AU245" s="256" t="s">
        <v>83</v>
      </c>
      <c r="AV245" s="255" t="s">
        <v>81</v>
      </c>
      <c r="AW245" s="255" t="s">
        <v>7</v>
      </c>
      <c r="AX245" s="255" t="s">
        <v>73</v>
      </c>
      <c r="AY245" s="256" t="s">
        <v>171</v>
      </c>
    </row>
    <row r="246" spans="2:65" s="255" customFormat="1" ht="13.5" x14ac:dyDescent="0.3">
      <c r="B246" s="254"/>
      <c r="D246" s="212" t="s">
        <v>181</v>
      </c>
      <c r="E246" s="256" t="s">
        <v>5</v>
      </c>
      <c r="F246" s="257" t="s">
        <v>1294</v>
      </c>
      <c r="H246" s="256" t="s">
        <v>5</v>
      </c>
      <c r="M246" s="254"/>
      <c r="N246" s="258"/>
      <c r="O246" s="259"/>
      <c r="P246" s="259"/>
      <c r="Q246" s="259"/>
      <c r="R246" s="259"/>
      <c r="S246" s="259"/>
      <c r="T246" s="259"/>
      <c r="U246" s="259"/>
      <c r="V246" s="259"/>
      <c r="W246" s="259"/>
      <c r="X246" s="260"/>
      <c r="AT246" s="256" t="s">
        <v>181</v>
      </c>
      <c r="AU246" s="256" t="s">
        <v>83</v>
      </c>
      <c r="AV246" s="255" t="s">
        <v>81</v>
      </c>
      <c r="AW246" s="255" t="s">
        <v>7</v>
      </c>
      <c r="AX246" s="255" t="s">
        <v>73</v>
      </c>
      <c r="AY246" s="256" t="s">
        <v>171</v>
      </c>
    </row>
    <row r="247" spans="2:65" s="216" customFormat="1" ht="13.5" x14ac:dyDescent="0.3">
      <c r="B247" s="215"/>
      <c r="C247" s="221"/>
      <c r="D247" s="262" t="s">
        <v>181</v>
      </c>
      <c r="E247" s="267" t="s">
        <v>5</v>
      </c>
      <c r="F247" s="271" t="s">
        <v>1296</v>
      </c>
      <c r="G247" s="221"/>
      <c r="H247" s="273">
        <v>-88.55</v>
      </c>
      <c r="I247" s="221"/>
      <c r="J247" s="221"/>
      <c r="K247" s="221"/>
      <c r="L247" s="221"/>
      <c r="M247" s="215"/>
      <c r="N247" s="220"/>
      <c r="O247" s="221"/>
      <c r="P247" s="221"/>
      <c r="Q247" s="221"/>
      <c r="R247" s="221"/>
      <c r="S247" s="221"/>
      <c r="T247" s="221"/>
      <c r="U247" s="221"/>
      <c r="V247" s="221"/>
      <c r="W247" s="221"/>
      <c r="X247" s="222"/>
      <c r="AT247" s="217" t="s">
        <v>181</v>
      </c>
      <c r="AU247" s="217" t="s">
        <v>83</v>
      </c>
      <c r="AV247" s="216" t="s">
        <v>83</v>
      </c>
      <c r="AW247" s="216" t="s">
        <v>7</v>
      </c>
      <c r="AX247" s="216" t="s">
        <v>73</v>
      </c>
      <c r="AY247" s="217" t="s">
        <v>171</v>
      </c>
    </row>
    <row r="248" spans="2:65" s="244" customFormat="1" ht="13.5" x14ac:dyDescent="0.3">
      <c r="B248" s="243"/>
      <c r="D248" s="212" t="s">
        <v>181</v>
      </c>
      <c r="E248" s="245" t="s">
        <v>5</v>
      </c>
      <c r="F248" s="246" t="s">
        <v>501</v>
      </c>
      <c r="H248" s="247">
        <v>-88.55</v>
      </c>
      <c r="M248" s="243"/>
      <c r="N248" s="248"/>
      <c r="O248" s="249"/>
      <c r="P248" s="249"/>
      <c r="Q248" s="249"/>
      <c r="R248" s="249"/>
      <c r="S248" s="249"/>
      <c r="T248" s="249"/>
      <c r="U248" s="249"/>
      <c r="V248" s="249"/>
      <c r="W248" s="249"/>
      <c r="X248" s="250"/>
      <c r="AT248" s="245" t="s">
        <v>181</v>
      </c>
      <c r="AU248" s="245" t="s">
        <v>83</v>
      </c>
      <c r="AV248" s="244" t="s">
        <v>188</v>
      </c>
      <c r="AW248" s="244" t="s">
        <v>7</v>
      </c>
      <c r="AX248" s="244" t="s">
        <v>73</v>
      </c>
      <c r="AY248" s="245" t="s">
        <v>171</v>
      </c>
    </row>
    <row r="249" spans="2:65" s="255" customFormat="1" ht="13.5" x14ac:dyDescent="0.3">
      <c r="B249" s="254"/>
      <c r="D249" s="212" t="s">
        <v>181</v>
      </c>
      <c r="E249" s="256" t="s">
        <v>5</v>
      </c>
      <c r="F249" s="257" t="s">
        <v>1297</v>
      </c>
      <c r="H249" s="256" t="s">
        <v>5</v>
      </c>
      <c r="M249" s="254"/>
      <c r="N249" s="258"/>
      <c r="O249" s="259"/>
      <c r="P249" s="259"/>
      <c r="Q249" s="259"/>
      <c r="R249" s="259"/>
      <c r="S249" s="259"/>
      <c r="T249" s="259"/>
      <c r="U249" s="259"/>
      <c r="V249" s="259"/>
      <c r="W249" s="259"/>
      <c r="X249" s="260"/>
      <c r="AT249" s="256" t="s">
        <v>181</v>
      </c>
      <c r="AU249" s="256" t="s">
        <v>83</v>
      </c>
      <c r="AV249" s="255" t="s">
        <v>81</v>
      </c>
      <c r="AW249" s="255" t="s">
        <v>7</v>
      </c>
      <c r="AX249" s="255" t="s">
        <v>73</v>
      </c>
      <c r="AY249" s="256" t="s">
        <v>171</v>
      </c>
    </row>
    <row r="250" spans="2:65" s="255" customFormat="1" ht="13.5" x14ac:dyDescent="0.3">
      <c r="B250" s="254"/>
      <c r="D250" s="212" t="s">
        <v>181</v>
      </c>
      <c r="E250" s="256" t="s">
        <v>5</v>
      </c>
      <c r="F250" s="257" t="s">
        <v>1298</v>
      </c>
      <c r="H250" s="256" t="s">
        <v>5</v>
      </c>
      <c r="M250" s="254"/>
      <c r="N250" s="258"/>
      <c r="O250" s="259"/>
      <c r="P250" s="259"/>
      <c r="Q250" s="259"/>
      <c r="R250" s="259"/>
      <c r="S250" s="259"/>
      <c r="T250" s="259"/>
      <c r="U250" s="259"/>
      <c r="V250" s="259"/>
      <c r="W250" s="259"/>
      <c r="X250" s="260"/>
      <c r="AT250" s="256" t="s">
        <v>181</v>
      </c>
      <c r="AU250" s="256" t="s">
        <v>83</v>
      </c>
      <c r="AV250" s="255" t="s">
        <v>81</v>
      </c>
      <c r="AW250" s="255" t="s">
        <v>7</v>
      </c>
      <c r="AX250" s="255" t="s">
        <v>73</v>
      </c>
      <c r="AY250" s="256" t="s">
        <v>171</v>
      </c>
    </row>
    <row r="251" spans="2:65" s="216" customFormat="1" ht="13.5" x14ac:dyDescent="0.3">
      <c r="B251" s="215"/>
      <c r="D251" s="212" t="s">
        <v>181</v>
      </c>
      <c r="E251" s="217" t="s">
        <v>5</v>
      </c>
      <c r="F251" s="218" t="s">
        <v>1299</v>
      </c>
      <c r="H251" s="219">
        <v>16.8</v>
      </c>
      <c r="M251" s="215"/>
      <c r="N251" s="220"/>
      <c r="O251" s="221"/>
      <c r="P251" s="221"/>
      <c r="Q251" s="221"/>
      <c r="R251" s="221"/>
      <c r="S251" s="221"/>
      <c r="T251" s="221"/>
      <c r="U251" s="221"/>
      <c r="V251" s="221"/>
      <c r="W251" s="221"/>
      <c r="X251" s="222"/>
      <c r="AT251" s="217" t="s">
        <v>181</v>
      </c>
      <c r="AU251" s="217" t="s">
        <v>83</v>
      </c>
      <c r="AV251" s="216" t="s">
        <v>83</v>
      </c>
      <c r="AW251" s="216" t="s">
        <v>7</v>
      </c>
      <c r="AX251" s="216" t="s">
        <v>73</v>
      </c>
      <c r="AY251" s="217" t="s">
        <v>171</v>
      </c>
    </row>
    <row r="252" spans="2:65" s="244" customFormat="1" ht="13.5" x14ac:dyDescent="0.3">
      <c r="B252" s="243"/>
      <c r="D252" s="212" t="s">
        <v>181</v>
      </c>
      <c r="E252" s="245" t="s">
        <v>5</v>
      </c>
      <c r="F252" s="246" t="s">
        <v>501</v>
      </c>
      <c r="H252" s="247">
        <v>16.8</v>
      </c>
      <c r="M252" s="243"/>
      <c r="N252" s="248"/>
      <c r="O252" s="249"/>
      <c r="P252" s="249"/>
      <c r="Q252" s="249"/>
      <c r="R252" s="249"/>
      <c r="S252" s="249"/>
      <c r="T252" s="249"/>
      <c r="U252" s="249"/>
      <c r="V252" s="249"/>
      <c r="W252" s="249"/>
      <c r="X252" s="250"/>
      <c r="AT252" s="245" t="s">
        <v>181</v>
      </c>
      <c r="AU252" s="245" t="s">
        <v>83</v>
      </c>
      <c r="AV252" s="244" t="s">
        <v>188</v>
      </c>
      <c r="AW252" s="244" t="s">
        <v>7</v>
      </c>
      <c r="AX252" s="244" t="s">
        <v>73</v>
      </c>
      <c r="AY252" s="245" t="s">
        <v>171</v>
      </c>
    </row>
    <row r="253" spans="2:65" s="224" customFormat="1" ht="13.5" x14ac:dyDescent="0.3">
      <c r="B253" s="223"/>
      <c r="C253" s="229"/>
      <c r="D253" s="262" t="s">
        <v>181</v>
      </c>
      <c r="E253" s="265" t="s">
        <v>5</v>
      </c>
      <c r="F253" s="270" t="s">
        <v>1305</v>
      </c>
      <c r="G253" s="229"/>
      <c r="H253" s="272">
        <v>460.59899999999999</v>
      </c>
      <c r="I253" s="229"/>
      <c r="J253" s="229"/>
      <c r="K253" s="229"/>
      <c r="L253" s="229"/>
      <c r="M253" s="223"/>
      <c r="N253" s="228"/>
      <c r="O253" s="229"/>
      <c r="P253" s="229"/>
      <c r="Q253" s="229"/>
      <c r="R253" s="229"/>
      <c r="S253" s="229"/>
      <c r="T253" s="229"/>
      <c r="U253" s="229"/>
      <c r="V253" s="229"/>
      <c r="W253" s="229"/>
      <c r="X253" s="230"/>
      <c r="AT253" s="225" t="s">
        <v>181</v>
      </c>
      <c r="AU253" s="225" t="s">
        <v>83</v>
      </c>
      <c r="AV253" s="224" t="s">
        <v>177</v>
      </c>
      <c r="AW253" s="224" t="s">
        <v>7</v>
      </c>
      <c r="AX253" s="224" t="s">
        <v>81</v>
      </c>
      <c r="AY253" s="225" t="s">
        <v>171</v>
      </c>
    </row>
    <row r="254" spans="2:65" s="45" customFormat="1" ht="16.5" customHeight="1" x14ac:dyDescent="0.3">
      <c r="B254" s="38"/>
      <c r="C254" s="201" t="s">
        <v>244</v>
      </c>
      <c r="D254" s="201" t="s">
        <v>173</v>
      </c>
      <c r="E254" s="202" t="s">
        <v>207</v>
      </c>
      <c r="F254" s="203" t="s">
        <v>681</v>
      </c>
      <c r="G254" s="204" t="s">
        <v>209</v>
      </c>
      <c r="H254" s="205">
        <v>829.07799999999997</v>
      </c>
      <c r="I254" s="7"/>
      <c r="J254" s="7"/>
      <c r="K254" s="206">
        <f>ROUND(P254*H254,2)</f>
        <v>0</v>
      </c>
      <c r="L254" s="203" t="s">
        <v>5</v>
      </c>
      <c r="M254" s="38"/>
      <c r="N254" s="207" t="s">
        <v>5</v>
      </c>
      <c r="O254" s="208" t="s">
        <v>42</v>
      </c>
      <c r="P254" s="144">
        <f>I254+J254</f>
        <v>0</v>
      </c>
      <c r="Q254" s="144">
        <f>ROUND(I254*H254,2)</f>
        <v>0</v>
      </c>
      <c r="R254" s="144">
        <f>ROUND(J254*H254,2)</f>
        <v>0</v>
      </c>
      <c r="S254" s="39"/>
      <c r="T254" s="209">
        <f>S254*H254</f>
        <v>0</v>
      </c>
      <c r="U254" s="209">
        <v>0</v>
      </c>
      <c r="V254" s="209">
        <f>U254*H254</f>
        <v>0</v>
      </c>
      <c r="W254" s="209">
        <v>0</v>
      </c>
      <c r="X254" s="210">
        <f>W254*H254</f>
        <v>0</v>
      </c>
      <c r="AR254" s="17" t="s">
        <v>177</v>
      </c>
      <c r="AT254" s="17" t="s">
        <v>173</v>
      </c>
      <c r="AU254" s="17" t="s">
        <v>83</v>
      </c>
      <c r="AY254" s="17" t="s">
        <v>171</v>
      </c>
      <c r="BE254" s="211">
        <f>IF(O254="základní",K254,0)</f>
        <v>0</v>
      </c>
      <c r="BF254" s="211">
        <f>IF(O254="snížená",K254,0)</f>
        <v>0</v>
      </c>
      <c r="BG254" s="211">
        <f>IF(O254="zákl. přenesená",K254,0)</f>
        <v>0</v>
      </c>
      <c r="BH254" s="211">
        <f>IF(O254="sníž. přenesená",K254,0)</f>
        <v>0</v>
      </c>
      <c r="BI254" s="211">
        <f>IF(O254="nulová",K254,0)</f>
        <v>0</v>
      </c>
      <c r="BJ254" s="17" t="s">
        <v>81</v>
      </c>
      <c r="BK254" s="211">
        <f>ROUND(P254*H254,2)</f>
        <v>0</v>
      </c>
      <c r="BL254" s="17" t="s">
        <v>177</v>
      </c>
      <c r="BM254" s="17" t="s">
        <v>294</v>
      </c>
    </row>
    <row r="255" spans="2:65" s="45" customFormat="1" ht="40.5" x14ac:dyDescent="0.3">
      <c r="B255" s="38"/>
      <c r="D255" s="212" t="s">
        <v>179</v>
      </c>
      <c r="F255" s="213" t="s">
        <v>1306</v>
      </c>
      <c r="M255" s="38"/>
      <c r="N255" s="214"/>
      <c r="O255" s="39"/>
      <c r="P255" s="39"/>
      <c r="Q255" s="39"/>
      <c r="R255" s="39"/>
      <c r="S255" s="39"/>
      <c r="T255" s="39"/>
      <c r="U255" s="39"/>
      <c r="V255" s="39"/>
      <c r="W255" s="39"/>
      <c r="X255" s="87"/>
      <c r="AT255" s="17" t="s">
        <v>179</v>
      </c>
      <c r="AU255" s="17" t="s">
        <v>83</v>
      </c>
    </row>
    <row r="256" spans="2:65" s="45" customFormat="1" ht="16.5" customHeight="1" x14ac:dyDescent="0.3">
      <c r="B256" s="38"/>
      <c r="C256" s="201" t="s">
        <v>248</v>
      </c>
      <c r="D256" s="201" t="s">
        <v>173</v>
      </c>
      <c r="E256" s="202" t="s">
        <v>685</v>
      </c>
      <c r="F256" s="203" t="s">
        <v>686</v>
      </c>
      <c r="G256" s="204" t="s">
        <v>195</v>
      </c>
      <c r="H256" s="205">
        <v>172.38</v>
      </c>
      <c r="I256" s="7"/>
      <c r="J256" s="7"/>
      <c r="K256" s="206">
        <f>ROUND(P256*H256,2)</f>
        <v>0</v>
      </c>
      <c r="L256" s="203" t="s">
        <v>5</v>
      </c>
      <c r="M256" s="38"/>
      <c r="N256" s="207" t="s">
        <v>5</v>
      </c>
      <c r="O256" s="208" t="s">
        <v>42</v>
      </c>
      <c r="P256" s="144">
        <f>I256+J256</f>
        <v>0</v>
      </c>
      <c r="Q256" s="144">
        <f>ROUND(I256*H256,2)</f>
        <v>0</v>
      </c>
      <c r="R256" s="144">
        <f>ROUND(J256*H256,2)</f>
        <v>0</v>
      </c>
      <c r="S256" s="39"/>
      <c r="T256" s="209">
        <f>S256*H256</f>
        <v>0</v>
      </c>
      <c r="U256" s="209">
        <v>0</v>
      </c>
      <c r="V256" s="209">
        <f>U256*H256</f>
        <v>0</v>
      </c>
      <c r="W256" s="209">
        <v>0</v>
      </c>
      <c r="X256" s="210">
        <f>W256*H256</f>
        <v>0</v>
      </c>
      <c r="AR256" s="17" t="s">
        <v>177</v>
      </c>
      <c r="AT256" s="17" t="s">
        <v>173</v>
      </c>
      <c r="AU256" s="17" t="s">
        <v>83</v>
      </c>
      <c r="AY256" s="17" t="s">
        <v>171</v>
      </c>
      <c r="BE256" s="211">
        <f>IF(O256="základní",K256,0)</f>
        <v>0</v>
      </c>
      <c r="BF256" s="211">
        <f>IF(O256="snížená",K256,0)</f>
        <v>0</v>
      </c>
      <c r="BG256" s="211">
        <f>IF(O256="zákl. přenesená",K256,0)</f>
        <v>0</v>
      </c>
      <c r="BH256" s="211">
        <f>IF(O256="sníž. přenesená",K256,0)</f>
        <v>0</v>
      </c>
      <c r="BI256" s="211">
        <f>IF(O256="nulová",K256,0)</f>
        <v>0</v>
      </c>
      <c r="BJ256" s="17" t="s">
        <v>81</v>
      </c>
      <c r="BK256" s="211">
        <f>ROUND(P256*H256,2)</f>
        <v>0</v>
      </c>
      <c r="BL256" s="17" t="s">
        <v>177</v>
      </c>
      <c r="BM256" s="17" t="s">
        <v>303</v>
      </c>
    </row>
    <row r="257" spans="2:65" s="45" customFormat="1" ht="27" x14ac:dyDescent="0.3">
      <c r="B257" s="38"/>
      <c r="D257" s="212" t="s">
        <v>179</v>
      </c>
      <c r="F257" s="213" t="s">
        <v>1267</v>
      </c>
      <c r="M257" s="38"/>
      <c r="N257" s="214"/>
      <c r="O257" s="39"/>
      <c r="P257" s="39"/>
      <c r="Q257" s="39"/>
      <c r="R257" s="39"/>
      <c r="S257" s="39"/>
      <c r="T257" s="39"/>
      <c r="U257" s="39"/>
      <c r="V257" s="39"/>
      <c r="W257" s="39"/>
      <c r="X257" s="87"/>
      <c r="AT257" s="17" t="s">
        <v>179</v>
      </c>
      <c r="AU257" s="17" t="s">
        <v>83</v>
      </c>
    </row>
    <row r="258" spans="2:65" s="255" customFormat="1" ht="13.5" x14ac:dyDescent="0.3">
      <c r="B258" s="254"/>
      <c r="D258" s="212" t="s">
        <v>181</v>
      </c>
      <c r="E258" s="256" t="s">
        <v>5</v>
      </c>
      <c r="F258" s="257" t="s">
        <v>1293</v>
      </c>
      <c r="H258" s="256" t="s">
        <v>5</v>
      </c>
      <c r="M258" s="254"/>
      <c r="N258" s="258"/>
      <c r="O258" s="259"/>
      <c r="P258" s="259"/>
      <c r="Q258" s="259"/>
      <c r="R258" s="259"/>
      <c r="S258" s="259"/>
      <c r="T258" s="259"/>
      <c r="U258" s="259"/>
      <c r="V258" s="259"/>
      <c r="W258" s="259"/>
      <c r="X258" s="260"/>
      <c r="AT258" s="256" t="s">
        <v>181</v>
      </c>
      <c r="AU258" s="256" t="s">
        <v>83</v>
      </c>
      <c r="AV258" s="255" t="s">
        <v>81</v>
      </c>
      <c r="AW258" s="255" t="s">
        <v>7</v>
      </c>
      <c r="AX258" s="255" t="s">
        <v>73</v>
      </c>
      <c r="AY258" s="256" t="s">
        <v>171</v>
      </c>
    </row>
    <row r="259" spans="2:65" s="255" customFormat="1" ht="13.5" x14ac:dyDescent="0.3">
      <c r="B259" s="254"/>
      <c r="D259" s="212" t="s">
        <v>181</v>
      </c>
      <c r="E259" s="256" t="s">
        <v>5</v>
      </c>
      <c r="F259" s="257" t="s">
        <v>1294</v>
      </c>
      <c r="H259" s="256" t="s">
        <v>5</v>
      </c>
      <c r="M259" s="254"/>
      <c r="N259" s="258"/>
      <c r="O259" s="259"/>
      <c r="P259" s="259"/>
      <c r="Q259" s="259"/>
      <c r="R259" s="259"/>
      <c r="S259" s="259"/>
      <c r="T259" s="259"/>
      <c r="U259" s="259"/>
      <c r="V259" s="259"/>
      <c r="W259" s="259"/>
      <c r="X259" s="260"/>
      <c r="AT259" s="256" t="s">
        <v>181</v>
      </c>
      <c r="AU259" s="256" t="s">
        <v>83</v>
      </c>
      <c r="AV259" s="255" t="s">
        <v>81</v>
      </c>
      <c r="AW259" s="255" t="s">
        <v>7</v>
      </c>
      <c r="AX259" s="255" t="s">
        <v>73</v>
      </c>
      <c r="AY259" s="256" t="s">
        <v>171</v>
      </c>
    </row>
    <row r="260" spans="2:65" s="216" customFormat="1" ht="13.5" x14ac:dyDescent="0.3">
      <c r="B260" s="215"/>
      <c r="D260" s="212" t="s">
        <v>181</v>
      </c>
      <c r="E260" s="217" t="s">
        <v>5</v>
      </c>
      <c r="F260" s="218" t="s">
        <v>1295</v>
      </c>
      <c r="H260" s="219">
        <v>88.55</v>
      </c>
      <c r="M260" s="215"/>
      <c r="N260" s="220"/>
      <c r="O260" s="221"/>
      <c r="P260" s="221"/>
      <c r="Q260" s="221"/>
      <c r="R260" s="221"/>
      <c r="S260" s="221"/>
      <c r="T260" s="221"/>
      <c r="U260" s="221"/>
      <c r="V260" s="221"/>
      <c r="W260" s="221"/>
      <c r="X260" s="222"/>
      <c r="AT260" s="217" t="s">
        <v>181</v>
      </c>
      <c r="AU260" s="217" t="s">
        <v>83</v>
      </c>
      <c r="AV260" s="216" t="s">
        <v>83</v>
      </c>
      <c r="AW260" s="216" t="s">
        <v>7</v>
      </c>
      <c r="AX260" s="216" t="s">
        <v>73</v>
      </c>
      <c r="AY260" s="217" t="s">
        <v>171</v>
      </c>
    </row>
    <row r="261" spans="2:65" s="244" customFormat="1" ht="13.5" x14ac:dyDescent="0.3">
      <c r="B261" s="243"/>
      <c r="C261" s="249"/>
      <c r="D261" s="262" t="s">
        <v>181</v>
      </c>
      <c r="E261" s="290" t="s">
        <v>5</v>
      </c>
      <c r="F261" s="291" t="s">
        <v>501</v>
      </c>
      <c r="G261" s="249"/>
      <c r="H261" s="292">
        <v>88.55</v>
      </c>
      <c r="I261" s="249"/>
      <c r="J261" s="249"/>
      <c r="K261" s="249"/>
      <c r="L261" s="249"/>
      <c r="M261" s="243"/>
      <c r="N261" s="248"/>
      <c r="O261" s="249"/>
      <c r="P261" s="249"/>
      <c r="Q261" s="249"/>
      <c r="R261" s="249"/>
      <c r="S261" s="249"/>
      <c r="T261" s="249"/>
      <c r="U261" s="249"/>
      <c r="V261" s="249"/>
      <c r="W261" s="249"/>
      <c r="X261" s="250"/>
      <c r="AT261" s="245" t="s">
        <v>181</v>
      </c>
      <c r="AU261" s="245" t="s">
        <v>83</v>
      </c>
      <c r="AV261" s="244" t="s">
        <v>188</v>
      </c>
      <c r="AW261" s="244" t="s">
        <v>7</v>
      </c>
      <c r="AX261" s="244" t="s">
        <v>73</v>
      </c>
      <c r="AY261" s="245" t="s">
        <v>171</v>
      </c>
    </row>
    <row r="262" spans="2:65" s="255" customFormat="1" ht="13.5" x14ac:dyDescent="0.3">
      <c r="B262" s="254"/>
      <c r="D262" s="212" t="s">
        <v>181</v>
      </c>
      <c r="E262" s="256" t="s">
        <v>5</v>
      </c>
      <c r="F262" s="257" t="s">
        <v>1293</v>
      </c>
      <c r="H262" s="256" t="s">
        <v>5</v>
      </c>
      <c r="M262" s="254"/>
      <c r="N262" s="258"/>
      <c r="O262" s="259"/>
      <c r="P262" s="259"/>
      <c r="Q262" s="259"/>
      <c r="R262" s="259"/>
      <c r="S262" s="259"/>
      <c r="T262" s="259"/>
      <c r="U262" s="259"/>
      <c r="V262" s="259"/>
      <c r="W262" s="259"/>
      <c r="X262" s="260"/>
      <c r="AT262" s="256" t="s">
        <v>181</v>
      </c>
      <c r="AU262" s="256" t="s">
        <v>83</v>
      </c>
      <c r="AV262" s="255" t="s">
        <v>81</v>
      </c>
      <c r="AW262" s="255" t="s">
        <v>7</v>
      </c>
      <c r="AX262" s="255" t="s">
        <v>73</v>
      </c>
      <c r="AY262" s="256" t="s">
        <v>171</v>
      </c>
    </row>
    <row r="263" spans="2:65" s="255" customFormat="1" ht="13.5" x14ac:dyDescent="0.3">
      <c r="B263" s="254"/>
      <c r="D263" s="212" t="s">
        <v>181</v>
      </c>
      <c r="E263" s="256" t="s">
        <v>5</v>
      </c>
      <c r="F263" s="257" t="s">
        <v>1307</v>
      </c>
      <c r="H263" s="256" t="s">
        <v>5</v>
      </c>
      <c r="M263" s="254"/>
      <c r="N263" s="258"/>
      <c r="O263" s="259"/>
      <c r="P263" s="259"/>
      <c r="Q263" s="259"/>
      <c r="R263" s="259"/>
      <c r="S263" s="259"/>
      <c r="T263" s="259"/>
      <c r="U263" s="259"/>
      <c r="V263" s="259"/>
      <c r="W263" s="259"/>
      <c r="X263" s="260"/>
      <c r="AT263" s="256" t="s">
        <v>181</v>
      </c>
      <c r="AU263" s="256" t="s">
        <v>83</v>
      </c>
      <c r="AV263" s="255" t="s">
        <v>81</v>
      </c>
      <c r="AW263" s="255" t="s">
        <v>7</v>
      </c>
      <c r="AX263" s="255" t="s">
        <v>73</v>
      </c>
      <c r="AY263" s="256" t="s">
        <v>171</v>
      </c>
    </row>
    <row r="264" spans="2:65" s="216" customFormat="1" ht="13.5" x14ac:dyDescent="0.3">
      <c r="B264" s="215"/>
      <c r="D264" s="212" t="s">
        <v>181</v>
      </c>
      <c r="E264" s="217" t="s">
        <v>5</v>
      </c>
      <c r="F264" s="218" t="s">
        <v>1308</v>
      </c>
      <c r="H264" s="219">
        <v>83.83</v>
      </c>
      <c r="M264" s="215"/>
      <c r="N264" s="220"/>
      <c r="O264" s="221"/>
      <c r="P264" s="221"/>
      <c r="Q264" s="221"/>
      <c r="R264" s="221"/>
      <c r="S264" s="221"/>
      <c r="T264" s="221"/>
      <c r="U264" s="221"/>
      <c r="V264" s="221"/>
      <c r="W264" s="221"/>
      <c r="X264" s="222"/>
      <c r="AT264" s="217" t="s">
        <v>181</v>
      </c>
      <c r="AU264" s="217" t="s">
        <v>83</v>
      </c>
      <c r="AV264" s="216" t="s">
        <v>83</v>
      </c>
      <c r="AW264" s="216" t="s">
        <v>7</v>
      </c>
      <c r="AX264" s="216" t="s">
        <v>73</v>
      </c>
      <c r="AY264" s="217" t="s">
        <v>171</v>
      </c>
    </row>
    <row r="265" spans="2:65" s="244" customFormat="1" ht="13.5" x14ac:dyDescent="0.3">
      <c r="B265" s="243"/>
      <c r="D265" s="212" t="s">
        <v>181</v>
      </c>
      <c r="E265" s="245" t="s">
        <v>5</v>
      </c>
      <c r="F265" s="246" t="s">
        <v>501</v>
      </c>
      <c r="H265" s="247">
        <v>83.83</v>
      </c>
      <c r="M265" s="243"/>
      <c r="N265" s="248"/>
      <c r="O265" s="249"/>
      <c r="P265" s="249"/>
      <c r="Q265" s="249"/>
      <c r="R265" s="249"/>
      <c r="S265" s="249"/>
      <c r="T265" s="249"/>
      <c r="U265" s="249"/>
      <c r="V265" s="249"/>
      <c r="W265" s="249"/>
      <c r="X265" s="250"/>
      <c r="AT265" s="245" t="s">
        <v>181</v>
      </c>
      <c r="AU265" s="245" t="s">
        <v>83</v>
      </c>
      <c r="AV265" s="244" t="s">
        <v>188</v>
      </c>
      <c r="AW265" s="244" t="s">
        <v>7</v>
      </c>
      <c r="AX265" s="244" t="s">
        <v>73</v>
      </c>
      <c r="AY265" s="245" t="s">
        <v>171</v>
      </c>
    </row>
    <row r="266" spans="2:65" s="224" customFormat="1" ht="13.5" x14ac:dyDescent="0.3">
      <c r="B266" s="223"/>
      <c r="D266" s="212" t="s">
        <v>181</v>
      </c>
      <c r="E266" s="225" t="s">
        <v>5</v>
      </c>
      <c r="F266" s="226" t="s">
        <v>205</v>
      </c>
      <c r="H266" s="227">
        <v>172.38</v>
      </c>
      <c r="M266" s="223"/>
      <c r="N266" s="228"/>
      <c r="O266" s="229"/>
      <c r="P266" s="229"/>
      <c r="Q266" s="229"/>
      <c r="R266" s="229"/>
      <c r="S266" s="229"/>
      <c r="T266" s="229"/>
      <c r="U266" s="229"/>
      <c r="V266" s="229"/>
      <c r="W266" s="229"/>
      <c r="X266" s="230"/>
      <c r="AT266" s="225" t="s">
        <v>181</v>
      </c>
      <c r="AU266" s="225" t="s">
        <v>83</v>
      </c>
      <c r="AV266" s="224" t="s">
        <v>177</v>
      </c>
      <c r="AW266" s="224" t="s">
        <v>7</v>
      </c>
      <c r="AX266" s="224" t="s">
        <v>81</v>
      </c>
      <c r="AY266" s="225" t="s">
        <v>171</v>
      </c>
    </row>
    <row r="267" spans="2:65" s="188" customFormat="1" ht="29.85" customHeight="1" x14ac:dyDescent="0.3">
      <c r="B267" s="187"/>
      <c r="C267" s="193"/>
      <c r="D267" s="261" t="s">
        <v>72</v>
      </c>
      <c r="E267" s="263" t="s">
        <v>83</v>
      </c>
      <c r="F267" s="263" t="s">
        <v>213</v>
      </c>
      <c r="G267" s="193"/>
      <c r="H267" s="193"/>
      <c r="I267" s="193"/>
      <c r="J267" s="193"/>
      <c r="K267" s="274">
        <f>BK267</f>
        <v>0</v>
      </c>
      <c r="L267" s="193"/>
      <c r="M267" s="187"/>
      <c r="N267" s="192"/>
      <c r="O267" s="193"/>
      <c r="P267" s="193"/>
      <c r="Q267" s="194">
        <f>SUM(Q268:Q353)</f>
        <v>0</v>
      </c>
      <c r="R267" s="194">
        <f>SUM(R268:R353)</f>
        <v>0</v>
      </c>
      <c r="S267" s="193"/>
      <c r="T267" s="195">
        <f>SUM(T268:T353)</f>
        <v>0</v>
      </c>
      <c r="U267" s="193"/>
      <c r="V267" s="195">
        <f>SUM(V268:V353)</f>
        <v>0</v>
      </c>
      <c r="W267" s="193"/>
      <c r="X267" s="196">
        <f>SUM(X268:X353)</f>
        <v>0</v>
      </c>
      <c r="AR267" s="189" t="s">
        <v>81</v>
      </c>
      <c r="AT267" s="197" t="s">
        <v>72</v>
      </c>
      <c r="AU267" s="197" t="s">
        <v>81</v>
      </c>
      <c r="AY267" s="189" t="s">
        <v>171</v>
      </c>
      <c r="BK267" s="198">
        <f>SUM(BK268:BK353)</f>
        <v>0</v>
      </c>
    </row>
    <row r="268" spans="2:65" s="45" customFormat="1" ht="16.5" customHeight="1" x14ac:dyDescent="0.3">
      <c r="B268" s="38"/>
      <c r="C268" s="201" t="s">
        <v>253</v>
      </c>
      <c r="D268" s="201" t="s">
        <v>173</v>
      </c>
      <c r="E268" s="202" t="s">
        <v>1309</v>
      </c>
      <c r="F268" s="203" t="s">
        <v>1310</v>
      </c>
      <c r="G268" s="204" t="s">
        <v>241</v>
      </c>
      <c r="H268" s="205">
        <v>60</v>
      </c>
      <c r="I268" s="7"/>
      <c r="J268" s="7"/>
      <c r="K268" s="206">
        <f>ROUND(P268*H268,2)</f>
        <v>0</v>
      </c>
      <c r="L268" s="203" t="s">
        <v>5</v>
      </c>
      <c r="M268" s="38"/>
      <c r="N268" s="207" t="s">
        <v>5</v>
      </c>
      <c r="O268" s="208" t="s">
        <v>42</v>
      </c>
      <c r="P268" s="144">
        <f>I268+J268</f>
        <v>0</v>
      </c>
      <c r="Q268" s="144">
        <f>ROUND(I268*H268,2)</f>
        <v>0</v>
      </c>
      <c r="R268" s="144">
        <f>ROUND(J268*H268,2)</f>
        <v>0</v>
      </c>
      <c r="S268" s="39"/>
      <c r="T268" s="209">
        <f>S268*H268</f>
        <v>0</v>
      </c>
      <c r="U268" s="209">
        <v>0</v>
      </c>
      <c r="V268" s="209">
        <f>U268*H268</f>
        <v>0</v>
      </c>
      <c r="W268" s="209">
        <v>0</v>
      </c>
      <c r="X268" s="210">
        <f>W268*H268</f>
        <v>0</v>
      </c>
      <c r="AR268" s="17" t="s">
        <v>177</v>
      </c>
      <c r="AT268" s="17" t="s">
        <v>173</v>
      </c>
      <c r="AU268" s="17" t="s">
        <v>83</v>
      </c>
      <c r="AY268" s="17" t="s">
        <v>171</v>
      </c>
      <c r="BE268" s="211">
        <f>IF(O268="základní",K268,0)</f>
        <v>0</v>
      </c>
      <c r="BF268" s="211">
        <f>IF(O268="snížená",K268,0)</f>
        <v>0</v>
      </c>
      <c r="BG268" s="211">
        <f>IF(O268="zákl. přenesená",K268,0)</f>
        <v>0</v>
      </c>
      <c r="BH268" s="211">
        <f>IF(O268="sníž. přenesená",K268,0)</f>
        <v>0</v>
      </c>
      <c r="BI268" s="211">
        <f>IF(O268="nulová",K268,0)</f>
        <v>0</v>
      </c>
      <c r="BJ268" s="17" t="s">
        <v>81</v>
      </c>
      <c r="BK268" s="211">
        <f>ROUND(P268*H268,2)</f>
        <v>0</v>
      </c>
      <c r="BL268" s="17" t="s">
        <v>177</v>
      </c>
      <c r="BM268" s="17" t="s">
        <v>312</v>
      </c>
    </row>
    <row r="269" spans="2:65" s="45" customFormat="1" ht="27" x14ac:dyDescent="0.3">
      <c r="B269" s="38"/>
      <c r="D269" s="212" t="s">
        <v>179</v>
      </c>
      <c r="F269" s="213" t="s">
        <v>1267</v>
      </c>
      <c r="M269" s="38"/>
      <c r="N269" s="214"/>
      <c r="O269" s="39"/>
      <c r="P269" s="39"/>
      <c r="Q269" s="39"/>
      <c r="R269" s="39"/>
      <c r="S269" s="39"/>
      <c r="T269" s="39"/>
      <c r="U269" s="39"/>
      <c r="V269" s="39"/>
      <c r="W269" s="39"/>
      <c r="X269" s="87"/>
      <c r="AT269" s="17" t="s">
        <v>179</v>
      </c>
      <c r="AU269" s="17" t="s">
        <v>83</v>
      </c>
    </row>
    <row r="270" spans="2:65" s="255" customFormat="1" ht="13.5" x14ac:dyDescent="0.3">
      <c r="B270" s="254"/>
      <c r="D270" s="212" t="s">
        <v>181</v>
      </c>
      <c r="E270" s="256" t="s">
        <v>5</v>
      </c>
      <c r="F270" s="257" t="s">
        <v>1311</v>
      </c>
      <c r="H270" s="256" t="s">
        <v>5</v>
      </c>
      <c r="M270" s="254"/>
      <c r="N270" s="258"/>
      <c r="O270" s="259"/>
      <c r="P270" s="259"/>
      <c r="Q270" s="259"/>
      <c r="R270" s="259"/>
      <c r="S270" s="259"/>
      <c r="T270" s="259"/>
      <c r="U270" s="259"/>
      <c r="V270" s="259"/>
      <c r="W270" s="259"/>
      <c r="X270" s="260"/>
      <c r="AT270" s="256" t="s">
        <v>181</v>
      </c>
      <c r="AU270" s="256" t="s">
        <v>83</v>
      </c>
      <c r="AV270" s="255" t="s">
        <v>81</v>
      </c>
      <c r="AW270" s="255" t="s">
        <v>7</v>
      </c>
      <c r="AX270" s="255" t="s">
        <v>73</v>
      </c>
      <c r="AY270" s="256" t="s">
        <v>171</v>
      </c>
    </row>
    <row r="271" spans="2:65" s="255" customFormat="1" ht="13.5" x14ac:dyDescent="0.3">
      <c r="B271" s="254"/>
      <c r="D271" s="212" t="s">
        <v>181</v>
      </c>
      <c r="E271" s="256" t="s">
        <v>5</v>
      </c>
      <c r="F271" s="257" t="s">
        <v>1298</v>
      </c>
      <c r="H271" s="256" t="s">
        <v>5</v>
      </c>
      <c r="M271" s="254"/>
      <c r="N271" s="258"/>
      <c r="O271" s="259"/>
      <c r="P271" s="259"/>
      <c r="Q271" s="259"/>
      <c r="R271" s="259"/>
      <c r="S271" s="259"/>
      <c r="T271" s="259"/>
      <c r="U271" s="259"/>
      <c r="V271" s="259"/>
      <c r="W271" s="259"/>
      <c r="X271" s="260"/>
      <c r="AT271" s="256" t="s">
        <v>181</v>
      </c>
      <c r="AU271" s="256" t="s">
        <v>83</v>
      </c>
      <c r="AV271" s="255" t="s">
        <v>81</v>
      </c>
      <c r="AW271" s="255" t="s">
        <v>7</v>
      </c>
      <c r="AX271" s="255" t="s">
        <v>73</v>
      </c>
      <c r="AY271" s="256" t="s">
        <v>171</v>
      </c>
    </row>
    <row r="272" spans="2:65" s="216" customFormat="1" ht="13.5" x14ac:dyDescent="0.3">
      <c r="B272" s="215"/>
      <c r="D272" s="212" t="s">
        <v>181</v>
      </c>
      <c r="E272" s="217" t="s">
        <v>5</v>
      </c>
      <c r="F272" s="218" t="s">
        <v>1312</v>
      </c>
      <c r="H272" s="219">
        <v>60</v>
      </c>
      <c r="M272" s="215"/>
      <c r="N272" s="220"/>
      <c r="O272" s="221"/>
      <c r="P272" s="221"/>
      <c r="Q272" s="221"/>
      <c r="R272" s="221"/>
      <c r="S272" s="221"/>
      <c r="T272" s="221"/>
      <c r="U272" s="221"/>
      <c r="V272" s="221"/>
      <c r="W272" s="221"/>
      <c r="X272" s="222"/>
      <c r="AT272" s="217" t="s">
        <v>181</v>
      </c>
      <c r="AU272" s="217" t="s">
        <v>83</v>
      </c>
      <c r="AV272" s="216" t="s">
        <v>83</v>
      </c>
      <c r="AW272" s="216" t="s">
        <v>7</v>
      </c>
      <c r="AX272" s="216" t="s">
        <v>73</v>
      </c>
      <c r="AY272" s="217" t="s">
        <v>171</v>
      </c>
    </row>
    <row r="273" spans="2:65" s="224" customFormat="1" ht="13.5" x14ac:dyDescent="0.3">
      <c r="B273" s="223"/>
      <c r="D273" s="212" t="s">
        <v>181</v>
      </c>
      <c r="E273" s="225" t="s">
        <v>5</v>
      </c>
      <c r="F273" s="226" t="s">
        <v>205</v>
      </c>
      <c r="H273" s="227">
        <v>60</v>
      </c>
      <c r="M273" s="223"/>
      <c r="N273" s="228"/>
      <c r="O273" s="229"/>
      <c r="P273" s="229"/>
      <c r="Q273" s="229"/>
      <c r="R273" s="229"/>
      <c r="S273" s="229"/>
      <c r="T273" s="229"/>
      <c r="U273" s="229"/>
      <c r="V273" s="229"/>
      <c r="W273" s="229"/>
      <c r="X273" s="230"/>
      <c r="AT273" s="225" t="s">
        <v>181</v>
      </c>
      <c r="AU273" s="225" t="s">
        <v>83</v>
      </c>
      <c r="AV273" s="224" t="s">
        <v>177</v>
      </c>
      <c r="AW273" s="224" t="s">
        <v>7</v>
      </c>
      <c r="AX273" s="224" t="s">
        <v>81</v>
      </c>
      <c r="AY273" s="225" t="s">
        <v>171</v>
      </c>
    </row>
    <row r="274" spans="2:65" s="45" customFormat="1" ht="25.5" customHeight="1" x14ac:dyDescent="0.3">
      <c r="B274" s="38"/>
      <c r="C274" s="201" t="s">
        <v>12</v>
      </c>
      <c r="D274" s="201" t="s">
        <v>173</v>
      </c>
      <c r="E274" s="202" t="s">
        <v>1313</v>
      </c>
      <c r="F274" s="203" t="s">
        <v>1314</v>
      </c>
      <c r="G274" s="204" t="s">
        <v>241</v>
      </c>
      <c r="H274" s="205">
        <v>60</v>
      </c>
      <c r="I274" s="7"/>
      <c r="J274" s="7"/>
      <c r="K274" s="206">
        <f>ROUND(P274*H274,2)</f>
        <v>0</v>
      </c>
      <c r="L274" s="203" t="s">
        <v>5</v>
      </c>
      <c r="M274" s="38"/>
      <c r="N274" s="207" t="s">
        <v>5</v>
      </c>
      <c r="O274" s="208" t="s">
        <v>42</v>
      </c>
      <c r="P274" s="144">
        <f>I274+J274</f>
        <v>0</v>
      </c>
      <c r="Q274" s="144">
        <f>ROUND(I274*H274,2)</f>
        <v>0</v>
      </c>
      <c r="R274" s="144">
        <f>ROUND(J274*H274,2)</f>
        <v>0</v>
      </c>
      <c r="S274" s="39"/>
      <c r="T274" s="209">
        <f>S274*H274</f>
        <v>0</v>
      </c>
      <c r="U274" s="209">
        <v>0</v>
      </c>
      <c r="V274" s="209">
        <f>U274*H274</f>
        <v>0</v>
      </c>
      <c r="W274" s="209">
        <v>0</v>
      </c>
      <c r="X274" s="210">
        <f>W274*H274</f>
        <v>0</v>
      </c>
      <c r="AR274" s="17" t="s">
        <v>177</v>
      </c>
      <c r="AT274" s="17" t="s">
        <v>173</v>
      </c>
      <c r="AU274" s="17" t="s">
        <v>83</v>
      </c>
      <c r="AY274" s="17" t="s">
        <v>171</v>
      </c>
      <c r="BE274" s="211">
        <f>IF(O274="základní",K274,0)</f>
        <v>0</v>
      </c>
      <c r="BF274" s="211">
        <f>IF(O274="snížená",K274,0)</f>
        <v>0</v>
      </c>
      <c r="BG274" s="211">
        <f>IF(O274="zákl. přenesená",K274,0)</f>
        <v>0</v>
      </c>
      <c r="BH274" s="211">
        <f>IF(O274="sníž. přenesená",K274,0)</f>
        <v>0</v>
      </c>
      <c r="BI274" s="211">
        <f>IF(O274="nulová",K274,0)</f>
        <v>0</v>
      </c>
      <c r="BJ274" s="17" t="s">
        <v>81</v>
      </c>
      <c r="BK274" s="211">
        <f>ROUND(P274*H274,2)</f>
        <v>0</v>
      </c>
      <c r="BL274" s="17" t="s">
        <v>177</v>
      </c>
      <c r="BM274" s="17" t="s">
        <v>323</v>
      </c>
    </row>
    <row r="275" spans="2:65" s="45" customFormat="1" ht="27" x14ac:dyDescent="0.3">
      <c r="B275" s="38"/>
      <c r="D275" s="212" t="s">
        <v>179</v>
      </c>
      <c r="F275" s="213" t="s">
        <v>1267</v>
      </c>
      <c r="M275" s="38"/>
      <c r="N275" s="214"/>
      <c r="O275" s="39"/>
      <c r="P275" s="39"/>
      <c r="Q275" s="39"/>
      <c r="R275" s="39"/>
      <c r="S275" s="39"/>
      <c r="T275" s="39"/>
      <c r="U275" s="39"/>
      <c r="V275" s="39"/>
      <c r="W275" s="39"/>
      <c r="X275" s="87"/>
      <c r="AT275" s="17" t="s">
        <v>179</v>
      </c>
      <c r="AU275" s="17" t="s">
        <v>83</v>
      </c>
    </row>
    <row r="276" spans="2:65" s="255" customFormat="1" ht="13.5" x14ac:dyDescent="0.3">
      <c r="B276" s="254"/>
      <c r="D276" s="212" t="s">
        <v>181</v>
      </c>
      <c r="E276" s="256" t="s">
        <v>5</v>
      </c>
      <c r="F276" s="257" t="s">
        <v>1311</v>
      </c>
      <c r="H276" s="256" t="s">
        <v>5</v>
      </c>
      <c r="M276" s="254"/>
      <c r="N276" s="258"/>
      <c r="O276" s="259"/>
      <c r="P276" s="259"/>
      <c r="Q276" s="259"/>
      <c r="R276" s="259"/>
      <c r="S276" s="259"/>
      <c r="T276" s="259"/>
      <c r="U276" s="259"/>
      <c r="V276" s="259"/>
      <c r="W276" s="259"/>
      <c r="X276" s="260"/>
      <c r="AT276" s="256" t="s">
        <v>181</v>
      </c>
      <c r="AU276" s="256" t="s">
        <v>83</v>
      </c>
      <c r="AV276" s="255" t="s">
        <v>81</v>
      </c>
      <c r="AW276" s="255" t="s">
        <v>7</v>
      </c>
      <c r="AX276" s="255" t="s">
        <v>73</v>
      </c>
      <c r="AY276" s="256" t="s">
        <v>171</v>
      </c>
    </row>
    <row r="277" spans="2:65" s="255" customFormat="1" ht="13.5" x14ac:dyDescent="0.3">
      <c r="B277" s="254"/>
      <c r="D277" s="212" t="s">
        <v>181</v>
      </c>
      <c r="E277" s="256" t="s">
        <v>5</v>
      </c>
      <c r="F277" s="257" t="s">
        <v>1298</v>
      </c>
      <c r="H277" s="256" t="s">
        <v>5</v>
      </c>
      <c r="M277" s="254"/>
      <c r="N277" s="258"/>
      <c r="O277" s="259"/>
      <c r="P277" s="259"/>
      <c r="Q277" s="259"/>
      <c r="R277" s="259"/>
      <c r="S277" s="259"/>
      <c r="T277" s="259"/>
      <c r="U277" s="259"/>
      <c r="V277" s="259"/>
      <c r="W277" s="259"/>
      <c r="X277" s="260"/>
      <c r="AT277" s="256" t="s">
        <v>181</v>
      </c>
      <c r="AU277" s="256" t="s">
        <v>83</v>
      </c>
      <c r="AV277" s="255" t="s">
        <v>81</v>
      </c>
      <c r="AW277" s="255" t="s">
        <v>7</v>
      </c>
      <c r="AX277" s="255" t="s">
        <v>73</v>
      </c>
      <c r="AY277" s="256" t="s">
        <v>171</v>
      </c>
    </row>
    <row r="278" spans="2:65" s="216" customFormat="1" ht="13.5" x14ac:dyDescent="0.3">
      <c r="B278" s="215"/>
      <c r="D278" s="212" t="s">
        <v>181</v>
      </c>
      <c r="E278" s="217" t="s">
        <v>5</v>
      </c>
      <c r="F278" s="218" t="s">
        <v>1312</v>
      </c>
      <c r="H278" s="219">
        <v>60</v>
      </c>
      <c r="M278" s="215"/>
      <c r="N278" s="220"/>
      <c r="O278" s="221"/>
      <c r="P278" s="221"/>
      <c r="Q278" s="221"/>
      <c r="R278" s="221"/>
      <c r="S278" s="221"/>
      <c r="T278" s="221"/>
      <c r="U278" s="221"/>
      <c r="V278" s="221"/>
      <c r="W278" s="221"/>
      <c r="X278" s="222"/>
      <c r="AT278" s="217" t="s">
        <v>181</v>
      </c>
      <c r="AU278" s="217" t="s">
        <v>83</v>
      </c>
      <c r="AV278" s="216" t="s">
        <v>83</v>
      </c>
      <c r="AW278" s="216" t="s">
        <v>7</v>
      </c>
      <c r="AX278" s="216" t="s">
        <v>73</v>
      </c>
      <c r="AY278" s="217" t="s">
        <v>171</v>
      </c>
    </row>
    <row r="279" spans="2:65" s="224" customFormat="1" ht="13.5" x14ac:dyDescent="0.3">
      <c r="B279" s="223"/>
      <c r="C279" s="229"/>
      <c r="D279" s="262" t="s">
        <v>181</v>
      </c>
      <c r="E279" s="265" t="s">
        <v>5</v>
      </c>
      <c r="F279" s="270" t="s">
        <v>205</v>
      </c>
      <c r="G279" s="229"/>
      <c r="H279" s="272">
        <v>60</v>
      </c>
      <c r="I279" s="229"/>
      <c r="J279" s="229"/>
      <c r="K279" s="229"/>
      <c r="L279" s="229"/>
      <c r="M279" s="223"/>
      <c r="N279" s="228"/>
      <c r="O279" s="229"/>
      <c r="P279" s="229"/>
      <c r="Q279" s="229"/>
      <c r="R279" s="229"/>
      <c r="S279" s="229"/>
      <c r="T279" s="229"/>
      <c r="U279" s="229"/>
      <c r="V279" s="229"/>
      <c r="W279" s="229"/>
      <c r="X279" s="230"/>
      <c r="AT279" s="225" t="s">
        <v>181</v>
      </c>
      <c r="AU279" s="225" t="s">
        <v>83</v>
      </c>
      <c r="AV279" s="224" t="s">
        <v>177</v>
      </c>
      <c r="AW279" s="224" t="s">
        <v>7</v>
      </c>
      <c r="AX279" s="224" t="s">
        <v>81</v>
      </c>
      <c r="AY279" s="225" t="s">
        <v>171</v>
      </c>
    </row>
    <row r="280" spans="2:65" s="45" customFormat="1" ht="16.5" customHeight="1" x14ac:dyDescent="0.3">
      <c r="B280" s="38"/>
      <c r="C280" s="231" t="s">
        <v>260</v>
      </c>
      <c r="D280" s="231" t="s">
        <v>221</v>
      </c>
      <c r="E280" s="232" t="s">
        <v>1315</v>
      </c>
      <c r="F280" s="233" t="s">
        <v>1316</v>
      </c>
      <c r="G280" s="234" t="s">
        <v>195</v>
      </c>
      <c r="H280" s="235">
        <v>16.8</v>
      </c>
      <c r="I280" s="8"/>
      <c r="J280" s="236"/>
      <c r="K280" s="237">
        <f>ROUND(P280*H280,2)</f>
        <v>0</v>
      </c>
      <c r="L280" s="233" t="s">
        <v>5</v>
      </c>
      <c r="M280" s="238"/>
      <c r="N280" s="239" t="s">
        <v>5</v>
      </c>
      <c r="O280" s="208" t="s">
        <v>42</v>
      </c>
      <c r="P280" s="144">
        <f>I280+J280</f>
        <v>0</v>
      </c>
      <c r="Q280" s="144">
        <f>ROUND(I280*H280,2)</f>
        <v>0</v>
      </c>
      <c r="R280" s="144">
        <f>ROUND(J280*H280,2)</f>
        <v>0</v>
      </c>
      <c r="S280" s="39"/>
      <c r="T280" s="209">
        <f>S280*H280</f>
        <v>0</v>
      </c>
      <c r="U280" s="209">
        <v>0</v>
      </c>
      <c r="V280" s="209">
        <f>U280*H280</f>
        <v>0</v>
      </c>
      <c r="W280" s="209">
        <v>0</v>
      </c>
      <c r="X280" s="210">
        <f>W280*H280</f>
        <v>0</v>
      </c>
      <c r="AR280" s="17" t="s">
        <v>220</v>
      </c>
      <c r="AT280" s="17" t="s">
        <v>221</v>
      </c>
      <c r="AU280" s="17" t="s">
        <v>83</v>
      </c>
      <c r="AY280" s="17" t="s">
        <v>171</v>
      </c>
      <c r="BE280" s="211">
        <f>IF(O280="základní",K280,0)</f>
        <v>0</v>
      </c>
      <c r="BF280" s="211">
        <f>IF(O280="snížená",K280,0)</f>
        <v>0</v>
      </c>
      <c r="BG280" s="211">
        <f>IF(O280="zákl. přenesená",K280,0)</f>
        <v>0</v>
      </c>
      <c r="BH280" s="211">
        <f>IF(O280="sníž. přenesená",K280,0)</f>
        <v>0</v>
      </c>
      <c r="BI280" s="211">
        <f>IF(O280="nulová",K280,0)</f>
        <v>0</v>
      </c>
      <c r="BJ280" s="17" t="s">
        <v>81</v>
      </c>
      <c r="BK280" s="211">
        <f>ROUND(P280*H280,2)</f>
        <v>0</v>
      </c>
      <c r="BL280" s="17" t="s">
        <v>177</v>
      </c>
      <c r="BM280" s="17" t="s">
        <v>334</v>
      </c>
    </row>
    <row r="281" spans="2:65" s="45" customFormat="1" ht="27" x14ac:dyDescent="0.3">
      <c r="B281" s="38"/>
      <c r="D281" s="212" t="s">
        <v>179</v>
      </c>
      <c r="F281" s="213" t="s">
        <v>1267</v>
      </c>
      <c r="M281" s="38"/>
      <c r="N281" s="214"/>
      <c r="O281" s="39"/>
      <c r="P281" s="39"/>
      <c r="Q281" s="39"/>
      <c r="R281" s="39"/>
      <c r="S281" s="39"/>
      <c r="T281" s="39"/>
      <c r="U281" s="39"/>
      <c r="V281" s="39"/>
      <c r="W281" s="39"/>
      <c r="X281" s="87"/>
      <c r="AT281" s="17" t="s">
        <v>179</v>
      </c>
      <c r="AU281" s="17" t="s">
        <v>83</v>
      </c>
    </row>
    <row r="282" spans="2:65" s="255" customFormat="1" ht="13.5" x14ac:dyDescent="0.3">
      <c r="B282" s="254"/>
      <c r="D282" s="212" t="s">
        <v>181</v>
      </c>
      <c r="E282" s="256" t="s">
        <v>5</v>
      </c>
      <c r="F282" s="257" t="s">
        <v>1297</v>
      </c>
      <c r="H282" s="256" t="s">
        <v>5</v>
      </c>
      <c r="M282" s="254"/>
      <c r="N282" s="258"/>
      <c r="O282" s="259"/>
      <c r="P282" s="259"/>
      <c r="Q282" s="259"/>
      <c r="R282" s="259"/>
      <c r="S282" s="259"/>
      <c r="T282" s="259"/>
      <c r="U282" s="259"/>
      <c r="V282" s="259"/>
      <c r="W282" s="259"/>
      <c r="X282" s="260"/>
      <c r="AT282" s="256" t="s">
        <v>181</v>
      </c>
      <c r="AU282" s="256" t="s">
        <v>83</v>
      </c>
      <c r="AV282" s="255" t="s">
        <v>81</v>
      </c>
      <c r="AW282" s="255" t="s">
        <v>7</v>
      </c>
      <c r="AX282" s="255" t="s">
        <v>73</v>
      </c>
      <c r="AY282" s="256" t="s">
        <v>171</v>
      </c>
    </row>
    <row r="283" spans="2:65" s="255" customFormat="1" ht="13.5" x14ac:dyDescent="0.3">
      <c r="B283" s="254"/>
      <c r="D283" s="212" t="s">
        <v>181</v>
      </c>
      <c r="E283" s="256" t="s">
        <v>5</v>
      </c>
      <c r="F283" s="257" t="s">
        <v>1298</v>
      </c>
      <c r="H283" s="256" t="s">
        <v>5</v>
      </c>
      <c r="M283" s="254"/>
      <c r="N283" s="258"/>
      <c r="O283" s="259"/>
      <c r="P283" s="259"/>
      <c r="Q283" s="259"/>
      <c r="R283" s="259"/>
      <c r="S283" s="259"/>
      <c r="T283" s="259"/>
      <c r="U283" s="259"/>
      <c r="V283" s="259"/>
      <c r="W283" s="259"/>
      <c r="X283" s="260"/>
      <c r="AT283" s="256" t="s">
        <v>181</v>
      </c>
      <c r="AU283" s="256" t="s">
        <v>83</v>
      </c>
      <c r="AV283" s="255" t="s">
        <v>81</v>
      </c>
      <c r="AW283" s="255" t="s">
        <v>7</v>
      </c>
      <c r="AX283" s="255" t="s">
        <v>73</v>
      </c>
      <c r="AY283" s="256" t="s">
        <v>171</v>
      </c>
    </row>
    <row r="284" spans="2:65" s="216" customFormat="1" ht="13.5" x14ac:dyDescent="0.3">
      <c r="B284" s="215"/>
      <c r="D284" s="212" t="s">
        <v>181</v>
      </c>
      <c r="E284" s="217" t="s">
        <v>5</v>
      </c>
      <c r="F284" s="218" t="s">
        <v>1299</v>
      </c>
      <c r="H284" s="219">
        <v>16.8</v>
      </c>
      <c r="M284" s="215"/>
      <c r="N284" s="220"/>
      <c r="O284" s="221"/>
      <c r="P284" s="221"/>
      <c r="Q284" s="221"/>
      <c r="R284" s="221"/>
      <c r="S284" s="221"/>
      <c r="T284" s="221"/>
      <c r="U284" s="221"/>
      <c r="V284" s="221"/>
      <c r="W284" s="221"/>
      <c r="X284" s="222"/>
      <c r="AT284" s="217" t="s">
        <v>181</v>
      </c>
      <c r="AU284" s="217" t="s">
        <v>83</v>
      </c>
      <c r="AV284" s="216" t="s">
        <v>83</v>
      </c>
      <c r="AW284" s="216" t="s">
        <v>7</v>
      </c>
      <c r="AX284" s="216" t="s">
        <v>73</v>
      </c>
      <c r="AY284" s="217" t="s">
        <v>171</v>
      </c>
    </row>
    <row r="285" spans="2:65" s="224" customFormat="1" ht="13.5" x14ac:dyDescent="0.3">
      <c r="B285" s="223"/>
      <c r="D285" s="212" t="s">
        <v>181</v>
      </c>
      <c r="E285" s="225" t="s">
        <v>5</v>
      </c>
      <c r="F285" s="226" t="s">
        <v>205</v>
      </c>
      <c r="H285" s="227">
        <v>16.8</v>
      </c>
      <c r="M285" s="223"/>
      <c r="N285" s="228"/>
      <c r="O285" s="229"/>
      <c r="P285" s="229"/>
      <c r="Q285" s="229"/>
      <c r="R285" s="229"/>
      <c r="S285" s="229"/>
      <c r="T285" s="229"/>
      <c r="U285" s="229"/>
      <c r="V285" s="229"/>
      <c r="W285" s="229"/>
      <c r="X285" s="230"/>
      <c r="AT285" s="225" t="s">
        <v>181</v>
      </c>
      <c r="AU285" s="225" t="s">
        <v>83</v>
      </c>
      <c r="AV285" s="224" t="s">
        <v>177</v>
      </c>
      <c r="AW285" s="224" t="s">
        <v>7</v>
      </c>
      <c r="AX285" s="224" t="s">
        <v>81</v>
      </c>
      <c r="AY285" s="225" t="s">
        <v>171</v>
      </c>
    </row>
    <row r="286" spans="2:65" s="45" customFormat="1" ht="16.5" customHeight="1" x14ac:dyDescent="0.3">
      <c r="B286" s="38"/>
      <c r="C286" s="201" t="s">
        <v>265</v>
      </c>
      <c r="D286" s="201" t="s">
        <v>173</v>
      </c>
      <c r="E286" s="202" t="s">
        <v>1317</v>
      </c>
      <c r="F286" s="203" t="s">
        <v>1318</v>
      </c>
      <c r="G286" s="204" t="s">
        <v>209</v>
      </c>
      <c r="H286" s="205">
        <v>0.16400000000000001</v>
      </c>
      <c r="I286" s="7"/>
      <c r="J286" s="7"/>
      <c r="K286" s="206">
        <f>ROUND(P286*H286,2)</f>
        <v>0</v>
      </c>
      <c r="L286" s="203" t="s">
        <v>5</v>
      </c>
      <c r="M286" s="38"/>
      <c r="N286" s="207" t="s">
        <v>5</v>
      </c>
      <c r="O286" s="208" t="s">
        <v>42</v>
      </c>
      <c r="P286" s="144">
        <f>I286+J286</f>
        <v>0</v>
      </c>
      <c r="Q286" s="144">
        <f>ROUND(I286*H286,2)</f>
        <v>0</v>
      </c>
      <c r="R286" s="144">
        <f>ROUND(J286*H286,2)</f>
        <v>0</v>
      </c>
      <c r="S286" s="39"/>
      <c r="T286" s="209">
        <f>S286*H286</f>
        <v>0</v>
      </c>
      <c r="U286" s="209">
        <v>0</v>
      </c>
      <c r="V286" s="209">
        <f>U286*H286</f>
        <v>0</v>
      </c>
      <c r="W286" s="209">
        <v>0</v>
      </c>
      <c r="X286" s="210">
        <f>W286*H286</f>
        <v>0</v>
      </c>
      <c r="AR286" s="17" t="s">
        <v>177</v>
      </c>
      <c r="AT286" s="17" t="s">
        <v>173</v>
      </c>
      <c r="AU286" s="17" t="s">
        <v>83</v>
      </c>
      <c r="AY286" s="17" t="s">
        <v>171</v>
      </c>
      <c r="BE286" s="211">
        <f>IF(O286="základní",K286,0)</f>
        <v>0</v>
      </c>
      <c r="BF286" s="211">
        <f>IF(O286="snížená",K286,0)</f>
        <v>0</v>
      </c>
      <c r="BG286" s="211">
        <f>IF(O286="zákl. přenesená",K286,0)</f>
        <v>0</v>
      </c>
      <c r="BH286" s="211">
        <f>IF(O286="sníž. přenesená",K286,0)</f>
        <v>0</v>
      </c>
      <c r="BI286" s="211">
        <f>IF(O286="nulová",K286,0)</f>
        <v>0</v>
      </c>
      <c r="BJ286" s="17" t="s">
        <v>81</v>
      </c>
      <c r="BK286" s="211">
        <f>ROUND(P286*H286,2)</f>
        <v>0</v>
      </c>
      <c r="BL286" s="17" t="s">
        <v>177</v>
      </c>
      <c r="BM286" s="17" t="s">
        <v>342</v>
      </c>
    </row>
    <row r="287" spans="2:65" s="45" customFormat="1" ht="27" x14ac:dyDescent="0.3">
      <c r="B287" s="38"/>
      <c r="C287" s="39"/>
      <c r="D287" s="262" t="s">
        <v>179</v>
      </c>
      <c r="E287" s="39"/>
      <c r="F287" s="269" t="s">
        <v>1267</v>
      </c>
      <c r="G287" s="39"/>
      <c r="H287" s="39"/>
      <c r="I287" s="39"/>
      <c r="J287" s="39"/>
      <c r="K287" s="39"/>
      <c r="L287" s="39"/>
      <c r="M287" s="38"/>
      <c r="N287" s="214"/>
      <c r="O287" s="39"/>
      <c r="P287" s="39"/>
      <c r="Q287" s="39"/>
      <c r="R287" s="39"/>
      <c r="S287" s="39"/>
      <c r="T287" s="39"/>
      <c r="U287" s="39"/>
      <c r="V287" s="39"/>
      <c r="W287" s="39"/>
      <c r="X287" s="87"/>
      <c r="AT287" s="17" t="s">
        <v>179</v>
      </c>
      <c r="AU287" s="17" t="s">
        <v>83</v>
      </c>
    </row>
    <row r="288" spans="2:65" s="45" customFormat="1" ht="16.5" customHeight="1" x14ac:dyDescent="0.3">
      <c r="B288" s="38"/>
      <c r="C288" s="201" t="s">
        <v>270</v>
      </c>
      <c r="D288" s="201" t="s">
        <v>173</v>
      </c>
      <c r="E288" s="202" t="s">
        <v>1319</v>
      </c>
      <c r="F288" s="203" t="s">
        <v>1320</v>
      </c>
      <c r="G288" s="204" t="s">
        <v>209</v>
      </c>
      <c r="H288" s="205">
        <v>0.54200000000000004</v>
      </c>
      <c r="I288" s="7"/>
      <c r="J288" s="7"/>
      <c r="K288" s="206">
        <f>ROUND(P288*H288,2)</f>
        <v>0</v>
      </c>
      <c r="L288" s="203" t="s">
        <v>5</v>
      </c>
      <c r="M288" s="38"/>
      <c r="N288" s="207" t="s">
        <v>5</v>
      </c>
      <c r="O288" s="208" t="s">
        <v>42</v>
      </c>
      <c r="P288" s="144">
        <f>I288+J288</f>
        <v>0</v>
      </c>
      <c r="Q288" s="144">
        <f>ROUND(I288*H288,2)</f>
        <v>0</v>
      </c>
      <c r="R288" s="144">
        <f>ROUND(J288*H288,2)</f>
        <v>0</v>
      </c>
      <c r="S288" s="39"/>
      <c r="T288" s="209">
        <f>S288*H288</f>
        <v>0</v>
      </c>
      <c r="U288" s="209">
        <v>0</v>
      </c>
      <c r="V288" s="209">
        <f>U288*H288</f>
        <v>0</v>
      </c>
      <c r="W288" s="209">
        <v>0</v>
      </c>
      <c r="X288" s="210">
        <f>W288*H288</f>
        <v>0</v>
      </c>
      <c r="AR288" s="17" t="s">
        <v>177</v>
      </c>
      <c r="AT288" s="17" t="s">
        <v>173</v>
      </c>
      <c r="AU288" s="17" t="s">
        <v>83</v>
      </c>
      <c r="AY288" s="17" t="s">
        <v>171</v>
      </c>
      <c r="BE288" s="211">
        <f>IF(O288="základní",K288,0)</f>
        <v>0</v>
      </c>
      <c r="BF288" s="211">
        <f>IF(O288="snížená",K288,0)</f>
        <v>0</v>
      </c>
      <c r="BG288" s="211">
        <f>IF(O288="zákl. přenesená",K288,0)</f>
        <v>0</v>
      </c>
      <c r="BH288" s="211">
        <f>IF(O288="sníž. přenesená",K288,0)</f>
        <v>0</v>
      </c>
      <c r="BI288" s="211">
        <f>IF(O288="nulová",K288,0)</f>
        <v>0</v>
      </c>
      <c r="BJ288" s="17" t="s">
        <v>81</v>
      </c>
      <c r="BK288" s="211">
        <f>ROUND(P288*H288,2)</f>
        <v>0</v>
      </c>
      <c r="BL288" s="17" t="s">
        <v>177</v>
      </c>
      <c r="BM288" s="17" t="s">
        <v>350</v>
      </c>
    </row>
    <row r="289" spans="2:65" s="45" customFormat="1" ht="27" x14ac:dyDescent="0.3">
      <c r="B289" s="38"/>
      <c r="D289" s="212" t="s">
        <v>179</v>
      </c>
      <c r="F289" s="213" t="s">
        <v>1267</v>
      </c>
      <c r="M289" s="38"/>
      <c r="N289" s="214"/>
      <c r="O289" s="39"/>
      <c r="P289" s="39"/>
      <c r="Q289" s="39"/>
      <c r="R289" s="39"/>
      <c r="S289" s="39"/>
      <c r="T289" s="39"/>
      <c r="U289" s="39"/>
      <c r="V289" s="39"/>
      <c r="W289" s="39"/>
      <c r="X289" s="87"/>
      <c r="AT289" s="17" t="s">
        <v>179</v>
      </c>
      <c r="AU289" s="17" t="s">
        <v>83</v>
      </c>
    </row>
    <row r="290" spans="2:65" s="45" customFormat="1" ht="25.5" customHeight="1" x14ac:dyDescent="0.3">
      <c r="B290" s="38"/>
      <c r="C290" s="201" t="s">
        <v>273</v>
      </c>
      <c r="D290" s="201" t="s">
        <v>173</v>
      </c>
      <c r="E290" s="202" t="s">
        <v>1321</v>
      </c>
      <c r="F290" s="203" t="s">
        <v>1322</v>
      </c>
      <c r="G290" s="204" t="s">
        <v>195</v>
      </c>
      <c r="H290" s="205">
        <v>101.66</v>
      </c>
      <c r="I290" s="7"/>
      <c r="J290" s="7"/>
      <c r="K290" s="206">
        <f>ROUND(P290*H290,2)</f>
        <v>0</v>
      </c>
      <c r="L290" s="203" t="s">
        <v>5</v>
      </c>
      <c r="M290" s="38"/>
      <c r="N290" s="207" t="s">
        <v>5</v>
      </c>
      <c r="O290" s="208" t="s">
        <v>42</v>
      </c>
      <c r="P290" s="144">
        <f>I290+J290</f>
        <v>0</v>
      </c>
      <c r="Q290" s="144">
        <f>ROUND(I290*H290,2)</f>
        <v>0</v>
      </c>
      <c r="R290" s="144">
        <f>ROUND(J290*H290,2)</f>
        <v>0</v>
      </c>
      <c r="S290" s="39"/>
      <c r="T290" s="209">
        <f>S290*H290</f>
        <v>0</v>
      </c>
      <c r="U290" s="209">
        <v>0</v>
      </c>
      <c r="V290" s="209">
        <f>U290*H290</f>
        <v>0</v>
      </c>
      <c r="W290" s="209">
        <v>0</v>
      </c>
      <c r="X290" s="210">
        <f>W290*H290</f>
        <v>0</v>
      </c>
      <c r="AR290" s="17" t="s">
        <v>177</v>
      </c>
      <c r="AT290" s="17" t="s">
        <v>173</v>
      </c>
      <c r="AU290" s="17" t="s">
        <v>83</v>
      </c>
      <c r="AY290" s="17" t="s">
        <v>171</v>
      </c>
      <c r="BE290" s="211">
        <f>IF(O290="základní",K290,0)</f>
        <v>0</v>
      </c>
      <c r="BF290" s="211">
        <f>IF(O290="snížená",K290,0)</f>
        <v>0</v>
      </c>
      <c r="BG290" s="211">
        <f>IF(O290="zákl. přenesená",K290,0)</f>
        <v>0</v>
      </c>
      <c r="BH290" s="211">
        <f>IF(O290="sníž. přenesená",K290,0)</f>
        <v>0</v>
      </c>
      <c r="BI290" s="211">
        <f>IF(O290="nulová",K290,0)</f>
        <v>0</v>
      </c>
      <c r="BJ290" s="17" t="s">
        <v>81</v>
      </c>
      <c r="BK290" s="211">
        <f>ROUND(P290*H290,2)</f>
        <v>0</v>
      </c>
      <c r="BL290" s="17" t="s">
        <v>177</v>
      </c>
      <c r="BM290" s="17" t="s">
        <v>359</v>
      </c>
    </row>
    <row r="291" spans="2:65" s="45" customFormat="1" ht="27" x14ac:dyDescent="0.3">
      <c r="B291" s="38"/>
      <c r="D291" s="212" t="s">
        <v>179</v>
      </c>
      <c r="F291" s="213" t="s">
        <v>1267</v>
      </c>
      <c r="M291" s="38"/>
      <c r="N291" s="214"/>
      <c r="O291" s="39"/>
      <c r="P291" s="39"/>
      <c r="Q291" s="39"/>
      <c r="R291" s="39"/>
      <c r="S291" s="39"/>
      <c r="T291" s="39"/>
      <c r="U291" s="39"/>
      <c r="V291" s="39"/>
      <c r="W291" s="39"/>
      <c r="X291" s="87"/>
      <c r="AT291" s="17" t="s">
        <v>179</v>
      </c>
      <c r="AU291" s="17" t="s">
        <v>83</v>
      </c>
    </row>
    <row r="292" spans="2:65" s="255" customFormat="1" ht="13.5" x14ac:dyDescent="0.3">
      <c r="B292" s="254"/>
      <c r="D292" s="212" t="s">
        <v>181</v>
      </c>
      <c r="E292" s="256" t="s">
        <v>5</v>
      </c>
      <c r="F292" s="257" t="s">
        <v>1323</v>
      </c>
      <c r="H292" s="256" t="s">
        <v>5</v>
      </c>
      <c r="M292" s="254"/>
      <c r="N292" s="258"/>
      <c r="O292" s="259"/>
      <c r="P292" s="259"/>
      <c r="Q292" s="259"/>
      <c r="R292" s="259"/>
      <c r="S292" s="259"/>
      <c r="T292" s="259"/>
      <c r="U292" s="259"/>
      <c r="V292" s="259"/>
      <c r="W292" s="259"/>
      <c r="X292" s="260"/>
      <c r="AT292" s="256" t="s">
        <v>181</v>
      </c>
      <c r="AU292" s="256" t="s">
        <v>83</v>
      </c>
      <c r="AV292" s="255" t="s">
        <v>81</v>
      </c>
      <c r="AW292" s="255" t="s">
        <v>7</v>
      </c>
      <c r="AX292" s="255" t="s">
        <v>73</v>
      </c>
      <c r="AY292" s="256" t="s">
        <v>171</v>
      </c>
    </row>
    <row r="293" spans="2:65" s="255" customFormat="1" ht="13.5" x14ac:dyDescent="0.3">
      <c r="B293" s="254"/>
      <c r="D293" s="212" t="s">
        <v>181</v>
      </c>
      <c r="E293" s="256" t="s">
        <v>5</v>
      </c>
      <c r="F293" s="257" t="s">
        <v>1324</v>
      </c>
      <c r="H293" s="256" t="s">
        <v>5</v>
      </c>
      <c r="M293" s="254"/>
      <c r="N293" s="258"/>
      <c r="O293" s="259"/>
      <c r="P293" s="259"/>
      <c r="Q293" s="259"/>
      <c r="R293" s="259"/>
      <c r="S293" s="259"/>
      <c r="T293" s="259"/>
      <c r="U293" s="259"/>
      <c r="V293" s="259"/>
      <c r="W293" s="259"/>
      <c r="X293" s="260"/>
      <c r="AT293" s="256" t="s">
        <v>181</v>
      </c>
      <c r="AU293" s="256" t="s">
        <v>83</v>
      </c>
      <c r="AV293" s="255" t="s">
        <v>81</v>
      </c>
      <c r="AW293" s="255" t="s">
        <v>7</v>
      </c>
      <c r="AX293" s="255" t="s">
        <v>73</v>
      </c>
      <c r="AY293" s="256" t="s">
        <v>171</v>
      </c>
    </row>
    <row r="294" spans="2:65" s="216" customFormat="1" ht="13.5" x14ac:dyDescent="0.3">
      <c r="B294" s="215"/>
      <c r="D294" s="212" t="s">
        <v>181</v>
      </c>
      <c r="E294" s="217" t="s">
        <v>5</v>
      </c>
      <c r="F294" s="218" t="s">
        <v>1325</v>
      </c>
      <c r="H294" s="219">
        <v>101.66</v>
      </c>
      <c r="M294" s="215"/>
      <c r="N294" s="220"/>
      <c r="O294" s="221"/>
      <c r="P294" s="221"/>
      <c r="Q294" s="221"/>
      <c r="R294" s="221"/>
      <c r="S294" s="221"/>
      <c r="T294" s="221"/>
      <c r="U294" s="221"/>
      <c r="V294" s="221"/>
      <c r="W294" s="221"/>
      <c r="X294" s="222"/>
      <c r="AT294" s="217" t="s">
        <v>181</v>
      </c>
      <c r="AU294" s="217" t="s">
        <v>83</v>
      </c>
      <c r="AV294" s="216" t="s">
        <v>83</v>
      </c>
      <c r="AW294" s="216" t="s">
        <v>7</v>
      </c>
      <c r="AX294" s="216" t="s">
        <v>73</v>
      </c>
      <c r="AY294" s="217" t="s">
        <v>171</v>
      </c>
    </row>
    <row r="295" spans="2:65" s="224" customFormat="1" ht="13.5" x14ac:dyDescent="0.3">
      <c r="B295" s="223"/>
      <c r="C295" s="229"/>
      <c r="D295" s="262" t="s">
        <v>181</v>
      </c>
      <c r="E295" s="265" t="s">
        <v>5</v>
      </c>
      <c r="F295" s="270" t="s">
        <v>205</v>
      </c>
      <c r="G295" s="229"/>
      <c r="H295" s="272">
        <v>101.66</v>
      </c>
      <c r="I295" s="229"/>
      <c r="J295" s="229"/>
      <c r="K295" s="229"/>
      <c r="L295" s="229"/>
      <c r="M295" s="223"/>
      <c r="N295" s="228"/>
      <c r="O295" s="229"/>
      <c r="P295" s="229"/>
      <c r="Q295" s="229"/>
      <c r="R295" s="229"/>
      <c r="S295" s="229"/>
      <c r="T295" s="229"/>
      <c r="U295" s="229"/>
      <c r="V295" s="229"/>
      <c r="W295" s="229"/>
      <c r="X295" s="230"/>
      <c r="AT295" s="225" t="s">
        <v>181</v>
      </c>
      <c r="AU295" s="225" t="s">
        <v>83</v>
      </c>
      <c r="AV295" s="224" t="s">
        <v>177</v>
      </c>
      <c r="AW295" s="224" t="s">
        <v>7</v>
      </c>
      <c r="AX295" s="224" t="s">
        <v>81</v>
      </c>
      <c r="AY295" s="225" t="s">
        <v>171</v>
      </c>
    </row>
    <row r="296" spans="2:65" s="45" customFormat="1" ht="16.5" customHeight="1" x14ac:dyDescent="0.3">
      <c r="B296" s="38"/>
      <c r="C296" s="201" t="s">
        <v>277</v>
      </c>
      <c r="D296" s="201" t="s">
        <v>173</v>
      </c>
      <c r="E296" s="202" t="s">
        <v>1326</v>
      </c>
      <c r="F296" s="203" t="s">
        <v>1327</v>
      </c>
      <c r="G296" s="204" t="s">
        <v>195</v>
      </c>
      <c r="H296" s="205">
        <v>13.747</v>
      </c>
      <c r="I296" s="7"/>
      <c r="J296" s="7"/>
      <c r="K296" s="206">
        <f>ROUND(P296*H296,2)</f>
        <v>0</v>
      </c>
      <c r="L296" s="203" t="s">
        <v>5</v>
      </c>
      <c r="M296" s="38"/>
      <c r="N296" s="207" t="s">
        <v>5</v>
      </c>
      <c r="O296" s="208" t="s">
        <v>42</v>
      </c>
      <c r="P296" s="144">
        <f>I296+J296</f>
        <v>0</v>
      </c>
      <c r="Q296" s="144">
        <f>ROUND(I296*H296,2)</f>
        <v>0</v>
      </c>
      <c r="R296" s="144">
        <f>ROUND(J296*H296,2)</f>
        <v>0</v>
      </c>
      <c r="S296" s="39"/>
      <c r="T296" s="209">
        <f>S296*H296</f>
        <v>0</v>
      </c>
      <c r="U296" s="209">
        <v>0</v>
      </c>
      <c r="V296" s="209">
        <f>U296*H296</f>
        <v>0</v>
      </c>
      <c r="W296" s="209">
        <v>0</v>
      </c>
      <c r="X296" s="210">
        <f>W296*H296</f>
        <v>0</v>
      </c>
      <c r="AR296" s="17" t="s">
        <v>177</v>
      </c>
      <c r="AT296" s="17" t="s">
        <v>173</v>
      </c>
      <c r="AU296" s="17" t="s">
        <v>83</v>
      </c>
      <c r="AY296" s="17" t="s">
        <v>171</v>
      </c>
      <c r="BE296" s="211">
        <f>IF(O296="základní",K296,0)</f>
        <v>0</v>
      </c>
      <c r="BF296" s="211">
        <f>IF(O296="snížená",K296,0)</f>
        <v>0</v>
      </c>
      <c r="BG296" s="211">
        <f>IF(O296="zákl. přenesená",K296,0)</f>
        <v>0</v>
      </c>
      <c r="BH296" s="211">
        <f>IF(O296="sníž. přenesená",K296,0)</f>
        <v>0</v>
      </c>
      <c r="BI296" s="211">
        <f>IF(O296="nulová",K296,0)</f>
        <v>0</v>
      </c>
      <c r="BJ296" s="17" t="s">
        <v>81</v>
      </c>
      <c r="BK296" s="211">
        <f>ROUND(P296*H296,2)</f>
        <v>0</v>
      </c>
      <c r="BL296" s="17" t="s">
        <v>177</v>
      </c>
      <c r="BM296" s="17" t="s">
        <v>367</v>
      </c>
    </row>
    <row r="297" spans="2:65" s="45" customFormat="1" ht="27" x14ac:dyDescent="0.3">
      <c r="B297" s="38"/>
      <c r="D297" s="212" t="s">
        <v>179</v>
      </c>
      <c r="F297" s="213" t="s">
        <v>1267</v>
      </c>
      <c r="M297" s="38"/>
      <c r="N297" s="214"/>
      <c r="O297" s="39"/>
      <c r="P297" s="39"/>
      <c r="Q297" s="39"/>
      <c r="R297" s="39"/>
      <c r="S297" s="39"/>
      <c r="T297" s="39"/>
      <c r="U297" s="39"/>
      <c r="V297" s="39"/>
      <c r="W297" s="39"/>
      <c r="X297" s="87"/>
      <c r="AT297" s="17" t="s">
        <v>179</v>
      </c>
      <c r="AU297" s="17" t="s">
        <v>83</v>
      </c>
    </row>
    <row r="298" spans="2:65" s="255" customFormat="1" ht="13.5" x14ac:dyDescent="0.3">
      <c r="B298" s="254"/>
      <c r="D298" s="212" t="s">
        <v>181</v>
      </c>
      <c r="E298" s="256" t="s">
        <v>5</v>
      </c>
      <c r="F298" s="257" t="s">
        <v>1328</v>
      </c>
      <c r="H298" s="256" t="s">
        <v>5</v>
      </c>
      <c r="M298" s="254"/>
      <c r="N298" s="258"/>
      <c r="O298" s="259"/>
      <c r="P298" s="259"/>
      <c r="Q298" s="259"/>
      <c r="R298" s="259"/>
      <c r="S298" s="259"/>
      <c r="T298" s="259"/>
      <c r="U298" s="259"/>
      <c r="V298" s="259"/>
      <c r="W298" s="259"/>
      <c r="X298" s="260"/>
      <c r="AT298" s="256" t="s">
        <v>181</v>
      </c>
      <c r="AU298" s="256" t="s">
        <v>83</v>
      </c>
      <c r="AV298" s="255" t="s">
        <v>81</v>
      </c>
      <c r="AW298" s="255" t="s">
        <v>7</v>
      </c>
      <c r="AX298" s="255" t="s">
        <v>73</v>
      </c>
      <c r="AY298" s="256" t="s">
        <v>171</v>
      </c>
    </row>
    <row r="299" spans="2:65" s="255" customFormat="1" ht="13.5" x14ac:dyDescent="0.3">
      <c r="B299" s="254"/>
      <c r="D299" s="212" t="s">
        <v>181</v>
      </c>
      <c r="E299" s="256" t="s">
        <v>5</v>
      </c>
      <c r="F299" s="257" t="s">
        <v>1329</v>
      </c>
      <c r="H299" s="256" t="s">
        <v>5</v>
      </c>
      <c r="M299" s="254"/>
      <c r="N299" s="258"/>
      <c r="O299" s="259"/>
      <c r="P299" s="259"/>
      <c r="Q299" s="259"/>
      <c r="R299" s="259"/>
      <c r="S299" s="259"/>
      <c r="T299" s="259"/>
      <c r="U299" s="259"/>
      <c r="V299" s="259"/>
      <c r="W299" s="259"/>
      <c r="X299" s="260"/>
      <c r="AT299" s="256" t="s">
        <v>181</v>
      </c>
      <c r="AU299" s="256" t="s">
        <v>83</v>
      </c>
      <c r="AV299" s="255" t="s">
        <v>81</v>
      </c>
      <c r="AW299" s="255" t="s">
        <v>7</v>
      </c>
      <c r="AX299" s="255" t="s">
        <v>73</v>
      </c>
      <c r="AY299" s="256" t="s">
        <v>171</v>
      </c>
    </row>
    <row r="300" spans="2:65" s="216" customFormat="1" ht="13.5" x14ac:dyDescent="0.3">
      <c r="B300" s="215"/>
      <c r="D300" s="212" t="s">
        <v>181</v>
      </c>
      <c r="E300" s="217" t="s">
        <v>5</v>
      </c>
      <c r="F300" s="218" t="s">
        <v>1330</v>
      </c>
      <c r="H300" s="219">
        <v>9.516</v>
      </c>
      <c r="M300" s="215"/>
      <c r="N300" s="220"/>
      <c r="O300" s="221"/>
      <c r="P300" s="221"/>
      <c r="Q300" s="221"/>
      <c r="R300" s="221"/>
      <c r="S300" s="221"/>
      <c r="T300" s="221"/>
      <c r="U300" s="221"/>
      <c r="V300" s="221"/>
      <c r="W300" s="221"/>
      <c r="X300" s="222"/>
      <c r="AT300" s="217" t="s">
        <v>181</v>
      </c>
      <c r="AU300" s="217" t="s">
        <v>83</v>
      </c>
      <c r="AV300" s="216" t="s">
        <v>83</v>
      </c>
      <c r="AW300" s="216" t="s">
        <v>7</v>
      </c>
      <c r="AX300" s="216" t="s">
        <v>73</v>
      </c>
      <c r="AY300" s="217" t="s">
        <v>171</v>
      </c>
    </row>
    <row r="301" spans="2:65" s="255" customFormat="1" ht="13.5" x14ac:dyDescent="0.3">
      <c r="B301" s="254"/>
      <c r="D301" s="212" t="s">
        <v>181</v>
      </c>
      <c r="E301" s="256" t="s">
        <v>5</v>
      </c>
      <c r="F301" s="257" t="s">
        <v>1331</v>
      </c>
      <c r="H301" s="256" t="s">
        <v>5</v>
      </c>
      <c r="M301" s="254"/>
      <c r="N301" s="258"/>
      <c r="O301" s="259"/>
      <c r="P301" s="259"/>
      <c r="Q301" s="259"/>
      <c r="R301" s="259"/>
      <c r="S301" s="259"/>
      <c r="T301" s="259"/>
      <c r="U301" s="259"/>
      <c r="V301" s="259"/>
      <c r="W301" s="259"/>
      <c r="X301" s="260"/>
      <c r="AT301" s="256" t="s">
        <v>181</v>
      </c>
      <c r="AU301" s="256" t="s">
        <v>83</v>
      </c>
      <c r="AV301" s="255" t="s">
        <v>81</v>
      </c>
      <c r="AW301" s="255" t="s">
        <v>7</v>
      </c>
      <c r="AX301" s="255" t="s">
        <v>73</v>
      </c>
      <c r="AY301" s="256" t="s">
        <v>171</v>
      </c>
    </row>
    <row r="302" spans="2:65" s="216" customFormat="1" ht="13.5" x14ac:dyDescent="0.3">
      <c r="B302" s="215"/>
      <c r="C302" s="221"/>
      <c r="D302" s="262" t="s">
        <v>181</v>
      </c>
      <c r="E302" s="267" t="s">
        <v>5</v>
      </c>
      <c r="F302" s="271" t="s">
        <v>1332</v>
      </c>
      <c r="G302" s="221"/>
      <c r="H302" s="273">
        <v>1.089</v>
      </c>
      <c r="I302" s="221"/>
      <c r="J302" s="221"/>
      <c r="K302" s="221"/>
      <c r="L302" s="221"/>
      <c r="M302" s="215"/>
      <c r="N302" s="220"/>
      <c r="O302" s="221"/>
      <c r="P302" s="221"/>
      <c r="Q302" s="221"/>
      <c r="R302" s="221"/>
      <c r="S302" s="221"/>
      <c r="T302" s="221"/>
      <c r="U302" s="221"/>
      <c r="V302" s="221"/>
      <c r="W302" s="221"/>
      <c r="X302" s="222"/>
      <c r="AT302" s="217" t="s">
        <v>181</v>
      </c>
      <c r="AU302" s="217" t="s">
        <v>83</v>
      </c>
      <c r="AV302" s="216" t="s">
        <v>83</v>
      </c>
      <c r="AW302" s="216" t="s">
        <v>7</v>
      </c>
      <c r="AX302" s="216" t="s">
        <v>73</v>
      </c>
      <c r="AY302" s="217" t="s">
        <v>171</v>
      </c>
    </row>
    <row r="303" spans="2:65" s="255" customFormat="1" ht="13.5" x14ac:dyDescent="0.3">
      <c r="B303" s="254"/>
      <c r="D303" s="212" t="s">
        <v>181</v>
      </c>
      <c r="E303" s="256" t="s">
        <v>5</v>
      </c>
      <c r="F303" s="257" t="s">
        <v>1333</v>
      </c>
      <c r="H303" s="256" t="s">
        <v>5</v>
      </c>
      <c r="M303" s="254"/>
      <c r="N303" s="258"/>
      <c r="O303" s="259"/>
      <c r="P303" s="259"/>
      <c r="Q303" s="259"/>
      <c r="R303" s="259"/>
      <c r="S303" s="259"/>
      <c r="T303" s="259"/>
      <c r="U303" s="259"/>
      <c r="V303" s="259"/>
      <c r="W303" s="259"/>
      <c r="X303" s="260"/>
      <c r="AT303" s="256" t="s">
        <v>181</v>
      </c>
      <c r="AU303" s="256" t="s">
        <v>83</v>
      </c>
      <c r="AV303" s="255" t="s">
        <v>81</v>
      </c>
      <c r="AW303" s="255" t="s">
        <v>7</v>
      </c>
      <c r="AX303" s="255" t="s">
        <v>73</v>
      </c>
      <c r="AY303" s="256" t="s">
        <v>171</v>
      </c>
    </row>
    <row r="304" spans="2:65" s="216" customFormat="1" ht="13.5" x14ac:dyDescent="0.3">
      <c r="B304" s="215"/>
      <c r="D304" s="212" t="s">
        <v>181</v>
      </c>
      <c r="E304" s="217" t="s">
        <v>5</v>
      </c>
      <c r="F304" s="218" t="s">
        <v>1334</v>
      </c>
      <c r="H304" s="219">
        <v>2.242</v>
      </c>
      <c r="M304" s="215"/>
      <c r="N304" s="220"/>
      <c r="O304" s="221"/>
      <c r="P304" s="221"/>
      <c r="Q304" s="221"/>
      <c r="R304" s="221"/>
      <c r="S304" s="221"/>
      <c r="T304" s="221"/>
      <c r="U304" s="221"/>
      <c r="V304" s="221"/>
      <c r="W304" s="221"/>
      <c r="X304" s="222"/>
      <c r="AT304" s="217" t="s">
        <v>181</v>
      </c>
      <c r="AU304" s="217" t="s">
        <v>83</v>
      </c>
      <c r="AV304" s="216" t="s">
        <v>83</v>
      </c>
      <c r="AW304" s="216" t="s">
        <v>7</v>
      </c>
      <c r="AX304" s="216" t="s">
        <v>73</v>
      </c>
      <c r="AY304" s="217" t="s">
        <v>171</v>
      </c>
    </row>
    <row r="305" spans="2:65" s="244" customFormat="1" ht="13.5" x14ac:dyDescent="0.3">
      <c r="B305" s="243"/>
      <c r="D305" s="212" t="s">
        <v>181</v>
      </c>
      <c r="E305" s="245" t="s">
        <v>5</v>
      </c>
      <c r="F305" s="246" t="s">
        <v>501</v>
      </c>
      <c r="H305" s="247">
        <v>12.847</v>
      </c>
      <c r="M305" s="243"/>
      <c r="N305" s="248"/>
      <c r="O305" s="249"/>
      <c r="P305" s="249"/>
      <c r="Q305" s="249"/>
      <c r="R305" s="249"/>
      <c r="S305" s="249"/>
      <c r="T305" s="249"/>
      <c r="U305" s="249"/>
      <c r="V305" s="249"/>
      <c r="W305" s="249"/>
      <c r="X305" s="250"/>
      <c r="AT305" s="245" t="s">
        <v>181</v>
      </c>
      <c r="AU305" s="245" t="s">
        <v>83</v>
      </c>
      <c r="AV305" s="244" t="s">
        <v>188</v>
      </c>
      <c r="AW305" s="244" t="s">
        <v>7</v>
      </c>
      <c r="AX305" s="244" t="s">
        <v>73</v>
      </c>
      <c r="AY305" s="245" t="s">
        <v>171</v>
      </c>
    </row>
    <row r="306" spans="2:65" s="255" customFormat="1" ht="13.5" x14ac:dyDescent="0.3">
      <c r="B306" s="254"/>
      <c r="D306" s="212" t="s">
        <v>181</v>
      </c>
      <c r="E306" s="256" t="s">
        <v>5</v>
      </c>
      <c r="F306" s="257" t="s">
        <v>1335</v>
      </c>
      <c r="H306" s="256" t="s">
        <v>5</v>
      </c>
      <c r="M306" s="254"/>
      <c r="N306" s="258"/>
      <c r="O306" s="259"/>
      <c r="P306" s="259"/>
      <c r="Q306" s="259"/>
      <c r="R306" s="259"/>
      <c r="S306" s="259"/>
      <c r="T306" s="259"/>
      <c r="U306" s="259"/>
      <c r="V306" s="259"/>
      <c r="W306" s="259"/>
      <c r="X306" s="260"/>
      <c r="AT306" s="256" t="s">
        <v>181</v>
      </c>
      <c r="AU306" s="256" t="s">
        <v>83</v>
      </c>
      <c r="AV306" s="255" t="s">
        <v>81</v>
      </c>
      <c r="AW306" s="255" t="s">
        <v>7</v>
      </c>
      <c r="AX306" s="255" t="s">
        <v>73</v>
      </c>
      <c r="AY306" s="256" t="s">
        <v>171</v>
      </c>
    </row>
    <row r="307" spans="2:65" s="255" customFormat="1" ht="13.5" x14ac:dyDescent="0.3">
      <c r="B307" s="254"/>
      <c r="D307" s="212" t="s">
        <v>181</v>
      </c>
      <c r="E307" s="256" t="s">
        <v>5</v>
      </c>
      <c r="F307" s="257" t="s">
        <v>1336</v>
      </c>
      <c r="H307" s="256" t="s">
        <v>5</v>
      </c>
      <c r="M307" s="254"/>
      <c r="N307" s="258"/>
      <c r="O307" s="259"/>
      <c r="P307" s="259"/>
      <c r="Q307" s="259"/>
      <c r="R307" s="259"/>
      <c r="S307" s="259"/>
      <c r="T307" s="259"/>
      <c r="U307" s="259"/>
      <c r="V307" s="259"/>
      <c r="W307" s="259"/>
      <c r="X307" s="260"/>
      <c r="AT307" s="256" t="s">
        <v>181</v>
      </c>
      <c r="AU307" s="256" t="s">
        <v>83</v>
      </c>
      <c r="AV307" s="255" t="s">
        <v>81</v>
      </c>
      <c r="AW307" s="255" t="s">
        <v>7</v>
      </c>
      <c r="AX307" s="255" t="s">
        <v>73</v>
      </c>
      <c r="AY307" s="256" t="s">
        <v>171</v>
      </c>
    </row>
    <row r="308" spans="2:65" s="216" customFormat="1" ht="13.5" x14ac:dyDescent="0.3">
      <c r="B308" s="215"/>
      <c r="C308" s="221"/>
      <c r="D308" s="262" t="s">
        <v>181</v>
      </c>
      <c r="E308" s="267" t="s">
        <v>5</v>
      </c>
      <c r="F308" s="271" t="s">
        <v>1337</v>
      </c>
      <c r="G308" s="221"/>
      <c r="H308" s="273">
        <v>0.9</v>
      </c>
      <c r="I308" s="221"/>
      <c r="J308" s="221"/>
      <c r="K308" s="221"/>
      <c r="L308" s="221"/>
      <c r="M308" s="215"/>
      <c r="N308" s="220"/>
      <c r="O308" s="221"/>
      <c r="P308" s="221"/>
      <c r="Q308" s="221"/>
      <c r="R308" s="221"/>
      <c r="S308" s="221"/>
      <c r="T308" s="221"/>
      <c r="U308" s="221"/>
      <c r="V308" s="221"/>
      <c r="W308" s="221"/>
      <c r="X308" s="222"/>
      <c r="AT308" s="217" t="s">
        <v>181</v>
      </c>
      <c r="AU308" s="217" t="s">
        <v>83</v>
      </c>
      <c r="AV308" s="216" t="s">
        <v>83</v>
      </c>
      <c r="AW308" s="216" t="s">
        <v>7</v>
      </c>
      <c r="AX308" s="216" t="s">
        <v>73</v>
      </c>
      <c r="AY308" s="217" t="s">
        <v>171</v>
      </c>
    </row>
    <row r="309" spans="2:65" s="244" customFormat="1" ht="13.5" x14ac:dyDescent="0.3">
      <c r="B309" s="243"/>
      <c r="D309" s="212" t="s">
        <v>181</v>
      </c>
      <c r="E309" s="245" t="s">
        <v>5</v>
      </c>
      <c r="F309" s="246" t="s">
        <v>501</v>
      </c>
      <c r="H309" s="247">
        <v>0.9</v>
      </c>
      <c r="M309" s="243"/>
      <c r="N309" s="248"/>
      <c r="O309" s="249"/>
      <c r="P309" s="249"/>
      <c r="Q309" s="249"/>
      <c r="R309" s="249"/>
      <c r="S309" s="249"/>
      <c r="T309" s="249"/>
      <c r="U309" s="249"/>
      <c r="V309" s="249"/>
      <c r="W309" s="249"/>
      <c r="X309" s="250"/>
      <c r="AT309" s="245" t="s">
        <v>181</v>
      </c>
      <c r="AU309" s="245" t="s">
        <v>83</v>
      </c>
      <c r="AV309" s="244" t="s">
        <v>188</v>
      </c>
      <c r="AW309" s="244" t="s">
        <v>7</v>
      </c>
      <c r="AX309" s="244" t="s">
        <v>73</v>
      </c>
      <c r="AY309" s="245" t="s">
        <v>171</v>
      </c>
    </row>
    <row r="310" spans="2:65" s="224" customFormat="1" ht="13.5" x14ac:dyDescent="0.3">
      <c r="B310" s="223"/>
      <c r="D310" s="212" t="s">
        <v>181</v>
      </c>
      <c r="E310" s="225" t="s">
        <v>5</v>
      </c>
      <c r="F310" s="226" t="s">
        <v>205</v>
      </c>
      <c r="H310" s="227">
        <v>13.747</v>
      </c>
      <c r="M310" s="223"/>
      <c r="N310" s="228"/>
      <c r="O310" s="229"/>
      <c r="P310" s="229"/>
      <c r="Q310" s="229"/>
      <c r="R310" s="229"/>
      <c r="S310" s="229"/>
      <c r="T310" s="229"/>
      <c r="U310" s="229"/>
      <c r="V310" s="229"/>
      <c r="W310" s="229"/>
      <c r="X310" s="230"/>
      <c r="AT310" s="225" t="s">
        <v>181</v>
      </c>
      <c r="AU310" s="225" t="s">
        <v>83</v>
      </c>
      <c r="AV310" s="224" t="s">
        <v>177</v>
      </c>
      <c r="AW310" s="224" t="s">
        <v>7</v>
      </c>
      <c r="AX310" s="224" t="s">
        <v>81</v>
      </c>
      <c r="AY310" s="225" t="s">
        <v>171</v>
      </c>
    </row>
    <row r="311" spans="2:65" s="45" customFormat="1" ht="16.5" customHeight="1" x14ac:dyDescent="0.3">
      <c r="B311" s="38"/>
      <c r="C311" s="201" t="s">
        <v>11</v>
      </c>
      <c r="D311" s="201" t="s">
        <v>173</v>
      </c>
      <c r="E311" s="202" t="s">
        <v>1338</v>
      </c>
      <c r="F311" s="203" t="s">
        <v>1339</v>
      </c>
      <c r="G311" s="204" t="s">
        <v>195</v>
      </c>
      <c r="H311" s="205">
        <v>37.146999999999998</v>
      </c>
      <c r="I311" s="7"/>
      <c r="J311" s="7"/>
      <c r="K311" s="206">
        <f>ROUND(P311*H311,2)</f>
        <v>0</v>
      </c>
      <c r="L311" s="203" t="s">
        <v>5</v>
      </c>
      <c r="M311" s="38"/>
      <c r="N311" s="207" t="s">
        <v>5</v>
      </c>
      <c r="O311" s="208" t="s">
        <v>42</v>
      </c>
      <c r="P311" s="144">
        <f>I311+J311</f>
        <v>0</v>
      </c>
      <c r="Q311" s="144">
        <f>ROUND(I311*H311,2)</f>
        <v>0</v>
      </c>
      <c r="R311" s="144">
        <f>ROUND(J311*H311,2)</f>
        <v>0</v>
      </c>
      <c r="S311" s="39"/>
      <c r="T311" s="209">
        <f>S311*H311</f>
        <v>0</v>
      </c>
      <c r="U311" s="209">
        <v>0</v>
      </c>
      <c r="V311" s="209">
        <f>U311*H311</f>
        <v>0</v>
      </c>
      <c r="W311" s="209">
        <v>0</v>
      </c>
      <c r="X311" s="210">
        <f>W311*H311</f>
        <v>0</v>
      </c>
      <c r="AR311" s="17" t="s">
        <v>177</v>
      </c>
      <c r="AT311" s="17" t="s">
        <v>173</v>
      </c>
      <c r="AU311" s="17" t="s">
        <v>83</v>
      </c>
      <c r="AY311" s="17" t="s">
        <v>171</v>
      </c>
      <c r="BE311" s="211">
        <f>IF(O311="základní",K311,0)</f>
        <v>0</v>
      </c>
      <c r="BF311" s="211">
        <f>IF(O311="snížená",K311,0)</f>
        <v>0</v>
      </c>
      <c r="BG311" s="211">
        <f>IF(O311="zákl. přenesená",K311,0)</f>
        <v>0</v>
      </c>
      <c r="BH311" s="211">
        <f>IF(O311="sníž. přenesená",K311,0)</f>
        <v>0</v>
      </c>
      <c r="BI311" s="211">
        <f>IF(O311="nulová",K311,0)</f>
        <v>0</v>
      </c>
      <c r="BJ311" s="17" t="s">
        <v>81</v>
      </c>
      <c r="BK311" s="211">
        <f>ROUND(P311*H311,2)</f>
        <v>0</v>
      </c>
      <c r="BL311" s="17" t="s">
        <v>177</v>
      </c>
      <c r="BM311" s="17" t="s">
        <v>375</v>
      </c>
    </row>
    <row r="312" spans="2:65" s="45" customFormat="1" ht="27" x14ac:dyDescent="0.3">
      <c r="B312" s="38"/>
      <c r="D312" s="212" t="s">
        <v>179</v>
      </c>
      <c r="F312" s="213" t="s">
        <v>1267</v>
      </c>
      <c r="M312" s="38"/>
      <c r="N312" s="214"/>
      <c r="O312" s="39"/>
      <c r="P312" s="39"/>
      <c r="Q312" s="39"/>
      <c r="R312" s="39"/>
      <c r="S312" s="39"/>
      <c r="T312" s="39"/>
      <c r="U312" s="39"/>
      <c r="V312" s="39"/>
      <c r="W312" s="39"/>
      <c r="X312" s="87"/>
      <c r="AT312" s="17" t="s">
        <v>179</v>
      </c>
      <c r="AU312" s="17" t="s">
        <v>83</v>
      </c>
    </row>
    <row r="313" spans="2:65" s="255" customFormat="1" ht="13.5" x14ac:dyDescent="0.3">
      <c r="B313" s="254"/>
      <c r="D313" s="212" t="s">
        <v>181</v>
      </c>
      <c r="E313" s="256" t="s">
        <v>5</v>
      </c>
      <c r="F313" s="257" t="s">
        <v>1340</v>
      </c>
      <c r="H313" s="256" t="s">
        <v>5</v>
      </c>
      <c r="M313" s="254"/>
      <c r="N313" s="258"/>
      <c r="O313" s="259"/>
      <c r="P313" s="259"/>
      <c r="Q313" s="259"/>
      <c r="R313" s="259"/>
      <c r="S313" s="259"/>
      <c r="T313" s="259"/>
      <c r="U313" s="259"/>
      <c r="V313" s="259"/>
      <c r="W313" s="259"/>
      <c r="X313" s="260"/>
      <c r="AT313" s="256" t="s">
        <v>181</v>
      </c>
      <c r="AU313" s="256" t="s">
        <v>83</v>
      </c>
      <c r="AV313" s="255" t="s">
        <v>81</v>
      </c>
      <c r="AW313" s="255" t="s">
        <v>7</v>
      </c>
      <c r="AX313" s="255" t="s">
        <v>73</v>
      </c>
      <c r="AY313" s="256" t="s">
        <v>171</v>
      </c>
    </row>
    <row r="314" spans="2:65" s="255" customFormat="1" ht="13.5" x14ac:dyDescent="0.3">
      <c r="B314" s="254"/>
      <c r="C314" s="259"/>
      <c r="D314" s="262" t="s">
        <v>181</v>
      </c>
      <c r="E314" s="264" t="s">
        <v>5</v>
      </c>
      <c r="F314" s="268" t="s">
        <v>1329</v>
      </c>
      <c r="G314" s="259"/>
      <c r="H314" s="264" t="s">
        <v>5</v>
      </c>
      <c r="I314" s="259"/>
      <c r="J314" s="259"/>
      <c r="K314" s="259"/>
      <c r="L314" s="259"/>
      <c r="M314" s="254"/>
      <c r="N314" s="258"/>
      <c r="O314" s="259"/>
      <c r="P314" s="259"/>
      <c r="Q314" s="259"/>
      <c r="R314" s="259"/>
      <c r="S314" s="259"/>
      <c r="T314" s="259"/>
      <c r="U314" s="259"/>
      <c r="V314" s="259"/>
      <c r="W314" s="259"/>
      <c r="X314" s="260"/>
      <c r="AT314" s="256" t="s">
        <v>181</v>
      </c>
      <c r="AU314" s="256" t="s">
        <v>83</v>
      </c>
      <c r="AV314" s="255" t="s">
        <v>81</v>
      </c>
      <c r="AW314" s="255" t="s">
        <v>7</v>
      </c>
      <c r="AX314" s="255" t="s">
        <v>73</v>
      </c>
      <c r="AY314" s="256" t="s">
        <v>171</v>
      </c>
    </row>
    <row r="315" spans="2:65" s="216" customFormat="1" ht="13.5" x14ac:dyDescent="0.3">
      <c r="B315" s="215"/>
      <c r="D315" s="212" t="s">
        <v>181</v>
      </c>
      <c r="E315" s="217" t="s">
        <v>5</v>
      </c>
      <c r="F315" s="218" t="s">
        <v>1341</v>
      </c>
      <c r="H315" s="219">
        <v>32.192</v>
      </c>
      <c r="M315" s="215"/>
      <c r="N315" s="220"/>
      <c r="O315" s="221"/>
      <c r="P315" s="221"/>
      <c r="Q315" s="221"/>
      <c r="R315" s="221"/>
      <c r="S315" s="221"/>
      <c r="T315" s="221"/>
      <c r="U315" s="221"/>
      <c r="V315" s="221"/>
      <c r="W315" s="221"/>
      <c r="X315" s="222"/>
      <c r="AT315" s="217" t="s">
        <v>181</v>
      </c>
      <c r="AU315" s="217" t="s">
        <v>83</v>
      </c>
      <c r="AV315" s="216" t="s">
        <v>83</v>
      </c>
      <c r="AW315" s="216" t="s">
        <v>7</v>
      </c>
      <c r="AX315" s="216" t="s">
        <v>73</v>
      </c>
      <c r="AY315" s="217" t="s">
        <v>171</v>
      </c>
    </row>
    <row r="316" spans="2:65" s="255" customFormat="1" ht="13.5" x14ac:dyDescent="0.3">
      <c r="B316" s="254"/>
      <c r="D316" s="212" t="s">
        <v>181</v>
      </c>
      <c r="E316" s="256" t="s">
        <v>5</v>
      </c>
      <c r="F316" s="257" t="s">
        <v>1331</v>
      </c>
      <c r="H316" s="256" t="s">
        <v>5</v>
      </c>
      <c r="M316" s="254"/>
      <c r="N316" s="258"/>
      <c r="O316" s="259"/>
      <c r="P316" s="259"/>
      <c r="Q316" s="259"/>
      <c r="R316" s="259"/>
      <c r="S316" s="259"/>
      <c r="T316" s="259"/>
      <c r="U316" s="259"/>
      <c r="V316" s="259"/>
      <c r="W316" s="259"/>
      <c r="X316" s="260"/>
      <c r="AT316" s="256" t="s">
        <v>181</v>
      </c>
      <c r="AU316" s="256" t="s">
        <v>83</v>
      </c>
      <c r="AV316" s="255" t="s">
        <v>81</v>
      </c>
      <c r="AW316" s="255" t="s">
        <v>7</v>
      </c>
      <c r="AX316" s="255" t="s">
        <v>73</v>
      </c>
      <c r="AY316" s="256" t="s">
        <v>171</v>
      </c>
    </row>
    <row r="317" spans="2:65" s="216" customFormat="1" ht="13.5" x14ac:dyDescent="0.3">
      <c r="B317" s="215"/>
      <c r="D317" s="212" t="s">
        <v>181</v>
      </c>
      <c r="E317" s="217" t="s">
        <v>5</v>
      </c>
      <c r="F317" s="218" t="s">
        <v>1342</v>
      </c>
      <c r="H317" s="219">
        <v>4.0949999999999998</v>
      </c>
      <c r="M317" s="215"/>
      <c r="N317" s="220"/>
      <c r="O317" s="221"/>
      <c r="P317" s="221"/>
      <c r="Q317" s="221"/>
      <c r="R317" s="221"/>
      <c r="S317" s="221"/>
      <c r="T317" s="221"/>
      <c r="U317" s="221"/>
      <c r="V317" s="221"/>
      <c r="W317" s="221"/>
      <c r="X317" s="222"/>
      <c r="AT317" s="217" t="s">
        <v>181</v>
      </c>
      <c r="AU317" s="217" t="s">
        <v>83</v>
      </c>
      <c r="AV317" s="216" t="s">
        <v>83</v>
      </c>
      <c r="AW317" s="216" t="s">
        <v>7</v>
      </c>
      <c r="AX317" s="216" t="s">
        <v>73</v>
      </c>
      <c r="AY317" s="217" t="s">
        <v>171</v>
      </c>
    </row>
    <row r="318" spans="2:65" s="244" customFormat="1" ht="13.5" x14ac:dyDescent="0.3">
      <c r="B318" s="243"/>
      <c r="D318" s="212" t="s">
        <v>181</v>
      </c>
      <c r="E318" s="245" t="s">
        <v>5</v>
      </c>
      <c r="F318" s="246" t="s">
        <v>501</v>
      </c>
      <c r="H318" s="247">
        <v>36.286999999999999</v>
      </c>
      <c r="M318" s="243"/>
      <c r="N318" s="248"/>
      <c r="O318" s="249"/>
      <c r="P318" s="249"/>
      <c r="Q318" s="249"/>
      <c r="R318" s="249"/>
      <c r="S318" s="249"/>
      <c r="T318" s="249"/>
      <c r="U318" s="249"/>
      <c r="V318" s="249"/>
      <c r="W318" s="249"/>
      <c r="X318" s="250"/>
      <c r="AT318" s="245" t="s">
        <v>181</v>
      </c>
      <c r="AU318" s="245" t="s">
        <v>83</v>
      </c>
      <c r="AV318" s="244" t="s">
        <v>188</v>
      </c>
      <c r="AW318" s="244" t="s">
        <v>7</v>
      </c>
      <c r="AX318" s="244" t="s">
        <v>73</v>
      </c>
      <c r="AY318" s="245" t="s">
        <v>171</v>
      </c>
    </row>
    <row r="319" spans="2:65" s="255" customFormat="1" ht="13.5" x14ac:dyDescent="0.3">
      <c r="B319" s="254"/>
      <c r="D319" s="212" t="s">
        <v>181</v>
      </c>
      <c r="E319" s="256" t="s">
        <v>5</v>
      </c>
      <c r="F319" s="257" t="s">
        <v>1343</v>
      </c>
      <c r="H319" s="256" t="s">
        <v>5</v>
      </c>
      <c r="M319" s="254"/>
      <c r="N319" s="258"/>
      <c r="O319" s="259"/>
      <c r="P319" s="259"/>
      <c r="Q319" s="259"/>
      <c r="R319" s="259"/>
      <c r="S319" s="259"/>
      <c r="T319" s="259"/>
      <c r="U319" s="259"/>
      <c r="V319" s="259"/>
      <c r="W319" s="259"/>
      <c r="X319" s="260"/>
      <c r="AT319" s="256" t="s">
        <v>181</v>
      </c>
      <c r="AU319" s="256" t="s">
        <v>83</v>
      </c>
      <c r="AV319" s="255" t="s">
        <v>81</v>
      </c>
      <c r="AW319" s="255" t="s">
        <v>7</v>
      </c>
      <c r="AX319" s="255" t="s">
        <v>73</v>
      </c>
      <c r="AY319" s="256" t="s">
        <v>171</v>
      </c>
    </row>
    <row r="320" spans="2:65" s="255" customFormat="1" ht="13.5" x14ac:dyDescent="0.3">
      <c r="B320" s="254"/>
      <c r="D320" s="212" t="s">
        <v>181</v>
      </c>
      <c r="E320" s="256" t="s">
        <v>5</v>
      </c>
      <c r="F320" s="257" t="s">
        <v>1344</v>
      </c>
      <c r="H320" s="256" t="s">
        <v>5</v>
      </c>
      <c r="M320" s="254"/>
      <c r="N320" s="258"/>
      <c r="O320" s="259"/>
      <c r="P320" s="259"/>
      <c r="Q320" s="259"/>
      <c r="R320" s="259"/>
      <c r="S320" s="259"/>
      <c r="T320" s="259"/>
      <c r="U320" s="259"/>
      <c r="V320" s="259"/>
      <c r="W320" s="259"/>
      <c r="X320" s="260"/>
      <c r="AT320" s="256" t="s">
        <v>181</v>
      </c>
      <c r="AU320" s="256" t="s">
        <v>83</v>
      </c>
      <c r="AV320" s="255" t="s">
        <v>81</v>
      </c>
      <c r="AW320" s="255" t="s">
        <v>7</v>
      </c>
      <c r="AX320" s="255" t="s">
        <v>73</v>
      </c>
      <c r="AY320" s="256" t="s">
        <v>171</v>
      </c>
    </row>
    <row r="321" spans="2:65" s="216" customFormat="1" ht="13.5" x14ac:dyDescent="0.3">
      <c r="B321" s="215"/>
      <c r="D321" s="212" t="s">
        <v>181</v>
      </c>
      <c r="E321" s="217" t="s">
        <v>5</v>
      </c>
      <c r="F321" s="218" t="s">
        <v>1345</v>
      </c>
      <c r="H321" s="219">
        <v>0.86</v>
      </c>
      <c r="M321" s="215"/>
      <c r="N321" s="220"/>
      <c r="O321" s="221"/>
      <c r="P321" s="221"/>
      <c r="Q321" s="221"/>
      <c r="R321" s="221"/>
      <c r="S321" s="221"/>
      <c r="T321" s="221"/>
      <c r="U321" s="221"/>
      <c r="V321" s="221"/>
      <c r="W321" s="221"/>
      <c r="X321" s="222"/>
      <c r="AT321" s="217" t="s">
        <v>181</v>
      </c>
      <c r="AU321" s="217" t="s">
        <v>83</v>
      </c>
      <c r="AV321" s="216" t="s">
        <v>83</v>
      </c>
      <c r="AW321" s="216" t="s">
        <v>7</v>
      </c>
      <c r="AX321" s="216" t="s">
        <v>73</v>
      </c>
      <c r="AY321" s="217" t="s">
        <v>171</v>
      </c>
    </row>
    <row r="322" spans="2:65" s="244" customFormat="1" ht="13.5" x14ac:dyDescent="0.3">
      <c r="B322" s="243"/>
      <c r="D322" s="212" t="s">
        <v>181</v>
      </c>
      <c r="E322" s="245" t="s">
        <v>5</v>
      </c>
      <c r="F322" s="246" t="s">
        <v>501</v>
      </c>
      <c r="H322" s="247">
        <v>0.86</v>
      </c>
      <c r="M322" s="243"/>
      <c r="N322" s="248"/>
      <c r="O322" s="249"/>
      <c r="P322" s="249"/>
      <c r="Q322" s="249"/>
      <c r="R322" s="249"/>
      <c r="S322" s="249"/>
      <c r="T322" s="249"/>
      <c r="U322" s="249"/>
      <c r="V322" s="249"/>
      <c r="W322" s="249"/>
      <c r="X322" s="250"/>
      <c r="AT322" s="245" t="s">
        <v>181</v>
      </c>
      <c r="AU322" s="245" t="s">
        <v>83</v>
      </c>
      <c r="AV322" s="244" t="s">
        <v>188</v>
      </c>
      <c r="AW322" s="244" t="s">
        <v>7</v>
      </c>
      <c r="AX322" s="244" t="s">
        <v>73</v>
      </c>
      <c r="AY322" s="245" t="s">
        <v>171</v>
      </c>
    </row>
    <row r="323" spans="2:65" s="224" customFormat="1" ht="13.5" x14ac:dyDescent="0.3">
      <c r="B323" s="223"/>
      <c r="D323" s="212" t="s">
        <v>181</v>
      </c>
      <c r="E323" s="225" t="s">
        <v>5</v>
      </c>
      <c r="F323" s="226" t="s">
        <v>205</v>
      </c>
      <c r="H323" s="227">
        <v>37.146999999999998</v>
      </c>
      <c r="M323" s="223"/>
      <c r="N323" s="228"/>
      <c r="O323" s="229"/>
      <c r="P323" s="229"/>
      <c r="Q323" s="229"/>
      <c r="R323" s="229"/>
      <c r="S323" s="229"/>
      <c r="T323" s="229"/>
      <c r="U323" s="229"/>
      <c r="V323" s="229"/>
      <c r="W323" s="229"/>
      <c r="X323" s="230"/>
      <c r="AT323" s="225" t="s">
        <v>181</v>
      </c>
      <c r="AU323" s="225" t="s">
        <v>83</v>
      </c>
      <c r="AV323" s="224" t="s">
        <v>177</v>
      </c>
      <c r="AW323" s="224" t="s">
        <v>7</v>
      </c>
      <c r="AX323" s="224" t="s">
        <v>81</v>
      </c>
      <c r="AY323" s="225" t="s">
        <v>171</v>
      </c>
    </row>
    <row r="324" spans="2:65" s="45" customFormat="1" ht="16.5" customHeight="1" x14ac:dyDescent="0.3">
      <c r="B324" s="38"/>
      <c r="C324" s="201" t="s">
        <v>284</v>
      </c>
      <c r="D324" s="201" t="s">
        <v>173</v>
      </c>
      <c r="E324" s="202" t="s">
        <v>1346</v>
      </c>
      <c r="F324" s="203" t="s">
        <v>1347</v>
      </c>
      <c r="G324" s="204" t="s">
        <v>195</v>
      </c>
      <c r="H324" s="205">
        <v>12.375999999999999</v>
      </c>
      <c r="I324" s="7"/>
      <c r="J324" s="7"/>
      <c r="K324" s="206">
        <f>ROUND(P324*H324,2)</f>
        <v>0</v>
      </c>
      <c r="L324" s="203" t="s">
        <v>5</v>
      </c>
      <c r="M324" s="38"/>
      <c r="N324" s="207" t="s">
        <v>5</v>
      </c>
      <c r="O324" s="208" t="s">
        <v>42</v>
      </c>
      <c r="P324" s="144">
        <f>I324+J324</f>
        <v>0</v>
      </c>
      <c r="Q324" s="144">
        <f>ROUND(I324*H324,2)</f>
        <v>0</v>
      </c>
      <c r="R324" s="144">
        <f>ROUND(J324*H324,2)</f>
        <v>0</v>
      </c>
      <c r="S324" s="39"/>
      <c r="T324" s="209">
        <f>S324*H324</f>
        <v>0</v>
      </c>
      <c r="U324" s="209">
        <v>0</v>
      </c>
      <c r="V324" s="209">
        <f>U324*H324</f>
        <v>0</v>
      </c>
      <c r="W324" s="209">
        <v>0</v>
      </c>
      <c r="X324" s="210">
        <f>W324*H324</f>
        <v>0</v>
      </c>
      <c r="AR324" s="17" t="s">
        <v>177</v>
      </c>
      <c r="AT324" s="17" t="s">
        <v>173</v>
      </c>
      <c r="AU324" s="17" t="s">
        <v>83</v>
      </c>
      <c r="AY324" s="17" t="s">
        <v>171</v>
      </c>
      <c r="BE324" s="211">
        <f>IF(O324="základní",K324,0)</f>
        <v>0</v>
      </c>
      <c r="BF324" s="211">
        <f>IF(O324="snížená",K324,0)</f>
        <v>0</v>
      </c>
      <c r="BG324" s="211">
        <f>IF(O324="zákl. přenesená",K324,0)</f>
        <v>0</v>
      </c>
      <c r="BH324" s="211">
        <f>IF(O324="sníž. přenesená",K324,0)</f>
        <v>0</v>
      </c>
      <c r="BI324" s="211">
        <f>IF(O324="nulová",K324,0)</f>
        <v>0</v>
      </c>
      <c r="BJ324" s="17" t="s">
        <v>81</v>
      </c>
      <c r="BK324" s="211">
        <f>ROUND(P324*H324,2)</f>
        <v>0</v>
      </c>
      <c r="BL324" s="17" t="s">
        <v>177</v>
      </c>
      <c r="BM324" s="17" t="s">
        <v>383</v>
      </c>
    </row>
    <row r="325" spans="2:65" s="45" customFormat="1" ht="27" x14ac:dyDescent="0.3">
      <c r="B325" s="38"/>
      <c r="D325" s="212" t="s">
        <v>179</v>
      </c>
      <c r="F325" s="213" t="s">
        <v>1267</v>
      </c>
      <c r="M325" s="38"/>
      <c r="N325" s="214"/>
      <c r="O325" s="39"/>
      <c r="P325" s="39"/>
      <c r="Q325" s="39"/>
      <c r="R325" s="39"/>
      <c r="S325" s="39"/>
      <c r="T325" s="39"/>
      <c r="U325" s="39"/>
      <c r="V325" s="39"/>
      <c r="W325" s="39"/>
      <c r="X325" s="87"/>
      <c r="AT325" s="17" t="s">
        <v>179</v>
      </c>
      <c r="AU325" s="17" t="s">
        <v>83</v>
      </c>
    </row>
    <row r="326" spans="2:65" s="255" customFormat="1" ht="13.5" x14ac:dyDescent="0.3">
      <c r="B326" s="254"/>
      <c r="C326" s="259"/>
      <c r="D326" s="262" t="s">
        <v>181</v>
      </c>
      <c r="E326" s="264" t="s">
        <v>5</v>
      </c>
      <c r="F326" s="268" t="s">
        <v>1348</v>
      </c>
      <c r="G326" s="259"/>
      <c r="H326" s="264" t="s">
        <v>5</v>
      </c>
      <c r="I326" s="259"/>
      <c r="J326" s="259"/>
      <c r="K326" s="259"/>
      <c r="L326" s="259"/>
      <c r="M326" s="254"/>
      <c r="N326" s="258"/>
      <c r="O326" s="259"/>
      <c r="P326" s="259"/>
      <c r="Q326" s="259"/>
      <c r="R326" s="259"/>
      <c r="S326" s="259"/>
      <c r="T326" s="259"/>
      <c r="U326" s="259"/>
      <c r="V326" s="259"/>
      <c r="W326" s="259"/>
      <c r="X326" s="260"/>
      <c r="AT326" s="256" t="s">
        <v>181</v>
      </c>
      <c r="AU326" s="256" t="s">
        <v>83</v>
      </c>
      <c r="AV326" s="255" t="s">
        <v>81</v>
      </c>
      <c r="AW326" s="255" t="s">
        <v>7</v>
      </c>
      <c r="AX326" s="255" t="s">
        <v>73</v>
      </c>
      <c r="AY326" s="256" t="s">
        <v>171</v>
      </c>
    </row>
    <row r="327" spans="2:65" s="255" customFormat="1" ht="13.5" x14ac:dyDescent="0.3">
      <c r="B327" s="254"/>
      <c r="D327" s="212" t="s">
        <v>181</v>
      </c>
      <c r="E327" s="256" t="s">
        <v>5</v>
      </c>
      <c r="F327" s="257" t="s">
        <v>1349</v>
      </c>
      <c r="H327" s="256" t="s">
        <v>5</v>
      </c>
      <c r="M327" s="254"/>
      <c r="N327" s="258"/>
      <c r="O327" s="259"/>
      <c r="P327" s="259"/>
      <c r="Q327" s="259"/>
      <c r="R327" s="259"/>
      <c r="S327" s="259"/>
      <c r="T327" s="259"/>
      <c r="U327" s="259"/>
      <c r="V327" s="259"/>
      <c r="W327" s="259"/>
      <c r="X327" s="260"/>
      <c r="AT327" s="256" t="s">
        <v>181</v>
      </c>
      <c r="AU327" s="256" t="s">
        <v>83</v>
      </c>
      <c r="AV327" s="255" t="s">
        <v>81</v>
      </c>
      <c r="AW327" s="255" t="s">
        <v>7</v>
      </c>
      <c r="AX327" s="255" t="s">
        <v>73</v>
      </c>
      <c r="AY327" s="256" t="s">
        <v>171</v>
      </c>
    </row>
    <row r="328" spans="2:65" s="216" customFormat="1" ht="13.5" x14ac:dyDescent="0.3">
      <c r="B328" s="215"/>
      <c r="D328" s="212" t="s">
        <v>181</v>
      </c>
      <c r="E328" s="217" t="s">
        <v>5</v>
      </c>
      <c r="F328" s="218" t="s">
        <v>1350</v>
      </c>
      <c r="H328" s="219">
        <v>12.375999999999999</v>
      </c>
      <c r="M328" s="215"/>
      <c r="N328" s="220"/>
      <c r="O328" s="221"/>
      <c r="P328" s="221"/>
      <c r="Q328" s="221"/>
      <c r="R328" s="221"/>
      <c r="S328" s="221"/>
      <c r="T328" s="221"/>
      <c r="U328" s="221"/>
      <c r="V328" s="221"/>
      <c r="W328" s="221"/>
      <c r="X328" s="222"/>
      <c r="AT328" s="217" t="s">
        <v>181</v>
      </c>
      <c r="AU328" s="217" t="s">
        <v>83</v>
      </c>
      <c r="AV328" s="216" t="s">
        <v>83</v>
      </c>
      <c r="AW328" s="216" t="s">
        <v>7</v>
      </c>
      <c r="AX328" s="216" t="s">
        <v>73</v>
      </c>
      <c r="AY328" s="217" t="s">
        <v>171</v>
      </c>
    </row>
    <row r="329" spans="2:65" s="224" customFormat="1" ht="13.5" x14ac:dyDescent="0.3">
      <c r="B329" s="223"/>
      <c r="D329" s="212" t="s">
        <v>181</v>
      </c>
      <c r="E329" s="225" t="s">
        <v>5</v>
      </c>
      <c r="F329" s="226" t="s">
        <v>205</v>
      </c>
      <c r="H329" s="227">
        <v>12.375999999999999</v>
      </c>
      <c r="M329" s="223"/>
      <c r="N329" s="228"/>
      <c r="O329" s="229"/>
      <c r="P329" s="229"/>
      <c r="Q329" s="229"/>
      <c r="R329" s="229"/>
      <c r="S329" s="229"/>
      <c r="T329" s="229"/>
      <c r="U329" s="229"/>
      <c r="V329" s="229"/>
      <c r="W329" s="229"/>
      <c r="X329" s="230"/>
      <c r="AT329" s="225" t="s">
        <v>181</v>
      </c>
      <c r="AU329" s="225" t="s">
        <v>83</v>
      </c>
      <c r="AV329" s="224" t="s">
        <v>177</v>
      </c>
      <c r="AW329" s="224" t="s">
        <v>7</v>
      </c>
      <c r="AX329" s="224" t="s">
        <v>81</v>
      </c>
      <c r="AY329" s="225" t="s">
        <v>171</v>
      </c>
    </row>
    <row r="330" spans="2:65" s="45" customFormat="1" ht="16.5" customHeight="1" x14ac:dyDescent="0.3">
      <c r="B330" s="38"/>
      <c r="C330" s="201" t="s">
        <v>289</v>
      </c>
      <c r="D330" s="201" t="s">
        <v>173</v>
      </c>
      <c r="E330" s="202" t="s">
        <v>1351</v>
      </c>
      <c r="F330" s="203" t="s">
        <v>1352</v>
      </c>
      <c r="G330" s="204" t="s">
        <v>195</v>
      </c>
      <c r="H330" s="205">
        <v>13.212999999999999</v>
      </c>
      <c r="I330" s="7"/>
      <c r="J330" s="7"/>
      <c r="K330" s="206">
        <f>ROUND(P330*H330,2)</f>
        <v>0</v>
      </c>
      <c r="L330" s="203" t="s">
        <v>5</v>
      </c>
      <c r="M330" s="38"/>
      <c r="N330" s="207" t="s">
        <v>5</v>
      </c>
      <c r="O330" s="208" t="s">
        <v>42</v>
      </c>
      <c r="P330" s="144">
        <f>I330+J330</f>
        <v>0</v>
      </c>
      <c r="Q330" s="144">
        <f>ROUND(I330*H330,2)</f>
        <v>0</v>
      </c>
      <c r="R330" s="144">
        <f>ROUND(J330*H330,2)</f>
        <v>0</v>
      </c>
      <c r="S330" s="39"/>
      <c r="T330" s="209">
        <f>S330*H330</f>
        <v>0</v>
      </c>
      <c r="U330" s="209">
        <v>0</v>
      </c>
      <c r="V330" s="209">
        <f>U330*H330</f>
        <v>0</v>
      </c>
      <c r="W330" s="209">
        <v>0</v>
      </c>
      <c r="X330" s="210">
        <f>W330*H330</f>
        <v>0</v>
      </c>
      <c r="AR330" s="17" t="s">
        <v>177</v>
      </c>
      <c r="AT330" s="17" t="s">
        <v>173</v>
      </c>
      <c r="AU330" s="17" t="s">
        <v>83</v>
      </c>
      <c r="AY330" s="17" t="s">
        <v>171</v>
      </c>
      <c r="BE330" s="211">
        <f>IF(O330="základní",K330,0)</f>
        <v>0</v>
      </c>
      <c r="BF330" s="211">
        <f>IF(O330="snížená",K330,0)</f>
        <v>0</v>
      </c>
      <c r="BG330" s="211">
        <f>IF(O330="zákl. přenesená",K330,0)</f>
        <v>0</v>
      </c>
      <c r="BH330" s="211">
        <f>IF(O330="sníž. přenesená",K330,0)</f>
        <v>0</v>
      </c>
      <c r="BI330" s="211">
        <f>IF(O330="nulová",K330,0)</f>
        <v>0</v>
      </c>
      <c r="BJ330" s="17" t="s">
        <v>81</v>
      </c>
      <c r="BK330" s="211">
        <f>ROUND(P330*H330,2)</f>
        <v>0</v>
      </c>
      <c r="BL330" s="17" t="s">
        <v>177</v>
      </c>
      <c r="BM330" s="17" t="s">
        <v>392</v>
      </c>
    </row>
    <row r="331" spans="2:65" s="45" customFormat="1" ht="27" x14ac:dyDescent="0.3">
      <c r="B331" s="38"/>
      <c r="D331" s="212" t="s">
        <v>179</v>
      </c>
      <c r="F331" s="213" t="s">
        <v>1267</v>
      </c>
      <c r="M331" s="38"/>
      <c r="N331" s="214"/>
      <c r="O331" s="39"/>
      <c r="P331" s="39"/>
      <c r="Q331" s="39"/>
      <c r="R331" s="39"/>
      <c r="S331" s="39"/>
      <c r="T331" s="39"/>
      <c r="U331" s="39"/>
      <c r="V331" s="39"/>
      <c r="W331" s="39"/>
      <c r="X331" s="87"/>
      <c r="AT331" s="17" t="s">
        <v>179</v>
      </c>
      <c r="AU331" s="17" t="s">
        <v>83</v>
      </c>
    </row>
    <row r="332" spans="2:65" s="255" customFormat="1" ht="13.5" x14ac:dyDescent="0.3">
      <c r="B332" s="254"/>
      <c r="D332" s="212" t="s">
        <v>181</v>
      </c>
      <c r="E332" s="256" t="s">
        <v>5</v>
      </c>
      <c r="F332" s="257" t="s">
        <v>1353</v>
      </c>
      <c r="H332" s="256" t="s">
        <v>5</v>
      </c>
      <c r="M332" s="254"/>
      <c r="N332" s="258"/>
      <c r="O332" s="259"/>
      <c r="P332" s="259"/>
      <c r="Q332" s="259"/>
      <c r="R332" s="259"/>
      <c r="S332" s="259"/>
      <c r="T332" s="259"/>
      <c r="U332" s="259"/>
      <c r="V332" s="259"/>
      <c r="W332" s="259"/>
      <c r="X332" s="260"/>
      <c r="AT332" s="256" t="s">
        <v>181</v>
      </c>
      <c r="AU332" s="256" t="s">
        <v>83</v>
      </c>
      <c r="AV332" s="255" t="s">
        <v>81</v>
      </c>
      <c r="AW332" s="255" t="s">
        <v>7</v>
      </c>
      <c r="AX332" s="255" t="s">
        <v>73</v>
      </c>
      <c r="AY332" s="256" t="s">
        <v>171</v>
      </c>
    </row>
    <row r="333" spans="2:65" s="255" customFormat="1" ht="13.5" x14ac:dyDescent="0.3">
      <c r="B333" s="254"/>
      <c r="D333" s="212" t="s">
        <v>181</v>
      </c>
      <c r="E333" s="256" t="s">
        <v>5</v>
      </c>
      <c r="F333" s="257" t="s">
        <v>1354</v>
      </c>
      <c r="H333" s="256" t="s">
        <v>5</v>
      </c>
      <c r="M333" s="254"/>
      <c r="N333" s="258"/>
      <c r="O333" s="259"/>
      <c r="P333" s="259"/>
      <c r="Q333" s="259"/>
      <c r="R333" s="259"/>
      <c r="S333" s="259"/>
      <c r="T333" s="259"/>
      <c r="U333" s="259"/>
      <c r="V333" s="259"/>
      <c r="W333" s="259"/>
      <c r="X333" s="260"/>
      <c r="AT333" s="256" t="s">
        <v>181</v>
      </c>
      <c r="AU333" s="256" t="s">
        <v>83</v>
      </c>
      <c r="AV333" s="255" t="s">
        <v>81</v>
      </c>
      <c r="AW333" s="255" t="s">
        <v>7</v>
      </c>
      <c r="AX333" s="255" t="s">
        <v>73</v>
      </c>
      <c r="AY333" s="256" t="s">
        <v>171</v>
      </c>
    </row>
    <row r="334" spans="2:65" s="216" customFormat="1" ht="13.5" x14ac:dyDescent="0.3">
      <c r="B334" s="215"/>
      <c r="D334" s="212" t="s">
        <v>181</v>
      </c>
      <c r="E334" s="217" t="s">
        <v>5</v>
      </c>
      <c r="F334" s="218" t="s">
        <v>1355</v>
      </c>
      <c r="H334" s="219">
        <v>13.212999999999999</v>
      </c>
      <c r="M334" s="215"/>
      <c r="N334" s="220"/>
      <c r="O334" s="221"/>
      <c r="P334" s="221"/>
      <c r="Q334" s="221"/>
      <c r="R334" s="221"/>
      <c r="S334" s="221"/>
      <c r="T334" s="221"/>
      <c r="U334" s="221"/>
      <c r="V334" s="221"/>
      <c r="W334" s="221"/>
      <c r="X334" s="222"/>
      <c r="AT334" s="217" t="s">
        <v>181</v>
      </c>
      <c r="AU334" s="217" t="s">
        <v>83</v>
      </c>
      <c r="AV334" s="216" t="s">
        <v>83</v>
      </c>
      <c r="AW334" s="216" t="s">
        <v>7</v>
      </c>
      <c r="AX334" s="216" t="s">
        <v>73</v>
      </c>
      <c r="AY334" s="217" t="s">
        <v>171</v>
      </c>
    </row>
    <row r="335" spans="2:65" s="224" customFormat="1" ht="13.5" x14ac:dyDescent="0.3">
      <c r="B335" s="223"/>
      <c r="D335" s="212" t="s">
        <v>181</v>
      </c>
      <c r="E335" s="225" t="s">
        <v>5</v>
      </c>
      <c r="F335" s="226" t="s">
        <v>205</v>
      </c>
      <c r="H335" s="227">
        <v>13.212999999999999</v>
      </c>
      <c r="M335" s="223"/>
      <c r="N335" s="228"/>
      <c r="O335" s="229"/>
      <c r="P335" s="229"/>
      <c r="Q335" s="229"/>
      <c r="R335" s="229"/>
      <c r="S335" s="229"/>
      <c r="T335" s="229"/>
      <c r="U335" s="229"/>
      <c r="V335" s="229"/>
      <c r="W335" s="229"/>
      <c r="X335" s="230"/>
      <c r="AT335" s="225" t="s">
        <v>181</v>
      </c>
      <c r="AU335" s="225" t="s">
        <v>83</v>
      </c>
      <c r="AV335" s="224" t="s">
        <v>177</v>
      </c>
      <c r="AW335" s="224" t="s">
        <v>7</v>
      </c>
      <c r="AX335" s="224" t="s">
        <v>81</v>
      </c>
      <c r="AY335" s="225" t="s">
        <v>171</v>
      </c>
    </row>
    <row r="336" spans="2:65" s="45" customFormat="1" ht="16.5" customHeight="1" x14ac:dyDescent="0.3">
      <c r="B336" s="38"/>
      <c r="C336" s="201" t="s">
        <v>294</v>
      </c>
      <c r="D336" s="201" t="s">
        <v>173</v>
      </c>
      <c r="E336" s="202" t="s">
        <v>1356</v>
      </c>
      <c r="F336" s="203" t="s">
        <v>1357</v>
      </c>
      <c r="G336" s="204" t="s">
        <v>195</v>
      </c>
      <c r="H336" s="205">
        <v>27.417000000000002</v>
      </c>
      <c r="I336" s="7"/>
      <c r="J336" s="7"/>
      <c r="K336" s="206">
        <f>ROUND(P336*H336,2)</f>
        <v>0</v>
      </c>
      <c r="L336" s="203" t="s">
        <v>5</v>
      </c>
      <c r="M336" s="38"/>
      <c r="N336" s="207" t="s">
        <v>5</v>
      </c>
      <c r="O336" s="208" t="s">
        <v>42</v>
      </c>
      <c r="P336" s="144">
        <f>I336+J336</f>
        <v>0</v>
      </c>
      <c r="Q336" s="144">
        <f>ROUND(I336*H336,2)</f>
        <v>0</v>
      </c>
      <c r="R336" s="144">
        <f>ROUND(J336*H336,2)</f>
        <v>0</v>
      </c>
      <c r="S336" s="39"/>
      <c r="T336" s="209">
        <f>S336*H336</f>
        <v>0</v>
      </c>
      <c r="U336" s="209">
        <v>0</v>
      </c>
      <c r="V336" s="209">
        <f>U336*H336</f>
        <v>0</v>
      </c>
      <c r="W336" s="209">
        <v>0</v>
      </c>
      <c r="X336" s="210">
        <f>W336*H336</f>
        <v>0</v>
      </c>
      <c r="AR336" s="17" t="s">
        <v>177</v>
      </c>
      <c r="AT336" s="17" t="s">
        <v>173</v>
      </c>
      <c r="AU336" s="17" t="s">
        <v>83</v>
      </c>
      <c r="AY336" s="17" t="s">
        <v>171</v>
      </c>
      <c r="BE336" s="211">
        <f>IF(O336="základní",K336,0)</f>
        <v>0</v>
      </c>
      <c r="BF336" s="211">
        <f>IF(O336="snížená",K336,0)</f>
        <v>0</v>
      </c>
      <c r="BG336" s="211">
        <f>IF(O336="zákl. přenesená",K336,0)</f>
        <v>0</v>
      </c>
      <c r="BH336" s="211">
        <f>IF(O336="sníž. přenesená",K336,0)</f>
        <v>0</v>
      </c>
      <c r="BI336" s="211">
        <f>IF(O336="nulová",K336,0)</f>
        <v>0</v>
      </c>
      <c r="BJ336" s="17" t="s">
        <v>81</v>
      </c>
      <c r="BK336" s="211">
        <f>ROUND(P336*H336,2)</f>
        <v>0</v>
      </c>
      <c r="BL336" s="17" t="s">
        <v>177</v>
      </c>
      <c r="BM336" s="17" t="s">
        <v>404</v>
      </c>
    </row>
    <row r="337" spans="2:65" s="45" customFormat="1" ht="27" x14ac:dyDescent="0.3">
      <c r="B337" s="38"/>
      <c r="D337" s="212" t="s">
        <v>179</v>
      </c>
      <c r="F337" s="213" t="s">
        <v>1267</v>
      </c>
      <c r="M337" s="38"/>
      <c r="N337" s="214"/>
      <c r="O337" s="39"/>
      <c r="P337" s="39"/>
      <c r="Q337" s="39"/>
      <c r="R337" s="39"/>
      <c r="S337" s="39"/>
      <c r="T337" s="39"/>
      <c r="U337" s="39"/>
      <c r="V337" s="39"/>
      <c r="W337" s="39"/>
      <c r="X337" s="87"/>
      <c r="AT337" s="17" t="s">
        <v>179</v>
      </c>
      <c r="AU337" s="17" t="s">
        <v>83</v>
      </c>
    </row>
    <row r="338" spans="2:65" s="255" customFormat="1" ht="13.5" x14ac:dyDescent="0.3">
      <c r="B338" s="254"/>
      <c r="C338" s="259"/>
      <c r="D338" s="262" t="s">
        <v>181</v>
      </c>
      <c r="E338" s="264" t="s">
        <v>5</v>
      </c>
      <c r="F338" s="268" t="s">
        <v>1358</v>
      </c>
      <c r="G338" s="259"/>
      <c r="H338" s="264" t="s">
        <v>5</v>
      </c>
      <c r="I338" s="259"/>
      <c r="J338" s="259"/>
      <c r="K338" s="259"/>
      <c r="L338" s="259"/>
      <c r="M338" s="254"/>
      <c r="N338" s="258"/>
      <c r="O338" s="259"/>
      <c r="P338" s="259"/>
      <c r="Q338" s="259"/>
      <c r="R338" s="259"/>
      <c r="S338" s="259"/>
      <c r="T338" s="259"/>
      <c r="U338" s="259"/>
      <c r="V338" s="259"/>
      <c r="W338" s="259"/>
      <c r="X338" s="260"/>
      <c r="AT338" s="256" t="s">
        <v>181</v>
      </c>
      <c r="AU338" s="256" t="s">
        <v>83</v>
      </c>
      <c r="AV338" s="255" t="s">
        <v>81</v>
      </c>
      <c r="AW338" s="255" t="s">
        <v>7</v>
      </c>
      <c r="AX338" s="255" t="s">
        <v>73</v>
      </c>
      <c r="AY338" s="256" t="s">
        <v>171</v>
      </c>
    </row>
    <row r="339" spans="2:65" s="255" customFormat="1" ht="13.5" x14ac:dyDescent="0.3">
      <c r="B339" s="254"/>
      <c r="D339" s="212" t="s">
        <v>181</v>
      </c>
      <c r="E339" s="256" t="s">
        <v>5</v>
      </c>
      <c r="F339" s="257" t="s">
        <v>1359</v>
      </c>
      <c r="H339" s="256" t="s">
        <v>5</v>
      </c>
      <c r="M339" s="254"/>
      <c r="N339" s="258"/>
      <c r="O339" s="259"/>
      <c r="P339" s="259"/>
      <c r="Q339" s="259"/>
      <c r="R339" s="259"/>
      <c r="S339" s="259"/>
      <c r="T339" s="259"/>
      <c r="U339" s="259"/>
      <c r="V339" s="259"/>
      <c r="W339" s="259"/>
      <c r="X339" s="260"/>
      <c r="AT339" s="256" t="s">
        <v>181</v>
      </c>
      <c r="AU339" s="256" t="s">
        <v>83</v>
      </c>
      <c r="AV339" s="255" t="s">
        <v>81</v>
      </c>
      <c r="AW339" s="255" t="s">
        <v>7</v>
      </c>
      <c r="AX339" s="255" t="s">
        <v>73</v>
      </c>
      <c r="AY339" s="256" t="s">
        <v>171</v>
      </c>
    </row>
    <row r="340" spans="2:65" s="216" customFormat="1" ht="13.5" x14ac:dyDescent="0.3">
      <c r="B340" s="215"/>
      <c r="D340" s="212" t="s">
        <v>181</v>
      </c>
      <c r="E340" s="217" t="s">
        <v>5</v>
      </c>
      <c r="F340" s="218" t="s">
        <v>1360</v>
      </c>
      <c r="H340" s="219">
        <v>27.417000000000002</v>
      </c>
      <c r="M340" s="215"/>
      <c r="N340" s="220"/>
      <c r="O340" s="221"/>
      <c r="P340" s="221"/>
      <c r="Q340" s="221"/>
      <c r="R340" s="221"/>
      <c r="S340" s="221"/>
      <c r="T340" s="221"/>
      <c r="U340" s="221"/>
      <c r="V340" s="221"/>
      <c r="W340" s="221"/>
      <c r="X340" s="222"/>
      <c r="AT340" s="217" t="s">
        <v>181</v>
      </c>
      <c r="AU340" s="217" t="s">
        <v>83</v>
      </c>
      <c r="AV340" s="216" t="s">
        <v>83</v>
      </c>
      <c r="AW340" s="216" t="s">
        <v>7</v>
      </c>
      <c r="AX340" s="216" t="s">
        <v>73</v>
      </c>
      <c r="AY340" s="217" t="s">
        <v>171</v>
      </c>
    </row>
    <row r="341" spans="2:65" s="224" customFormat="1" ht="13.5" x14ac:dyDescent="0.3">
      <c r="B341" s="223"/>
      <c r="D341" s="212" t="s">
        <v>181</v>
      </c>
      <c r="E341" s="225" t="s">
        <v>5</v>
      </c>
      <c r="F341" s="226" t="s">
        <v>205</v>
      </c>
      <c r="H341" s="227">
        <v>27.417000000000002</v>
      </c>
      <c r="M341" s="223"/>
      <c r="N341" s="228"/>
      <c r="O341" s="229"/>
      <c r="P341" s="229"/>
      <c r="Q341" s="229"/>
      <c r="R341" s="229"/>
      <c r="S341" s="229"/>
      <c r="T341" s="229"/>
      <c r="U341" s="229"/>
      <c r="V341" s="229"/>
      <c r="W341" s="229"/>
      <c r="X341" s="230"/>
      <c r="AT341" s="225" t="s">
        <v>181</v>
      </c>
      <c r="AU341" s="225" t="s">
        <v>83</v>
      </c>
      <c r="AV341" s="224" t="s">
        <v>177</v>
      </c>
      <c r="AW341" s="224" t="s">
        <v>7</v>
      </c>
      <c r="AX341" s="224" t="s">
        <v>81</v>
      </c>
      <c r="AY341" s="225" t="s">
        <v>171</v>
      </c>
    </row>
    <row r="342" spans="2:65" s="45" customFormat="1" ht="16.5" customHeight="1" x14ac:dyDescent="0.3">
      <c r="B342" s="38"/>
      <c r="C342" s="201" t="s">
        <v>298</v>
      </c>
      <c r="D342" s="201" t="s">
        <v>173</v>
      </c>
      <c r="E342" s="202" t="s">
        <v>1361</v>
      </c>
      <c r="F342" s="203" t="s">
        <v>1362</v>
      </c>
      <c r="G342" s="204" t="s">
        <v>176</v>
      </c>
      <c r="H342" s="205">
        <v>166.72</v>
      </c>
      <c r="I342" s="7"/>
      <c r="J342" s="7"/>
      <c r="K342" s="206">
        <f>ROUND(P342*H342,2)</f>
        <v>0</v>
      </c>
      <c r="L342" s="203" t="s">
        <v>5</v>
      </c>
      <c r="M342" s="38"/>
      <c r="N342" s="207" t="s">
        <v>5</v>
      </c>
      <c r="O342" s="208" t="s">
        <v>42</v>
      </c>
      <c r="P342" s="144">
        <f>I342+J342</f>
        <v>0</v>
      </c>
      <c r="Q342" s="144">
        <f>ROUND(I342*H342,2)</f>
        <v>0</v>
      </c>
      <c r="R342" s="144">
        <f>ROUND(J342*H342,2)</f>
        <v>0</v>
      </c>
      <c r="S342" s="39"/>
      <c r="T342" s="209">
        <f>S342*H342</f>
        <v>0</v>
      </c>
      <c r="U342" s="209">
        <v>0</v>
      </c>
      <c r="V342" s="209">
        <f>U342*H342</f>
        <v>0</v>
      </c>
      <c r="W342" s="209">
        <v>0</v>
      </c>
      <c r="X342" s="210">
        <f>W342*H342</f>
        <v>0</v>
      </c>
      <c r="AR342" s="17" t="s">
        <v>177</v>
      </c>
      <c r="AT342" s="17" t="s">
        <v>173</v>
      </c>
      <c r="AU342" s="17" t="s">
        <v>83</v>
      </c>
      <c r="AY342" s="17" t="s">
        <v>171</v>
      </c>
      <c r="BE342" s="211">
        <f>IF(O342="základní",K342,0)</f>
        <v>0</v>
      </c>
      <c r="BF342" s="211">
        <f>IF(O342="snížená",K342,0)</f>
        <v>0</v>
      </c>
      <c r="BG342" s="211">
        <f>IF(O342="zákl. přenesená",K342,0)</f>
        <v>0</v>
      </c>
      <c r="BH342" s="211">
        <f>IF(O342="sníž. přenesená",K342,0)</f>
        <v>0</v>
      </c>
      <c r="BI342" s="211">
        <f>IF(O342="nulová",K342,0)</f>
        <v>0</v>
      </c>
      <c r="BJ342" s="17" t="s">
        <v>81</v>
      </c>
      <c r="BK342" s="211">
        <f>ROUND(P342*H342,2)</f>
        <v>0</v>
      </c>
      <c r="BL342" s="17" t="s">
        <v>177</v>
      </c>
      <c r="BM342" s="17" t="s">
        <v>416</v>
      </c>
    </row>
    <row r="343" spans="2:65" s="45" customFormat="1" ht="27" x14ac:dyDescent="0.3">
      <c r="B343" s="38"/>
      <c r="D343" s="212" t="s">
        <v>179</v>
      </c>
      <c r="F343" s="213" t="s">
        <v>1267</v>
      </c>
      <c r="M343" s="38"/>
      <c r="N343" s="214"/>
      <c r="O343" s="39"/>
      <c r="P343" s="39"/>
      <c r="Q343" s="39"/>
      <c r="R343" s="39"/>
      <c r="S343" s="39"/>
      <c r="T343" s="39"/>
      <c r="U343" s="39"/>
      <c r="V343" s="39"/>
      <c r="W343" s="39"/>
      <c r="X343" s="87"/>
      <c r="AT343" s="17" t="s">
        <v>179</v>
      </c>
      <c r="AU343" s="17" t="s">
        <v>83</v>
      </c>
    </row>
    <row r="344" spans="2:65" s="255" customFormat="1" ht="13.5" x14ac:dyDescent="0.3">
      <c r="B344" s="254"/>
      <c r="D344" s="212" t="s">
        <v>181</v>
      </c>
      <c r="E344" s="256" t="s">
        <v>5</v>
      </c>
      <c r="F344" s="257" t="s">
        <v>1363</v>
      </c>
      <c r="H344" s="256" t="s">
        <v>5</v>
      </c>
      <c r="M344" s="254"/>
      <c r="N344" s="258"/>
      <c r="O344" s="259"/>
      <c r="P344" s="259"/>
      <c r="Q344" s="259"/>
      <c r="R344" s="259"/>
      <c r="S344" s="259"/>
      <c r="T344" s="259"/>
      <c r="U344" s="259"/>
      <c r="V344" s="259"/>
      <c r="W344" s="259"/>
      <c r="X344" s="260"/>
      <c r="AT344" s="256" t="s">
        <v>181</v>
      </c>
      <c r="AU344" s="256" t="s">
        <v>83</v>
      </c>
      <c r="AV344" s="255" t="s">
        <v>81</v>
      </c>
      <c r="AW344" s="255" t="s">
        <v>7</v>
      </c>
      <c r="AX344" s="255" t="s">
        <v>73</v>
      </c>
      <c r="AY344" s="256" t="s">
        <v>171</v>
      </c>
    </row>
    <row r="345" spans="2:65" s="255" customFormat="1" ht="13.5" x14ac:dyDescent="0.3">
      <c r="B345" s="254"/>
      <c r="D345" s="212" t="s">
        <v>181</v>
      </c>
      <c r="E345" s="256" t="s">
        <v>5</v>
      </c>
      <c r="F345" s="257" t="s">
        <v>1364</v>
      </c>
      <c r="H345" s="256" t="s">
        <v>5</v>
      </c>
      <c r="M345" s="254"/>
      <c r="N345" s="258"/>
      <c r="O345" s="259"/>
      <c r="P345" s="259"/>
      <c r="Q345" s="259"/>
      <c r="R345" s="259"/>
      <c r="S345" s="259"/>
      <c r="T345" s="259"/>
      <c r="U345" s="259"/>
      <c r="V345" s="259"/>
      <c r="W345" s="259"/>
      <c r="X345" s="260"/>
      <c r="AT345" s="256" t="s">
        <v>181</v>
      </c>
      <c r="AU345" s="256" t="s">
        <v>83</v>
      </c>
      <c r="AV345" s="255" t="s">
        <v>81</v>
      </c>
      <c r="AW345" s="255" t="s">
        <v>7</v>
      </c>
      <c r="AX345" s="255" t="s">
        <v>73</v>
      </c>
      <c r="AY345" s="256" t="s">
        <v>171</v>
      </c>
    </row>
    <row r="346" spans="2:65" s="216" customFormat="1" ht="13.5" x14ac:dyDescent="0.3">
      <c r="B346" s="215"/>
      <c r="D346" s="212" t="s">
        <v>181</v>
      </c>
      <c r="E346" s="217" t="s">
        <v>5</v>
      </c>
      <c r="F346" s="218" t="s">
        <v>1365</v>
      </c>
      <c r="H346" s="219">
        <v>166.72</v>
      </c>
      <c r="M346" s="215"/>
      <c r="N346" s="220"/>
      <c r="O346" s="221"/>
      <c r="P346" s="221"/>
      <c r="Q346" s="221"/>
      <c r="R346" s="221"/>
      <c r="S346" s="221"/>
      <c r="T346" s="221"/>
      <c r="U346" s="221"/>
      <c r="V346" s="221"/>
      <c r="W346" s="221"/>
      <c r="X346" s="222"/>
      <c r="AT346" s="217" t="s">
        <v>181</v>
      </c>
      <c r="AU346" s="217" t="s">
        <v>83</v>
      </c>
      <c r="AV346" s="216" t="s">
        <v>83</v>
      </c>
      <c r="AW346" s="216" t="s">
        <v>7</v>
      </c>
      <c r="AX346" s="216" t="s">
        <v>73</v>
      </c>
      <c r="AY346" s="217" t="s">
        <v>171</v>
      </c>
    </row>
    <row r="347" spans="2:65" s="224" customFormat="1" ht="13.5" x14ac:dyDescent="0.3">
      <c r="B347" s="223"/>
      <c r="D347" s="212" t="s">
        <v>181</v>
      </c>
      <c r="E347" s="225" t="s">
        <v>5</v>
      </c>
      <c r="F347" s="226" t="s">
        <v>205</v>
      </c>
      <c r="H347" s="227">
        <v>166.72</v>
      </c>
      <c r="M347" s="223"/>
      <c r="N347" s="228"/>
      <c r="O347" s="229"/>
      <c r="P347" s="229"/>
      <c r="Q347" s="229"/>
      <c r="R347" s="229"/>
      <c r="S347" s="229"/>
      <c r="T347" s="229"/>
      <c r="U347" s="229"/>
      <c r="V347" s="229"/>
      <c r="W347" s="229"/>
      <c r="X347" s="230"/>
      <c r="AT347" s="225" t="s">
        <v>181</v>
      </c>
      <c r="AU347" s="225" t="s">
        <v>83</v>
      </c>
      <c r="AV347" s="224" t="s">
        <v>177</v>
      </c>
      <c r="AW347" s="224" t="s">
        <v>7</v>
      </c>
      <c r="AX347" s="224" t="s">
        <v>81</v>
      </c>
      <c r="AY347" s="225" t="s">
        <v>171</v>
      </c>
    </row>
    <row r="348" spans="2:65" s="45" customFormat="1" ht="16.5" customHeight="1" x14ac:dyDescent="0.3">
      <c r="B348" s="38"/>
      <c r="C348" s="201" t="s">
        <v>303</v>
      </c>
      <c r="D348" s="201" t="s">
        <v>173</v>
      </c>
      <c r="E348" s="202" t="s">
        <v>1366</v>
      </c>
      <c r="F348" s="203" t="s">
        <v>1367</v>
      </c>
      <c r="G348" s="204" t="s">
        <v>176</v>
      </c>
      <c r="H348" s="205">
        <v>166.72</v>
      </c>
      <c r="I348" s="7"/>
      <c r="J348" s="7"/>
      <c r="K348" s="206">
        <f>ROUND(P348*H348,2)</f>
        <v>0</v>
      </c>
      <c r="L348" s="203" t="s">
        <v>5</v>
      </c>
      <c r="M348" s="38"/>
      <c r="N348" s="207" t="s">
        <v>5</v>
      </c>
      <c r="O348" s="208" t="s">
        <v>42</v>
      </c>
      <c r="P348" s="144">
        <f>I348+J348</f>
        <v>0</v>
      </c>
      <c r="Q348" s="144">
        <f>ROUND(I348*H348,2)</f>
        <v>0</v>
      </c>
      <c r="R348" s="144">
        <f>ROUND(J348*H348,2)</f>
        <v>0</v>
      </c>
      <c r="S348" s="39"/>
      <c r="T348" s="209">
        <f>S348*H348</f>
        <v>0</v>
      </c>
      <c r="U348" s="209">
        <v>0</v>
      </c>
      <c r="V348" s="209">
        <f>U348*H348</f>
        <v>0</v>
      </c>
      <c r="W348" s="209">
        <v>0</v>
      </c>
      <c r="X348" s="210">
        <f>W348*H348</f>
        <v>0</v>
      </c>
      <c r="AR348" s="17" t="s">
        <v>177</v>
      </c>
      <c r="AT348" s="17" t="s">
        <v>173</v>
      </c>
      <c r="AU348" s="17" t="s">
        <v>83</v>
      </c>
      <c r="AY348" s="17" t="s">
        <v>171</v>
      </c>
      <c r="BE348" s="211">
        <f>IF(O348="základní",K348,0)</f>
        <v>0</v>
      </c>
      <c r="BF348" s="211">
        <f>IF(O348="snížená",K348,0)</f>
        <v>0</v>
      </c>
      <c r="BG348" s="211">
        <f>IF(O348="zákl. přenesená",K348,0)</f>
        <v>0</v>
      </c>
      <c r="BH348" s="211">
        <f>IF(O348="sníž. přenesená",K348,0)</f>
        <v>0</v>
      </c>
      <c r="BI348" s="211">
        <f>IF(O348="nulová",K348,0)</f>
        <v>0</v>
      </c>
      <c r="BJ348" s="17" t="s">
        <v>81</v>
      </c>
      <c r="BK348" s="211">
        <f>ROUND(P348*H348,2)</f>
        <v>0</v>
      </c>
      <c r="BL348" s="17" t="s">
        <v>177</v>
      </c>
      <c r="BM348" s="17" t="s">
        <v>426</v>
      </c>
    </row>
    <row r="349" spans="2:65" s="45" customFormat="1" ht="27" x14ac:dyDescent="0.3">
      <c r="B349" s="38"/>
      <c r="D349" s="212" t="s">
        <v>179</v>
      </c>
      <c r="F349" s="213" t="s">
        <v>1267</v>
      </c>
      <c r="M349" s="38"/>
      <c r="N349" s="214"/>
      <c r="O349" s="39"/>
      <c r="P349" s="39"/>
      <c r="Q349" s="39"/>
      <c r="R349" s="39"/>
      <c r="S349" s="39"/>
      <c r="T349" s="39"/>
      <c r="U349" s="39"/>
      <c r="V349" s="39"/>
      <c r="W349" s="39"/>
      <c r="X349" s="87"/>
      <c r="AT349" s="17" t="s">
        <v>179</v>
      </c>
      <c r="AU349" s="17" t="s">
        <v>83</v>
      </c>
    </row>
    <row r="350" spans="2:65" s="255" customFormat="1" ht="13.5" x14ac:dyDescent="0.3">
      <c r="B350" s="254"/>
      <c r="C350" s="259"/>
      <c r="D350" s="262" t="s">
        <v>181</v>
      </c>
      <c r="E350" s="264" t="s">
        <v>5</v>
      </c>
      <c r="F350" s="268" t="s">
        <v>1363</v>
      </c>
      <c r="G350" s="259"/>
      <c r="H350" s="264" t="s">
        <v>5</v>
      </c>
      <c r="I350" s="259"/>
      <c r="J350" s="259"/>
      <c r="K350" s="259"/>
      <c r="L350" s="259"/>
      <c r="M350" s="254"/>
      <c r="N350" s="258"/>
      <c r="O350" s="259"/>
      <c r="P350" s="259"/>
      <c r="Q350" s="259"/>
      <c r="R350" s="259"/>
      <c r="S350" s="259"/>
      <c r="T350" s="259"/>
      <c r="U350" s="259"/>
      <c r="V350" s="259"/>
      <c r="W350" s="259"/>
      <c r="X350" s="260"/>
      <c r="AT350" s="256" t="s">
        <v>181</v>
      </c>
      <c r="AU350" s="256" t="s">
        <v>83</v>
      </c>
      <c r="AV350" s="255" t="s">
        <v>81</v>
      </c>
      <c r="AW350" s="255" t="s">
        <v>7</v>
      </c>
      <c r="AX350" s="255" t="s">
        <v>73</v>
      </c>
      <c r="AY350" s="256" t="s">
        <v>171</v>
      </c>
    </row>
    <row r="351" spans="2:65" s="255" customFormat="1" ht="13.5" x14ac:dyDescent="0.3">
      <c r="B351" s="254"/>
      <c r="D351" s="212" t="s">
        <v>181</v>
      </c>
      <c r="E351" s="256" t="s">
        <v>5</v>
      </c>
      <c r="F351" s="257" t="s">
        <v>1364</v>
      </c>
      <c r="H351" s="256" t="s">
        <v>5</v>
      </c>
      <c r="M351" s="254"/>
      <c r="N351" s="258"/>
      <c r="O351" s="259"/>
      <c r="P351" s="259"/>
      <c r="Q351" s="259"/>
      <c r="R351" s="259"/>
      <c r="S351" s="259"/>
      <c r="T351" s="259"/>
      <c r="U351" s="259"/>
      <c r="V351" s="259"/>
      <c r="W351" s="259"/>
      <c r="X351" s="260"/>
      <c r="AT351" s="256" t="s">
        <v>181</v>
      </c>
      <c r="AU351" s="256" t="s">
        <v>83</v>
      </c>
      <c r="AV351" s="255" t="s">
        <v>81</v>
      </c>
      <c r="AW351" s="255" t="s">
        <v>7</v>
      </c>
      <c r="AX351" s="255" t="s">
        <v>73</v>
      </c>
      <c r="AY351" s="256" t="s">
        <v>171</v>
      </c>
    </row>
    <row r="352" spans="2:65" s="216" customFormat="1" ht="13.5" x14ac:dyDescent="0.3">
      <c r="B352" s="215"/>
      <c r="C352" s="221"/>
      <c r="D352" s="262" t="s">
        <v>181</v>
      </c>
      <c r="E352" s="267" t="s">
        <v>5</v>
      </c>
      <c r="F352" s="271" t="s">
        <v>1365</v>
      </c>
      <c r="G352" s="221"/>
      <c r="H352" s="273">
        <v>166.72</v>
      </c>
      <c r="I352" s="221"/>
      <c r="J352" s="221"/>
      <c r="K352" s="221"/>
      <c r="L352" s="221"/>
      <c r="M352" s="215"/>
      <c r="N352" s="220"/>
      <c r="O352" s="221"/>
      <c r="P352" s="221"/>
      <c r="Q352" s="221"/>
      <c r="R352" s="221"/>
      <c r="S352" s="221"/>
      <c r="T352" s="221"/>
      <c r="U352" s="221"/>
      <c r="V352" s="221"/>
      <c r="W352" s="221"/>
      <c r="X352" s="222"/>
      <c r="AT352" s="217" t="s">
        <v>181</v>
      </c>
      <c r="AU352" s="217" t="s">
        <v>83</v>
      </c>
      <c r="AV352" s="216" t="s">
        <v>83</v>
      </c>
      <c r="AW352" s="216" t="s">
        <v>7</v>
      </c>
      <c r="AX352" s="216" t="s">
        <v>73</v>
      </c>
      <c r="AY352" s="217" t="s">
        <v>171</v>
      </c>
    </row>
    <row r="353" spans="2:65" s="224" customFormat="1" ht="13.5" x14ac:dyDescent="0.3">
      <c r="B353" s="223"/>
      <c r="D353" s="212" t="s">
        <v>181</v>
      </c>
      <c r="E353" s="225" t="s">
        <v>5</v>
      </c>
      <c r="F353" s="226" t="s">
        <v>205</v>
      </c>
      <c r="H353" s="227">
        <v>166.72</v>
      </c>
      <c r="M353" s="223"/>
      <c r="N353" s="228"/>
      <c r="O353" s="229"/>
      <c r="P353" s="229"/>
      <c r="Q353" s="229"/>
      <c r="R353" s="229"/>
      <c r="S353" s="229"/>
      <c r="T353" s="229"/>
      <c r="U353" s="229"/>
      <c r="V353" s="229"/>
      <c r="W353" s="229"/>
      <c r="X353" s="230"/>
      <c r="AT353" s="225" t="s">
        <v>181</v>
      </c>
      <c r="AU353" s="225" t="s">
        <v>83</v>
      </c>
      <c r="AV353" s="224" t="s">
        <v>177</v>
      </c>
      <c r="AW353" s="224" t="s">
        <v>7</v>
      </c>
      <c r="AX353" s="224" t="s">
        <v>81</v>
      </c>
      <c r="AY353" s="225" t="s">
        <v>171</v>
      </c>
    </row>
    <row r="354" spans="2:65" s="188" customFormat="1" ht="29.85" customHeight="1" x14ac:dyDescent="0.3">
      <c r="B354" s="187"/>
      <c r="D354" s="189" t="s">
        <v>72</v>
      </c>
      <c r="E354" s="199" t="s">
        <v>188</v>
      </c>
      <c r="F354" s="199" t="s">
        <v>484</v>
      </c>
      <c r="K354" s="200">
        <f>BK354</f>
        <v>0</v>
      </c>
      <c r="M354" s="187"/>
      <c r="N354" s="192"/>
      <c r="O354" s="193"/>
      <c r="P354" s="193"/>
      <c r="Q354" s="194">
        <f>SUM(Q355:Q474)</f>
        <v>0</v>
      </c>
      <c r="R354" s="194">
        <f>SUM(R355:R474)</f>
        <v>0</v>
      </c>
      <c r="S354" s="193"/>
      <c r="T354" s="195">
        <f>SUM(T355:T474)</f>
        <v>0</v>
      </c>
      <c r="U354" s="193"/>
      <c r="V354" s="195">
        <f>SUM(V355:V474)</f>
        <v>0</v>
      </c>
      <c r="W354" s="193"/>
      <c r="X354" s="196">
        <f>SUM(X355:X474)</f>
        <v>0</v>
      </c>
      <c r="AR354" s="189" t="s">
        <v>81</v>
      </c>
      <c r="AT354" s="197" t="s">
        <v>72</v>
      </c>
      <c r="AU354" s="197" t="s">
        <v>81</v>
      </c>
      <c r="AY354" s="189" t="s">
        <v>171</v>
      </c>
      <c r="BK354" s="198">
        <f>SUM(BK355:BK474)</f>
        <v>0</v>
      </c>
    </row>
    <row r="355" spans="2:65" s="45" customFormat="1" ht="25.5" customHeight="1" x14ac:dyDescent="0.3">
      <c r="B355" s="38"/>
      <c r="C355" s="201" t="s">
        <v>307</v>
      </c>
      <c r="D355" s="201" t="s">
        <v>173</v>
      </c>
      <c r="E355" s="202" t="s">
        <v>1368</v>
      </c>
      <c r="F355" s="203" t="s">
        <v>1369</v>
      </c>
      <c r="G355" s="204" t="s">
        <v>176</v>
      </c>
      <c r="H355" s="205">
        <v>43.256</v>
      </c>
      <c r="I355" s="7"/>
      <c r="J355" s="7"/>
      <c r="K355" s="206">
        <f>ROUND(P355*H355,2)</f>
        <v>0</v>
      </c>
      <c r="L355" s="203" t="s">
        <v>5</v>
      </c>
      <c r="M355" s="38"/>
      <c r="N355" s="207" t="s">
        <v>5</v>
      </c>
      <c r="O355" s="208" t="s">
        <v>42</v>
      </c>
      <c r="P355" s="144">
        <f>I355+J355</f>
        <v>0</v>
      </c>
      <c r="Q355" s="144">
        <f>ROUND(I355*H355,2)</f>
        <v>0</v>
      </c>
      <c r="R355" s="144">
        <f>ROUND(J355*H355,2)</f>
        <v>0</v>
      </c>
      <c r="S355" s="39"/>
      <c r="T355" s="209">
        <f>S355*H355</f>
        <v>0</v>
      </c>
      <c r="U355" s="209">
        <v>0</v>
      </c>
      <c r="V355" s="209">
        <f>U355*H355</f>
        <v>0</v>
      </c>
      <c r="W355" s="209">
        <v>0</v>
      </c>
      <c r="X355" s="210">
        <f>W355*H355</f>
        <v>0</v>
      </c>
      <c r="AR355" s="17" t="s">
        <v>177</v>
      </c>
      <c r="AT355" s="17" t="s">
        <v>173</v>
      </c>
      <c r="AU355" s="17" t="s">
        <v>83</v>
      </c>
      <c r="AY355" s="17" t="s">
        <v>171</v>
      </c>
      <c r="BE355" s="211">
        <f>IF(O355="základní",K355,0)</f>
        <v>0</v>
      </c>
      <c r="BF355" s="211">
        <f>IF(O355="snížená",K355,0)</f>
        <v>0</v>
      </c>
      <c r="BG355" s="211">
        <f>IF(O355="zákl. přenesená",K355,0)</f>
        <v>0</v>
      </c>
      <c r="BH355" s="211">
        <f>IF(O355="sníž. přenesená",K355,0)</f>
        <v>0</v>
      </c>
      <c r="BI355" s="211">
        <f>IF(O355="nulová",K355,0)</f>
        <v>0</v>
      </c>
      <c r="BJ355" s="17" t="s">
        <v>81</v>
      </c>
      <c r="BK355" s="211">
        <f>ROUND(P355*H355,2)</f>
        <v>0</v>
      </c>
      <c r="BL355" s="17" t="s">
        <v>177</v>
      </c>
      <c r="BM355" s="17" t="s">
        <v>438</v>
      </c>
    </row>
    <row r="356" spans="2:65" s="45" customFormat="1" ht="27" x14ac:dyDescent="0.3">
      <c r="B356" s="38"/>
      <c r="D356" s="212" t="s">
        <v>179</v>
      </c>
      <c r="F356" s="213" t="s">
        <v>1267</v>
      </c>
      <c r="M356" s="38"/>
      <c r="N356" s="214"/>
      <c r="O356" s="39"/>
      <c r="P356" s="39"/>
      <c r="Q356" s="39"/>
      <c r="R356" s="39"/>
      <c r="S356" s="39"/>
      <c r="T356" s="39"/>
      <c r="U356" s="39"/>
      <c r="V356" s="39"/>
      <c r="W356" s="39"/>
      <c r="X356" s="87"/>
      <c r="AT356" s="17" t="s">
        <v>179</v>
      </c>
      <c r="AU356" s="17" t="s">
        <v>83</v>
      </c>
    </row>
    <row r="357" spans="2:65" s="255" customFormat="1" ht="13.5" x14ac:dyDescent="0.3">
      <c r="B357" s="254"/>
      <c r="C357" s="259"/>
      <c r="D357" s="262" t="s">
        <v>181</v>
      </c>
      <c r="E357" s="264" t="s">
        <v>5</v>
      </c>
      <c r="F357" s="268" t="s">
        <v>1370</v>
      </c>
      <c r="G357" s="259"/>
      <c r="H357" s="264" t="s">
        <v>5</v>
      </c>
      <c r="I357" s="259"/>
      <c r="J357" s="259"/>
      <c r="K357" s="259"/>
      <c r="L357" s="259"/>
      <c r="M357" s="254"/>
      <c r="N357" s="258"/>
      <c r="O357" s="259"/>
      <c r="P357" s="259"/>
      <c r="Q357" s="259"/>
      <c r="R357" s="259"/>
      <c r="S357" s="259"/>
      <c r="T357" s="259"/>
      <c r="U357" s="259"/>
      <c r="V357" s="259"/>
      <c r="W357" s="259"/>
      <c r="X357" s="260"/>
      <c r="AT357" s="256" t="s">
        <v>181</v>
      </c>
      <c r="AU357" s="256" t="s">
        <v>83</v>
      </c>
      <c r="AV357" s="255" t="s">
        <v>81</v>
      </c>
      <c r="AW357" s="255" t="s">
        <v>7</v>
      </c>
      <c r="AX357" s="255" t="s">
        <v>73</v>
      </c>
      <c r="AY357" s="256" t="s">
        <v>171</v>
      </c>
    </row>
    <row r="358" spans="2:65" s="255" customFormat="1" ht="13.5" x14ac:dyDescent="0.3">
      <c r="B358" s="254"/>
      <c r="D358" s="212" t="s">
        <v>181</v>
      </c>
      <c r="E358" s="256" t="s">
        <v>5</v>
      </c>
      <c r="F358" s="257" t="s">
        <v>1371</v>
      </c>
      <c r="H358" s="256" t="s">
        <v>5</v>
      </c>
      <c r="M358" s="254"/>
      <c r="N358" s="258"/>
      <c r="O358" s="259"/>
      <c r="P358" s="259"/>
      <c r="Q358" s="259"/>
      <c r="R358" s="259"/>
      <c r="S358" s="259"/>
      <c r="T358" s="259"/>
      <c r="U358" s="259"/>
      <c r="V358" s="259"/>
      <c r="W358" s="259"/>
      <c r="X358" s="260"/>
      <c r="AT358" s="256" t="s">
        <v>181</v>
      </c>
      <c r="AU358" s="256" t="s">
        <v>83</v>
      </c>
      <c r="AV358" s="255" t="s">
        <v>81</v>
      </c>
      <c r="AW358" s="255" t="s">
        <v>7</v>
      </c>
      <c r="AX358" s="255" t="s">
        <v>73</v>
      </c>
      <c r="AY358" s="256" t="s">
        <v>171</v>
      </c>
    </row>
    <row r="359" spans="2:65" s="216" customFormat="1" ht="13.5" x14ac:dyDescent="0.3">
      <c r="B359" s="215"/>
      <c r="D359" s="212" t="s">
        <v>181</v>
      </c>
      <c r="E359" s="217" t="s">
        <v>5</v>
      </c>
      <c r="F359" s="218" t="s">
        <v>1372</v>
      </c>
      <c r="H359" s="219">
        <v>43.256</v>
      </c>
      <c r="M359" s="215"/>
      <c r="N359" s="220"/>
      <c r="O359" s="221"/>
      <c r="P359" s="221"/>
      <c r="Q359" s="221"/>
      <c r="R359" s="221"/>
      <c r="S359" s="221"/>
      <c r="T359" s="221"/>
      <c r="U359" s="221"/>
      <c r="V359" s="221"/>
      <c r="W359" s="221"/>
      <c r="X359" s="222"/>
      <c r="AT359" s="217" t="s">
        <v>181</v>
      </c>
      <c r="AU359" s="217" t="s">
        <v>83</v>
      </c>
      <c r="AV359" s="216" t="s">
        <v>83</v>
      </c>
      <c r="AW359" s="216" t="s">
        <v>7</v>
      </c>
      <c r="AX359" s="216" t="s">
        <v>73</v>
      </c>
      <c r="AY359" s="217" t="s">
        <v>171</v>
      </c>
    </row>
    <row r="360" spans="2:65" s="224" customFormat="1" ht="13.5" x14ac:dyDescent="0.3">
      <c r="B360" s="223"/>
      <c r="C360" s="229"/>
      <c r="D360" s="262" t="s">
        <v>181</v>
      </c>
      <c r="E360" s="265" t="s">
        <v>5</v>
      </c>
      <c r="F360" s="270" t="s">
        <v>205</v>
      </c>
      <c r="G360" s="229"/>
      <c r="H360" s="272">
        <v>43.256</v>
      </c>
      <c r="I360" s="229"/>
      <c r="J360" s="229"/>
      <c r="K360" s="229"/>
      <c r="L360" s="229"/>
      <c r="M360" s="223"/>
      <c r="N360" s="228"/>
      <c r="O360" s="229"/>
      <c r="P360" s="229"/>
      <c r="Q360" s="229"/>
      <c r="R360" s="229"/>
      <c r="S360" s="229"/>
      <c r="T360" s="229"/>
      <c r="U360" s="229"/>
      <c r="V360" s="229"/>
      <c r="W360" s="229"/>
      <c r="X360" s="230"/>
      <c r="AT360" s="225" t="s">
        <v>181</v>
      </c>
      <c r="AU360" s="225" t="s">
        <v>83</v>
      </c>
      <c r="AV360" s="224" t="s">
        <v>177</v>
      </c>
      <c r="AW360" s="224" t="s">
        <v>7</v>
      </c>
      <c r="AX360" s="224" t="s">
        <v>81</v>
      </c>
      <c r="AY360" s="225" t="s">
        <v>171</v>
      </c>
    </row>
    <row r="361" spans="2:65" s="45" customFormat="1" ht="25.5" customHeight="1" x14ac:dyDescent="0.3">
      <c r="B361" s="38"/>
      <c r="C361" s="201" t="s">
        <v>312</v>
      </c>
      <c r="D361" s="201" t="s">
        <v>173</v>
      </c>
      <c r="E361" s="202" t="s">
        <v>1373</v>
      </c>
      <c r="F361" s="203" t="s">
        <v>1374</v>
      </c>
      <c r="G361" s="204" t="s">
        <v>176</v>
      </c>
      <c r="H361" s="205">
        <v>5.2</v>
      </c>
      <c r="I361" s="7"/>
      <c r="J361" s="7"/>
      <c r="K361" s="206">
        <f>ROUND(P361*H361,2)</f>
        <v>0</v>
      </c>
      <c r="L361" s="203" t="s">
        <v>5</v>
      </c>
      <c r="M361" s="38"/>
      <c r="N361" s="207" t="s">
        <v>5</v>
      </c>
      <c r="O361" s="208" t="s">
        <v>42</v>
      </c>
      <c r="P361" s="144">
        <f>I361+J361</f>
        <v>0</v>
      </c>
      <c r="Q361" s="144">
        <f>ROUND(I361*H361,2)</f>
        <v>0</v>
      </c>
      <c r="R361" s="144">
        <f>ROUND(J361*H361,2)</f>
        <v>0</v>
      </c>
      <c r="S361" s="39"/>
      <c r="T361" s="209">
        <f>S361*H361</f>
        <v>0</v>
      </c>
      <c r="U361" s="209">
        <v>0</v>
      </c>
      <c r="V361" s="209">
        <f>U361*H361</f>
        <v>0</v>
      </c>
      <c r="W361" s="209">
        <v>0</v>
      </c>
      <c r="X361" s="210">
        <f>W361*H361</f>
        <v>0</v>
      </c>
      <c r="AR361" s="17" t="s">
        <v>177</v>
      </c>
      <c r="AT361" s="17" t="s">
        <v>173</v>
      </c>
      <c r="AU361" s="17" t="s">
        <v>83</v>
      </c>
      <c r="AY361" s="17" t="s">
        <v>171</v>
      </c>
      <c r="BE361" s="211">
        <f>IF(O361="základní",K361,0)</f>
        <v>0</v>
      </c>
      <c r="BF361" s="211">
        <f>IF(O361="snížená",K361,0)</f>
        <v>0</v>
      </c>
      <c r="BG361" s="211">
        <f>IF(O361="zákl. přenesená",K361,0)</f>
        <v>0</v>
      </c>
      <c r="BH361" s="211">
        <f>IF(O361="sníž. přenesená",K361,0)</f>
        <v>0</v>
      </c>
      <c r="BI361" s="211">
        <f>IF(O361="nulová",K361,0)</f>
        <v>0</v>
      </c>
      <c r="BJ361" s="17" t="s">
        <v>81</v>
      </c>
      <c r="BK361" s="211">
        <f>ROUND(P361*H361,2)</f>
        <v>0</v>
      </c>
      <c r="BL361" s="17" t="s">
        <v>177</v>
      </c>
      <c r="BM361" s="17" t="s">
        <v>449</v>
      </c>
    </row>
    <row r="362" spans="2:65" s="45" customFormat="1" ht="27" x14ac:dyDescent="0.3">
      <c r="B362" s="38"/>
      <c r="D362" s="212" t="s">
        <v>179</v>
      </c>
      <c r="F362" s="213" t="s">
        <v>1267</v>
      </c>
      <c r="M362" s="38"/>
      <c r="N362" s="214"/>
      <c r="O362" s="39"/>
      <c r="P362" s="39"/>
      <c r="Q362" s="39"/>
      <c r="R362" s="39"/>
      <c r="S362" s="39"/>
      <c r="T362" s="39"/>
      <c r="U362" s="39"/>
      <c r="V362" s="39"/>
      <c r="W362" s="39"/>
      <c r="X362" s="87"/>
      <c r="AT362" s="17" t="s">
        <v>179</v>
      </c>
      <c r="AU362" s="17" t="s">
        <v>83</v>
      </c>
    </row>
    <row r="363" spans="2:65" s="255" customFormat="1" ht="13.5" x14ac:dyDescent="0.3">
      <c r="B363" s="254"/>
      <c r="D363" s="212" t="s">
        <v>181</v>
      </c>
      <c r="E363" s="256" t="s">
        <v>5</v>
      </c>
      <c r="F363" s="257" t="s">
        <v>1375</v>
      </c>
      <c r="H363" s="256" t="s">
        <v>5</v>
      </c>
      <c r="M363" s="254"/>
      <c r="N363" s="258"/>
      <c r="O363" s="259"/>
      <c r="P363" s="259"/>
      <c r="Q363" s="259"/>
      <c r="R363" s="259"/>
      <c r="S363" s="259"/>
      <c r="T363" s="259"/>
      <c r="U363" s="259"/>
      <c r="V363" s="259"/>
      <c r="W363" s="259"/>
      <c r="X363" s="260"/>
      <c r="AT363" s="256" t="s">
        <v>181</v>
      </c>
      <c r="AU363" s="256" t="s">
        <v>83</v>
      </c>
      <c r="AV363" s="255" t="s">
        <v>81</v>
      </c>
      <c r="AW363" s="255" t="s">
        <v>7</v>
      </c>
      <c r="AX363" s="255" t="s">
        <v>73</v>
      </c>
      <c r="AY363" s="256" t="s">
        <v>171</v>
      </c>
    </row>
    <row r="364" spans="2:65" s="255" customFormat="1" ht="13.5" x14ac:dyDescent="0.3">
      <c r="B364" s="254"/>
      <c r="D364" s="212" t="s">
        <v>181</v>
      </c>
      <c r="E364" s="256" t="s">
        <v>5</v>
      </c>
      <c r="F364" s="257" t="s">
        <v>1376</v>
      </c>
      <c r="H364" s="256" t="s">
        <v>5</v>
      </c>
      <c r="M364" s="254"/>
      <c r="N364" s="258"/>
      <c r="O364" s="259"/>
      <c r="P364" s="259"/>
      <c r="Q364" s="259"/>
      <c r="R364" s="259"/>
      <c r="S364" s="259"/>
      <c r="T364" s="259"/>
      <c r="U364" s="259"/>
      <c r="V364" s="259"/>
      <c r="W364" s="259"/>
      <c r="X364" s="260"/>
      <c r="AT364" s="256" t="s">
        <v>181</v>
      </c>
      <c r="AU364" s="256" t="s">
        <v>83</v>
      </c>
      <c r="AV364" s="255" t="s">
        <v>81</v>
      </c>
      <c r="AW364" s="255" t="s">
        <v>7</v>
      </c>
      <c r="AX364" s="255" t="s">
        <v>73</v>
      </c>
      <c r="AY364" s="256" t="s">
        <v>171</v>
      </c>
    </row>
    <row r="365" spans="2:65" s="216" customFormat="1" ht="13.5" x14ac:dyDescent="0.3">
      <c r="B365" s="215"/>
      <c r="D365" s="212" t="s">
        <v>181</v>
      </c>
      <c r="E365" s="217" t="s">
        <v>5</v>
      </c>
      <c r="F365" s="218" t="s">
        <v>1377</v>
      </c>
      <c r="H365" s="219">
        <v>5.2</v>
      </c>
      <c r="M365" s="215"/>
      <c r="N365" s="220"/>
      <c r="O365" s="221"/>
      <c r="P365" s="221"/>
      <c r="Q365" s="221"/>
      <c r="R365" s="221"/>
      <c r="S365" s="221"/>
      <c r="T365" s="221"/>
      <c r="U365" s="221"/>
      <c r="V365" s="221"/>
      <c r="W365" s="221"/>
      <c r="X365" s="222"/>
      <c r="AT365" s="217" t="s">
        <v>181</v>
      </c>
      <c r="AU365" s="217" t="s">
        <v>83</v>
      </c>
      <c r="AV365" s="216" t="s">
        <v>83</v>
      </c>
      <c r="AW365" s="216" t="s">
        <v>7</v>
      </c>
      <c r="AX365" s="216" t="s">
        <v>73</v>
      </c>
      <c r="AY365" s="217" t="s">
        <v>171</v>
      </c>
    </row>
    <row r="366" spans="2:65" s="224" customFormat="1" ht="13.5" x14ac:dyDescent="0.3">
      <c r="B366" s="223"/>
      <c r="D366" s="212" t="s">
        <v>181</v>
      </c>
      <c r="E366" s="225" t="s">
        <v>5</v>
      </c>
      <c r="F366" s="226" t="s">
        <v>205</v>
      </c>
      <c r="H366" s="227">
        <v>5.2</v>
      </c>
      <c r="M366" s="223"/>
      <c r="N366" s="228"/>
      <c r="O366" s="229"/>
      <c r="P366" s="229"/>
      <c r="Q366" s="229"/>
      <c r="R366" s="229"/>
      <c r="S366" s="229"/>
      <c r="T366" s="229"/>
      <c r="U366" s="229"/>
      <c r="V366" s="229"/>
      <c r="W366" s="229"/>
      <c r="X366" s="230"/>
      <c r="AT366" s="225" t="s">
        <v>181</v>
      </c>
      <c r="AU366" s="225" t="s">
        <v>83</v>
      </c>
      <c r="AV366" s="224" t="s">
        <v>177</v>
      </c>
      <c r="AW366" s="224" t="s">
        <v>7</v>
      </c>
      <c r="AX366" s="224" t="s">
        <v>81</v>
      </c>
      <c r="AY366" s="225" t="s">
        <v>171</v>
      </c>
    </row>
    <row r="367" spans="2:65" s="45" customFormat="1" ht="25.5" customHeight="1" x14ac:dyDescent="0.3">
      <c r="B367" s="38"/>
      <c r="C367" s="201" t="s">
        <v>318</v>
      </c>
      <c r="D367" s="201" t="s">
        <v>173</v>
      </c>
      <c r="E367" s="202" t="s">
        <v>1378</v>
      </c>
      <c r="F367" s="203" t="s">
        <v>1379</v>
      </c>
      <c r="G367" s="204" t="s">
        <v>176</v>
      </c>
      <c r="H367" s="205">
        <v>12.7</v>
      </c>
      <c r="I367" s="7"/>
      <c r="J367" s="7"/>
      <c r="K367" s="206">
        <f>ROUND(P367*H367,2)</f>
        <v>0</v>
      </c>
      <c r="L367" s="203" t="s">
        <v>5</v>
      </c>
      <c r="M367" s="38"/>
      <c r="N367" s="207" t="s">
        <v>5</v>
      </c>
      <c r="O367" s="208" t="s">
        <v>42</v>
      </c>
      <c r="P367" s="144">
        <f>I367+J367</f>
        <v>0</v>
      </c>
      <c r="Q367" s="144">
        <f>ROUND(I367*H367,2)</f>
        <v>0</v>
      </c>
      <c r="R367" s="144">
        <f>ROUND(J367*H367,2)</f>
        <v>0</v>
      </c>
      <c r="S367" s="39"/>
      <c r="T367" s="209">
        <f>S367*H367</f>
        <v>0</v>
      </c>
      <c r="U367" s="209">
        <v>0</v>
      </c>
      <c r="V367" s="209">
        <f>U367*H367</f>
        <v>0</v>
      </c>
      <c r="W367" s="209">
        <v>0</v>
      </c>
      <c r="X367" s="210">
        <f>W367*H367</f>
        <v>0</v>
      </c>
      <c r="AR367" s="17" t="s">
        <v>177</v>
      </c>
      <c r="AT367" s="17" t="s">
        <v>173</v>
      </c>
      <c r="AU367" s="17" t="s">
        <v>83</v>
      </c>
      <c r="AY367" s="17" t="s">
        <v>171</v>
      </c>
      <c r="BE367" s="211">
        <f>IF(O367="základní",K367,0)</f>
        <v>0</v>
      </c>
      <c r="BF367" s="211">
        <f>IF(O367="snížená",K367,0)</f>
        <v>0</v>
      </c>
      <c r="BG367" s="211">
        <f>IF(O367="zákl. přenesená",K367,0)</f>
        <v>0</v>
      </c>
      <c r="BH367" s="211">
        <f>IF(O367="sníž. přenesená",K367,0)</f>
        <v>0</v>
      </c>
      <c r="BI367" s="211">
        <f>IF(O367="nulová",K367,0)</f>
        <v>0</v>
      </c>
      <c r="BJ367" s="17" t="s">
        <v>81</v>
      </c>
      <c r="BK367" s="211">
        <f>ROUND(P367*H367,2)</f>
        <v>0</v>
      </c>
      <c r="BL367" s="17" t="s">
        <v>177</v>
      </c>
      <c r="BM367" s="17" t="s">
        <v>574</v>
      </c>
    </row>
    <row r="368" spans="2:65" s="45" customFormat="1" ht="27" x14ac:dyDescent="0.3">
      <c r="B368" s="38"/>
      <c r="C368" s="39"/>
      <c r="D368" s="262" t="s">
        <v>179</v>
      </c>
      <c r="E368" s="39"/>
      <c r="F368" s="269" t="s">
        <v>1267</v>
      </c>
      <c r="G368" s="39"/>
      <c r="H368" s="39"/>
      <c r="I368" s="39"/>
      <c r="J368" s="39"/>
      <c r="K368" s="39"/>
      <c r="L368" s="39"/>
      <c r="M368" s="38"/>
      <c r="N368" s="214"/>
      <c r="O368" s="39"/>
      <c r="P368" s="39"/>
      <c r="Q368" s="39"/>
      <c r="R368" s="39"/>
      <c r="S368" s="39"/>
      <c r="T368" s="39"/>
      <c r="U368" s="39"/>
      <c r="V368" s="39"/>
      <c r="W368" s="39"/>
      <c r="X368" s="87"/>
      <c r="AT368" s="17" t="s">
        <v>179</v>
      </c>
      <c r="AU368" s="17" t="s">
        <v>83</v>
      </c>
    </row>
    <row r="369" spans="2:65" s="255" customFormat="1" ht="13.5" x14ac:dyDescent="0.3">
      <c r="B369" s="254"/>
      <c r="D369" s="212" t="s">
        <v>181</v>
      </c>
      <c r="E369" s="256" t="s">
        <v>5</v>
      </c>
      <c r="F369" s="257" t="s">
        <v>1380</v>
      </c>
      <c r="H369" s="256" t="s">
        <v>5</v>
      </c>
      <c r="M369" s="254"/>
      <c r="N369" s="258"/>
      <c r="O369" s="259"/>
      <c r="P369" s="259"/>
      <c r="Q369" s="259"/>
      <c r="R369" s="259"/>
      <c r="S369" s="259"/>
      <c r="T369" s="259"/>
      <c r="U369" s="259"/>
      <c r="V369" s="259"/>
      <c r="W369" s="259"/>
      <c r="X369" s="260"/>
      <c r="AT369" s="256" t="s">
        <v>181</v>
      </c>
      <c r="AU369" s="256" t="s">
        <v>83</v>
      </c>
      <c r="AV369" s="255" t="s">
        <v>81</v>
      </c>
      <c r="AW369" s="255" t="s">
        <v>7</v>
      </c>
      <c r="AX369" s="255" t="s">
        <v>73</v>
      </c>
      <c r="AY369" s="256" t="s">
        <v>171</v>
      </c>
    </row>
    <row r="370" spans="2:65" s="255" customFormat="1" ht="13.5" x14ac:dyDescent="0.3">
      <c r="B370" s="254"/>
      <c r="D370" s="212" t="s">
        <v>181</v>
      </c>
      <c r="E370" s="256" t="s">
        <v>5</v>
      </c>
      <c r="F370" s="257" t="s">
        <v>1381</v>
      </c>
      <c r="H370" s="256" t="s">
        <v>5</v>
      </c>
      <c r="M370" s="254"/>
      <c r="N370" s="258"/>
      <c r="O370" s="259"/>
      <c r="P370" s="259"/>
      <c r="Q370" s="259"/>
      <c r="R370" s="259"/>
      <c r="S370" s="259"/>
      <c r="T370" s="259"/>
      <c r="U370" s="259"/>
      <c r="V370" s="259"/>
      <c r="W370" s="259"/>
      <c r="X370" s="260"/>
      <c r="AT370" s="256" t="s">
        <v>181</v>
      </c>
      <c r="AU370" s="256" t="s">
        <v>83</v>
      </c>
      <c r="AV370" s="255" t="s">
        <v>81</v>
      </c>
      <c r="AW370" s="255" t="s">
        <v>7</v>
      </c>
      <c r="AX370" s="255" t="s">
        <v>73</v>
      </c>
      <c r="AY370" s="256" t="s">
        <v>171</v>
      </c>
    </row>
    <row r="371" spans="2:65" s="216" customFormat="1" ht="13.5" x14ac:dyDescent="0.3">
      <c r="B371" s="215"/>
      <c r="D371" s="212" t="s">
        <v>181</v>
      </c>
      <c r="E371" s="217" t="s">
        <v>5</v>
      </c>
      <c r="F371" s="218" t="s">
        <v>1382</v>
      </c>
      <c r="H371" s="219">
        <v>12.7</v>
      </c>
      <c r="M371" s="215"/>
      <c r="N371" s="220"/>
      <c r="O371" s="221"/>
      <c r="P371" s="221"/>
      <c r="Q371" s="221"/>
      <c r="R371" s="221"/>
      <c r="S371" s="221"/>
      <c r="T371" s="221"/>
      <c r="U371" s="221"/>
      <c r="V371" s="221"/>
      <c r="W371" s="221"/>
      <c r="X371" s="222"/>
      <c r="AT371" s="217" t="s">
        <v>181</v>
      </c>
      <c r="AU371" s="217" t="s">
        <v>83</v>
      </c>
      <c r="AV371" s="216" t="s">
        <v>83</v>
      </c>
      <c r="AW371" s="216" t="s">
        <v>7</v>
      </c>
      <c r="AX371" s="216" t="s">
        <v>73</v>
      </c>
      <c r="AY371" s="217" t="s">
        <v>171</v>
      </c>
    </row>
    <row r="372" spans="2:65" s="224" customFormat="1" ht="13.5" x14ac:dyDescent="0.3">
      <c r="B372" s="223"/>
      <c r="D372" s="212" t="s">
        <v>181</v>
      </c>
      <c r="E372" s="225" t="s">
        <v>5</v>
      </c>
      <c r="F372" s="226" t="s">
        <v>205</v>
      </c>
      <c r="H372" s="227">
        <v>12.7</v>
      </c>
      <c r="M372" s="223"/>
      <c r="N372" s="228"/>
      <c r="O372" s="229"/>
      <c r="P372" s="229"/>
      <c r="Q372" s="229"/>
      <c r="R372" s="229"/>
      <c r="S372" s="229"/>
      <c r="T372" s="229"/>
      <c r="U372" s="229"/>
      <c r="V372" s="229"/>
      <c r="W372" s="229"/>
      <c r="X372" s="230"/>
      <c r="AT372" s="225" t="s">
        <v>181</v>
      </c>
      <c r="AU372" s="225" t="s">
        <v>83</v>
      </c>
      <c r="AV372" s="224" t="s">
        <v>177</v>
      </c>
      <c r="AW372" s="224" t="s">
        <v>7</v>
      </c>
      <c r="AX372" s="224" t="s">
        <v>81</v>
      </c>
      <c r="AY372" s="225" t="s">
        <v>171</v>
      </c>
    </row>
    <row r="373" spans="2:65" s="45" customFormat="1" ht="25.5" customHeight="1" x14ac:dyDescent="0.3">
      <c r="B373" s="38"/>
      <c r="C373" s="201" t="s">
        <v>323</v>
      </c>
      <c r="D373" s="201" t="s">
        <v>173</v>
      </c>
      <c r="E373" s="202" t="s">
        <v>1383</v>
      </c>
      <c r="F373" s="203" t="s">
        <v>1384</v>
      </c>
      <c r="G373" s="204" t="s">
        <v>176</v>
      </c>
      <c r="H373" s="205">
        <v>2.8250000000000002</v>
      </c>
      <c r="I373" s="7"/>
      <c r="J373" s="7"/>
      <c r="K373" s="206">
        <f>ROUND(P373*H373,2)</f>
        <v>0</v>
      </c>
      <c r="L373" s="203" t="s">
        <v>5</v>
      </c>
      <c r="M373" s="38"/>
      <c r="N373" s="207" t="s">
        <v>5</v>
      </c>
      <c r="O373" s="208" t="s">
        <v>42</v>
      </c>
      <c r="P373" s="144">
        <f>I373+J373</f>
        <v>0</v>
      </c>
      <c r="Q373" s="144">
        <f>ROUND(I373*H373,2)</f>
        <v>0</v>
      </c>
      <c r="R373" s="144">
        <f>ROUND(J373*H373,2)</f>
        <v>0</v>
      </c>
      <c r="S373" s="39"/>
      <c r="T373" s="209">
        <f>S373*H373</f>
        <v>0</v>
      </c>
      <c r="U373" s="209">
        <v>0</v>
      </c>
      <c r="V373" s="209">
        <f>U373*H373</f>
        <v>0</v>
      </c>
      <c r="W373" s="209">
        <v>0</v>
      </c>
      <c r="X373" s="210">
        <f>W373*H373</f>
        <v>0</v>
      </c>
      <c r="AR373" s="17" t="s">
        <v>177</v>
      </c>
      <c r="AT373" s="17" t="s">
        <v>173</v>
      </c>
      <c r="AU373" s="17" t="s">
        <v>83</v>
      </c>
      <c r="AY373" s="17" t="s">
        <v>171</v>
      </c>
      <c r="BE373" s="211">
        <f>IF(O373="základní",K373,0)</f>
        <v>0</v>
      </c>
      <c r="BF373" s="211">
        <f>IF(O373="snížená",K373,0)</f>
        <v>0</v>
      </c>
      <c r="BG373" s="211">
        <f>IF(O373="zákl. přenesená",K373,0)</f>
        <v>0</v>
      </c>
      <c r="BH373" s="211">
        <f>IF(O373="sníž. přenesená",K373,0)</f>
        <v>0</v>
      </c>
      <c r="BI373" s="211">
        <f>IF(O373="nulová",K373,0)</f>
        <v>0</v>
      </c>
      <c r="BJ373" s="17" t="s">
        <v>81</v>
      </c>
      <c r="BK373" s="211">
        <f>ROUND(P373*H373,2)</f>
        <v>0</v>
      </c>
      <c r="BL373" s="17" t="s">
        <v>177</v>
      </c>
      <c r="BM373" s="17" t="s">
        <v>579</v>
      </c>
    </row>
    <row r="374" spans="2:65" s="45" customFormat="1" ht="27" x14ac:dyDescent="0.3">
      <c r="B374" s="38"/>
      <c r="D374" s="212" t="s">
        <v>179</v>
      </c>
      <c r="F374" s="213" t="s">
        <v>1267</v>
      </c>
      <c r="M374" s="38"/>
      <c r="N374" s="214"/>
      <c r="O374" s="39"/>
      <c r="P374" s="39"/>
      <c r="Q374" s="39"/>
      <c r="R374" s="39"/>
      <c r="S374" s="39"/>
      <c r="T374" s="39"/>
      <c r="U374" s="39"/>
      <c r="V374" s="39"/>
      <c r="W374" s="39"/>
      <c r="X374" s="87"/>
      <c r="AT374" s="17" t="s">
        <v>179</v>
      </c>
      <c r="AU374" s="17" t="s">
        <v>83</v>
      </c>
    </row>
    <row r="375" spans="2:65" s="255" customFormat="1" ht="13.5" x14ac:dyDescent="0.3">
      <c r="B375" s="254"/>
      <c r="C375" s="259"/>
      <c r="D375" s="262" t="s">
        <v>181</v>
      </c>
      <c r="E375" s="264" t="s">
        <v>5</v>
      </c>
      <c r="F375" s="268" t="s">
        <v>1385</v>
      </c>
      <c r="G375" s="259"/>
      <c r="H375" s="264" t="s">
        <v>5</v>
      </c>
      <c r="I375" s="259"/>
      <c r="J375" s="259"/>
      <c r="K375" s="259"/>
      <c r="L375" s="259"/>
      <c r="M375" s="254"/>
      <c r="N375" s="258"/>
      <c r="O375" s="259"/>
      <c r="P375" s="259"/>
      <c r="Q375" s="259"/>
      <c r="R375" s="259"/>
      <c r="S375" s="259"/>
      <c r="T375" s="259"/>
      <c r="U375" s="259"/>
      <c r="V375" s="259"/>
      <c r="W375" s="259"/>
      <c r="X375" s="260"/>
      <c r="AT375" s="256" t="s">
        <v>181</v>
      </c>
      <c r="AU375" s="256" t="s">
        <v>83</v>
      </c>
      <c r="AV375" s="255" t="s">
        <v>81</v>
      </c>
      <c r="AW375" s="255" t="s">
        <v>7</v>
      </c>
      <c r="AX375" s="255" t="s">
        <v>73</v>
      </c>
      <c r="AY375" s="256" t="s">
        <v>171</v>
      </c>
    </row>
    <row r="376" spans="2:65" s="255" customFormat="1" ht="13.5" x14ac:dyDescent="0.3">
      <c r="B376" s="254"/>
      <c r="D376" s="212" t="s">
        <v>181</v>
      </c>
      <c r="E376" s="256" t="s">
        <v>5</v>
      </c>
      <c r="F376" s="257" t="s">
        <v>1381</v>
      </c>
      <c r="H376" s="256" t="s">
        <v>5</v>
      </c>
      <c r="M376" s="254"/>
      <c r="N376" s="258"/>
      <c r="O376" s="259"/>
      <c r="P376" s="259"/>
      <c r="Q376" s="259"/>
      <c r="R376" s="259"/>
      <c r="S376" s="259"/>
      <c r="T376" s="259"/>
      <c r="U376" s="259"/>
      <c r="V376" s="259"/>
      <c r="W376" s="259"/>
      <c r="X376" s="260"/>
      <c r="AT376" s="256" t="s">
        <v>181</v>
      </c>
      <c r="AU376" s="256" t="s">
        <v>83</v>
      </c>
      <c r="AV376" s="255" t="s">
        <v>81</v>
      </c>
      <c r="AW376" s="255" t="s">
        <v>7</v>
      </c>
      <c r="AX376" s="255" t="s">
        <v>73</v>
      </c>
      <c r="AY376" s="256" t="s">
        <v>171</v>
      </c>
    </row>
    <row r="377" spans="2:65" s="216" customFormat="1" ht="13.5" x14ac:dyDescent="0.3">
      <c r="B377" s="215"/>
      <c r="D377" s="212" t="s">
        <v>181</v>
      </c>
      <c r="E377" s="217" t="s">
        <v>5</v>
      </c>
      <c r="F377" s="218" t="s">
        <v>1386</v>
      </c>
      <c r="H377" s="219">
        <v>2.8250000000000002</v>
      </c>
      <c r="M377" s="215"/>
      <c r="N377" s="220"/>
      <c r="O377" s="221"/>
      <c r="P377" s="221"/>
      <c r="Q377" s="221"/>
      <c r="R377" s="221"/>
      <c r="S377" s="221"/>
      <c r="T377" s="221"/>
      <c r="U377" s="221"/>
      <c r="V377" s="221"/>
      <c r="W377" s="221"/>
      <c r="X377" s="222"/>
      <c r="AT377" s="217" t="s">
        <v>181</v>
      </c>
      <c r="AU377" s="217" t="s">
        <v>83</v>
      </c>
      <c r="AV377" s="216" t="s">
        <v>83</v>
      </c>
      <c r="AW377" s="216" t="s">
        <v>7</v>
      </c>
      <c r="AX377" s="216" t="s">
        <v>73</v>
      </c>
      <c r="AY377" s="217" t="s">
        <v>171</v>
      </c>
    </row>
    <row r="378" spans="2:65" s="224" customFormat="1" ht="13.5" x14ac:dyDescent="0.3">
      <c r="B378" s="223"/>
      <c r="D378" s="212" t="s">
        <v>181</v>
      </c>
      <c r="E378" s="225" t="s">
        <v>5</v>
      </c>
      <c r="F378" s="226" t="s">
        <v>205</v>
      </c>
      <c r="H378" s="227">
        <v>2.8250000000000002</v>
      </c>
      <c r="M378" s="223"/>
      <c r="N378" s="228"/>
      <c r="O378" s="229"/>
      <c r="P378" s="229"/>
      <c r="Q378" s="229"/>
      <c r="R378" s="229"/>
      <c r="S378" s="229"/>
      <c r="T378" s="229"/>
      <c r="U378" s="229"/>
      <c r="V378" s="229"/>
      <c r="W378" s="229"/>
      <c r="X378" s="230"/>
      <c r="AT378" s="225" t="s">
        <v>181</v>
      </c>
      <c r="AU378" s="225" t="s">
        <v>83</v>
      </c>
      <c r="AV378" s="224" t="s">
        <v>177</v>
      </c>
      <c r="AW378" s="224" t="s">
        <v>7</v>
      </c>
      <c r="AX378" s="224" t="s">
        <v>81</v>
      </c>
      <c r="AY378" s="225" t="s">
        <v>171</v>
      </c>
    </row>
    <row r="379" spans="2:65" s="45" customFormat="1" ht="25.5" customHeight="1" x14ac:dyDescent="0.3">
      <c r="B379" s="38"/>
      <c r="C379" s="201" t="s">
        <v>328</v>
      </c>
      <c r="D379" s="201" t="s">
        <v>173</v>
      </c>
      <c r="E379" s="202" t="s">
        <v>1387</v>
      </c>
      <c r="F379" s="203" t="s">
        <v>1388</v>
      </c>
      <c r="G379" s="204" t="s">
        <v>176</v>
      </c>
      <c r="H379" s="205">
        <v>30.44</v>
      </c>
      <c r="I379" s="7"/>
      <c r="J379" s="7"/>
      <c r="K379" s="206">
        <f>ROUND(P379*H379,2)</f>
        <v>0</v>
      </c>
      <c r="L379" s="203" t="s">
        <v>5</v>
      </c>
      <c r="M379" s="38"/>
      <c r="N379" s="207" t="s">
        <v>5</v>
      </c>
      <c r="O379" s="208" t="s">
        <v>42</v>
      </c>
      <c r="P379" s="144">
        <f>I379+J379</f>
        <v>0</v>
      </c>
      <c r="Q379" s="144">
        <f>ROUND(I379*H379,2)</f>
        <v>0</v>
      </c>
      <c r="R379" s="144">
        <f>ROUND(J379*H379,2)</f>
        <v>0</v>
      </c>
      <c r="S379" s="39"/>
      <c r="T379" s="209">
        <f>S379*H379</f>
        <v>0</v>
      </c>
      <c r="U379" s="209">
        <v>0</v>
      </c>
      <c r="V379" s="209">
        <f>U379*H379</f>
        <v>0</v>
      </c>
      <c r="W379" s="209">
        <v>0</v>
      </c>
      <c r="X379" s="210">
        <f>W379*H379</f>
        <v>0</v>
      </c>
      <c r="AR379" s="17" t="s">
        <v>177</v>
      </c>
      <c r="AT379" s="17" t="s">
        <v>173</v>
      </c>
      <c r="AU379" s="17" t="s">
        <v>83</v>
      </c>
      <c r="AY379" s="17" t="s">
        <v>171</v>
      </c>
      <c r="BE379" s="211">
        <f>IF(O379="základní",K379,0)</f>
        <v>0</v>
      </c>
      <c r="BF379" s="211">
        <f>IF(O379="snížená",K379,0)</f>
        <v>0</v>
      </c>
      <c r="BG379" s="211">
        <f>IF(O379="zákl. přenesená",K379,0)</f>
        <v>0</v>
      </c>
      <c r="BH379" s="211">
        <f>IF(O379="sníž. přenesená",K379,0)</f>
        <v>0</v>
      </c>
      <c r="BI379" s="211">
        <f>IF(O379="nulová",K379,0)</f>
        <v>0</v>
      </c>
      <c r="BJ379" s="17" t="s">
        <v>81</v>
      </c>
      <c r="BK379" s="211">
        <f>ROUND(P379*H379,2)</f>
        <v>0</v>
      </c>
      <c r="BL379" s="17" t="s">
        <v>177</v>
      </c>
      <c r="BM379" s="17" t="s">
        <v>583</v>
      </c>
    </row>
    <row r="380" spans="2:65" s="45" customFormat="1" ht="27" x14ac:dyDescent="0.3">
      <c r="B380" s="38"/>
      <c r="D380" s="212" t="s">
        <v>179</v>
      </c>
      <c r="F380" s="213" t="s">
        <v>1267</v>
      </c>
      <c r="M380" s="38"/>
      <c r="N380" s="214"/>
      <c r="O380" s="39"/>
      <c r="P380" s="39"/>
      <c r="Q380" s="39"/>
      <c r="R380" s="39"/>
      <c r="S380" s="39"/>
      <c r="T380" s="39"/>
      <c r="U380" s="39"/>
      <c r="V380" s="39"/>
      <c r="W380" s="39"/>
      <c r="X380" s="87"/>
      <c r="AT380" s="17" t="s">
        <v>179</v>
      </c>
      <c r="AU380" s="17" t="s">
        <v>83</v>
      </c>
    </row>
    <row r="381" spans="2:65" s="255" customFormat="1" ht="13.5" x14ac:dyDescent="0.3">
      <c r="B381" s="254"/>
      <c r="D381" s="212" t="s">
        <v>181</v>
      </c>
      <c r="E381" s="256" t="s">
        <v>5</v>
      </c>
      <c r="F381" s="257" t="s">
        <v>1389</v>
      </c>
      <c r="H381" s="256" t="s">
        <v>5</v>
      </c>
      <c r="M381" s="254"/>
      <c r="N381" s="258"/>
      <c r="O381" s="259"/>
      <c r="P381" s="259"/>
      <c r="Q381" s="259"/>
      <c r="R381" s="259"/>
      <c r="S381" s="259"/>
      <c r="T381" s="259"/>
      <c r="U381" s="259"/>
      <c r="V381" s="259"/>
      <c r="W381" s="259"/>
      <c r="X381" s="260"/>
      <c r="AT381" s="256" t="s">
        <v>181</v>
      </c>
      <c r="AU381" s="256" t="s">
        <v>83</v>
      </c>
      <c r="AV381" s="255" t="s">
        <v>81</v>
      </c>
      <c r="AW381" s="255" t="s">
        <v>7</v>
      </c>
      <c r="AX381" s="255" t="s">
        <v>73</v>
      </c>
      <c r="AY381" s="256" t="s">
        <v>171</v>
      </c>
    </row>
    <row r="382" spans="2:65" s="255" customFormat="1" ht="13.5" x14ac:dyDescent="0.3">
      <c r="B382" s="254"/>
      <c r="C382" s="259"/>
      <c r="D382" s="262" t="s">
        <v>181</v>
      </c>
      <c r="E382" s="264" t="s">
        <v>5</v>
      </c>
      <c r="F382" s="268" t="s">
        <v>1390</v>
      </c>
      <c r="G382" s="259"/>
      <c r="H382" s="264" t="s">
        <v>5</v>
      </c>
      <c r="I382" s="259"/>
      <c r="J382" s="259"/>
      <c r="K382" s="259"/>
      <c r="L382" s="259"/>
      <c r="M382" s="254"/>
      <c r="N382" s="258"/>
      <c r="O382" s="259"/>
      <c r="P382" s="259"/>
      <c r="Q382" s="259"/>
      <c r="R382" s="259"/>
      <c r="S382" s="259"/>
      <c r="T382" s="259"/>
      <c r="U382" s="259"/>
      <c r="V382" s="259"/>
      <c r="W382" s="259"/>
      <c r="X382" s="260"/>
      <c r="AT382" s="256" t="s">
        <v>181</v>
      </c>
      <c r="AU382" s="256" t="s">
        <v>83</v>
      </c>
      <c r="AV382" s="255" t="s">
        <v>81</v>
      </c>
      <c r="AW382" s="255" t="s">
        <v>7</v>
      </c>
      <c r="AX382" s="255" t="s">
        <v>73</v>
      </c>
      <c r="AY382" s="256" t="s">
        <v>171</v>
      </c>
    </row>
    <row r="383" spans="2:65" s="216" customFormat="1" ht="13.5" x14ac:dyDescent="0.3">
      <c r="B383" s="215"/>
      <c r="D383" s="212" t="s">
        <v>181</v>
      </c>
      <c r="E383" s="217" t="s">
        <v>5</v>
      </c>
      <c r="F383" s="218" t="s">
        <v>1391</v>
      </c>
      <c r="H383" s="219">
        <v>30.44</v>
      </c>
      <c r="M383" s="215"/>
      <c r="N383" s="220"/>
      <c r="O383" s="221"/>
      <c r="P383" s="221"/>
      <c r="Q383" s="221"/>
      <c r="R383" s="221"/>
      <c r="S383" s="221"/>
      <c r="T383" s="221"/>
      <c r="U383" s="221"/>
      <c r="V383" s="221"/>
      <c r="W383" s="221"/>
      <c r="X383" s="222"/>
      <c r="AT383" s="217" t="s">
        <v>181</v>
      </c>
      <c r="AU383" s="217" t="s">
        <v>83</v>
      </c>
      <c r="AV383" s="216" t="s">
        <v>83</v>
      </c>
      <c r="AW383" s="216" t="s">
        <v>7</v>
      </c>
      <c r="AX383" s="216" t="s">
        <v>73</v>
      </c>
      <c r="AY383" s="217" t="s">
        <v>171</v>
      </c>
    </row>
    <row r="384" spans="2:65" s="224" customFormat="1" ht="13.5" x14ac:dyDescent="0.3">
      <c r="B384" s="223"/>
      <c r="C384" s="229"/>
      <c r="D384" s="262" t="s">
        <v>181</v>
      </c>
      <c r="E384" s="265" t="s">
        <v>5</v>
      </c>
      <c r="F384" s="270" t="s">
        <v>205</v>
      </c>
      <c r="G384" s="229"/>
      <c r="H384" s="272">
        <v>30.44</v>
      </c>
      <c r="I384" s="229"/>
      <c r="J384" s="229"/>
      <c r="K384" s="229"/>
      <c r="L384" s="229"/>
      <c r="M384" s="223"/>
      <c r="N384" s="228"/>
      <c r="O384" s="229"/>
      <c r="P384" s="229"/>
      <c r="Q384" s="229"/>
      <c r="R384" s="229"/>
      <c r="S384" s="229"/>
      <c r="T384" s="229"/>
      <c r="U384" s="229"/>
      <c r="V384" s="229"/>
      <c r="W384" s="229"/>
      <c r="X384" s="230"/>
      <c r="AT384" s="225" t="s">
        <v>181</v>
      </c>
      <c r="AU384" s="225" t="s">
        <v>83</v>
      </c>
      <c r="AV384" s="224" t="s">
        <v>177</v>
      </c>
      <c r="AW384" s="224" t="s">
        <v>7</v>
      </c>
      <c r="AX384" s="224" t="s">
        <v>81</v>
      </c>
      <c r="AY384" s="225" t="s">
        <v>171</v>
      </c>
    </row>
    <row r="385" spans="2:65" s="45" customFormat="1" ht="25.5" customHeight="1" x14ac:dyDescent="0.3">
      <c r="B385" s="38"/>
      <c r="C385" s="201" t="s">
        <v>334</v>
      </c>
      <c r="D385" s="201" t="s">
        <v>173</v>
      </c>
      <c r="E385" s="202" t="s">
        <v>1392</v>
      </c>
      <c r="F385" s="203" t="s">
        <v>1393</v>
      </c>
      <c r="G385" s="204" t="s">
        <v>176</v>
      </c>
      <c r="H385" s="205">
        <v>74.988</v>
      </c>
      <c r="I385" s="7"/>
      <c r="J385" s="7"/>
      <c r="K385" s="206">
        <f>ROUND(P385*H385,2)</f>
        <v>0</v>
      </c>
      <c r="L385" s="203" t="s">
        <v>5</v>
      </c>
      <c r="M385" s="38"/>
      <c r="N385" s="207" t="s">
        <v>5</v>
      </c>
      <c r="O385" s="208" t="s">
        <v>42</v>
      </c>
      <c r="P385" s="144">
        <f>I385+J385</f>
        <v>0</v>
      </c>
      <c r="Q385" s="144">
        <f>ROUND(I385*H385,2)</f>
        <v>0</v>
      </c>
      <c r="R385" s="144">
        <f>ROUND(J385*H385,2)</f>
        <v>0</v>
      </c>
      <c r="S385" s="39"/>
      <c r="T385" s="209">
        <f>S385*H385</f>
        <v>0</v>
      </c>
      <c r="U385" s="209">
        <v>0</v>
      </c>
      <c r="V385" s="209">
        <f>U385*H385</f>
        <v>0</v>
      </c>
      <c r="W385" s="209">
        <v>0</v>
      </c>
      <c r="X385" s="210">
        <f>W385*H385</f>
        <v>0</v>
      </c>
      <c r="AR385" s="17" t="s">
        <v>177</v>
      </c>
      <c r="AT385" s="17" t="s">
        <v>173</v>
      </c>
      <c r="AU385" s="17" t="s">
        <v>83</v>
      </c>
      <c r="AY385" s="17" t="s">
        <v>171</v>
      </c>
      <c r="BE385" s="211">
        <f>IF(O385="základní",K385,0)</f>
        <v>0</v>
      </c>
      <c r="BF385" s="211">
        <f>IF(O385="snížená",K385,0)</f>
        <v>0</v>
      </c>
      <c r="BG385" s="211">
        <f>IF(O385="zákl. přenesená",K385,0)</f>
        <v>0</v>
      </c>
      <c r="BH385" s="211">
        <f>IF(O385="sníž. přenesená",K385,0)</f>
        <v>0</v>
      </c>
      <c r="BI385" s="211">
        <f>IF(O385="nulová",K385,0)</f>
        <v>0</v>
      </c>
      <c r="BJ385" s="17" t="s">
        <v>81</v>
      </c>
      <c r="BK385" s="211">
        <f>ROUND(P385*H385,2)</f>
        <v>0</v>
      </c>
      <c r="BL385" s="17" t="s">
        <v>177</v>
      </c>
      <c r="BM385" s="17" t="s">
        <v>588</v>
      </c>
    </row>
    <row r="386" spans="2:65" s="45" customFormat="1" ht="27" x14ac:dyDescent="0.3">
      <c r="B386" s="38"/>
      <c r="D386" s="212" t="s">
        <v>179</v>
      </c>
      <c r="F386" s="213" t="s">
        <v>1267</v>
      </c>
      <c r="M386" s="38"/>
      <c r="N386" s="214"/>
      <c r="O386" s="39"/>
      <c r="P386" s="39"/>
      <c r="Q386" s="39"/>
      <c r="R386" s="39"/>
      <c r="S386" s="39"/>
      <c r="T386" s="39"/>
      <c r="U386" s="39"/>
      <c r="V386" s="39"/>
      <c r="W386" s="39"/>
      <c r="X386" s="87"/>
      <c r="AT386" s="17" t="s">
        <v>179</v>
      </c>
      <c r="AU386" s="17" t="s">
        <v>83</v>
      </c>
    </row>
    <row r="387" spans="2:65" s="255" customFormat="1" ht="13.5" x14ac:dyDescent="0.3">
      <c r="B387" s="254"/>
      <c r="D387" s="212" t="s">
        <v>181</v>
      </c>
      <c r="E387" s="256" t="s">
        <v>5</v>
      </c>
      <c r="F387" s="257" t="s">
        <v>1394</v>
      </c>
      <c r="H387" s="256" t="s">
        <v>5</v>
      </c>
      <c r="M387" s="254"/>
      <c r="N387" s="258"/>
      <c r="O387" s="259"/>
      <c r="P387" s="259"/>
      <c r="Q387" s="259"/>
      <c r="R387" s="259"/>
      <c r="S387" s="259"/>
      <c r="T387" s="259"/>
      <c r="U387" s="259"/>
      <c r="V387" s="259"/>
      <c r="W387" s="259"/>
      <c r="X387" s="260"/>
      <c r="AT387" s="256" t="s">
        <v>181</v>
      </c>
      <c r="AU387" s="256" t="s">
        <v>83</v>
      </c>
      <c r="AV387" s="255" t="s">
        <v>81</v>
      </c>
      <c r="AW387" s="255" t="s">
        <v>7</v>
      </c>
      <c r="AX387" s="255" t="s">
        <v>73</v>
      </c>
      <c r="AY387" s="256" t="s">
        <v>171</v>
      </c>
    </row>
    <row r="388" spans="2:65" s="255" customFormat="1" ht="13.5" x14ac:dyDescent="0.3">
      <c r="B388" s="254"/>
      <c r="D388" s="212" t="s">
        <v>181</v>
      </c>
      <c r="E388" s="256" t="s">
        <v>5</v>
      </c>
      <c r="F388" s="257" t="s">
        <v>1395</v>
      </c>
      <c r="H388" s="256" t="s">
        <v>5</v>
      </c>
      <c r="M388" s="254"/>
      <c r="N388" s="258"/>
      <c r="O388" s="259"/>
      <c r="P388" s="259"/>
      <c r="Q388" s="259"/>
      <c r="R388" s="259"/>
      <c r="S388" s="259"/>
      <c r="T388" s="259"/>
      <c r="U388" s="259"/>
      <c r="V388" s="259"/>
      <c r="W388" s="259"/>
      <c r="X388" s="260"/>
      <c r="AT388" s="256" t="s">
        <v>181</v>
      </c>
      <c r="AU388" s="256" t="s">
        <v>83</v>
      </c>
      <c r="AV388" s="255" t="s">
        <v>81</v>
      </c>
      <c r="AW388" s="255" t="s">
        <v>7</v>
      </c>
      <c r="AX388" s="255" t="s">
        <v>73</v>
      </c>
      <c r="AY388" s="256" t="s">
        <v>171</v>
      </c>
    </row>
    <row r="389" spans="2:65" s="216" customFormat="1" ht="13.5" x14ac:dyDescent="0.3">
      <c r="B389" s="215"/>
      <c r="D389" s="212" t="s">
        <v>181</v>
      </c>
      <c r="E389" s="217" t="s">
        <v>5</v>
      </c>
      <c r="F389" s="218" t="s">
        <v>1396</v>
      </c>
      <c r="H389" s="219">
        <v>74.988</v>
      </c>
      <c r="M389" s="215"/>
      <c r="N389" s="220"/>
      <c r="O389" s="221"/>
      <c r="P389" s="221"/>
      <c r="Q389" s="221"/>
      <c r="R389" s="221"/>
      <c r="S389" s="221"/>
      <c r="T389" s="221"/>
      <c r="U389" s="221"/>
      <c r="V389" s="221"/>
      <c r="W389" s="221"/>
      <c r="X389" s="222"/>
      <c r="AT389" s="217" t="s">
        <v>181</v>
      </c>
      <c r="AU389" s="217" t="s">
        <v>83</v>
      </c>
      <c r="AV389" s="216" t="s">
        <v>83</v>
      </c>
      <c r="AW389" s="216" t="s">
        <v>7</v>
      </c>
      <c r="AX389" s="216" t="s">
        <v>73</v>
      </c>
      <c r="AY389" s="217" t="s">
        <v>171</v>
      </c>
    </row>
    <row r="390" spans="2:65" s="224" customFormat="1" ht="13.5" x14ac:dyDescent="0.3">
      <c r="B390" s="223"/>
      <c r="D390" s="212" t="s">
        <v>181</v>
      </c>
      <c r="E390" s="225" t="s">
        <v>5</v>
      </c>
      <c r="F390" s="226" t="s">
        <v>205</v>
      </c>
      <c r="H390" s="227">
        <v>74.988</v>
      </c>
      <c r="M390" s="223"/>
      <c r="N390" s="228"/>
      <c r="O390" s="229"/>
      <c r="P390" s="229"/>
      <c r="Q390" s="229"/>
      <c r="R390" s="229"/>
      <c r="S390" s="229"/>
      <c r="T390" s="229"/>
      <c r="U390" s="229"/>
      <c r="V390" s="229"/>
      <c r="W390" s="229"/>
      <c r="X390" s="230"/>
      <c r="AT390" s="225" t="s">
        <v>181</v>
      </c>
      <c r="AU390" s="225" t="s">
        <v>83</v>
      </c>
      <c r="AV390" s="224" t="s">
        <v>177</v>
      </c>
      <c r="AW390" s="224" t="s">
        <v>7</v>
      </c>
      <c r="AX390" s="224" t="s">
        <v>81</v>
      </c>
      <c r="AY390" s="225" t="s">
        <v>171</v>
      </c>
    </row>
    <row r="391" spans="2:65" s="45" customFormat="1" ht="16.5" customHeight="1" x14ac:dyDescent="0.3">
      <c r="B391" s="38"/>
      <c r="C391" s="201" t="s">
        <v>338</v>
      </c>
      <c r="D391" s="201" t="s">
        <v>173</v>
      </c>
      <c r="E391" s="202" t="s">
        <v>1397</v>
      </c>
      <c r="F391" s="203" t="s">
        <v>1398</v>
      </c>
      <c r="G391" s="204" t="s">
        <v>224</v>
      </c>
      <c r="H391" s="205">
        <v>4</v>
      </c>
      <c r="I391" s="7"/>
      <c r="J391" s="7"/>
      <c r="K391" s="206">
        <f>ROUND(P391*H391,2)</f>
        <v>0</v>
      </c>
      <c r="L391" s="203" t="s">
        <v>5</v>
      </c>
      <c r="M391" s="38"/>
      <c r="N391" s="207" t="s">
        <v>5</v>
      </c>
      <c r="O391" s="208" t="s">
        <v>42</v>
      </c>
      <c r="P391" s="144">
        <f>I391+J391</f>
        <v>0</v>
      </c>
      <c r="Q391" s="144">
        <f>ROUND(I391*H391,2)</f>
        <v>0</v>
      </c>
      <c r="R391" s="144">
        <f>ROUND(J391*H391,2)</f>
        <v>0</v>
      </c>
      <c r="S391" s="39"/>
      <c r="T391" s="209">
        <f>S391*H391</f>
        <v>0</v>
      </c>
      <c r="U391" s="209">
        <v>0</v>
      </c>
      <c r="V391" s="209">
        <f>U391*H391</f>
        <v>0</v>
      </c>
      <c r="W391" s="209">
        <v>0</v>
      </c>
      <c r="X391" s="210">
        <f>W391*H391</f>
        <v>0</v>
      </c>
      <c r="AR391" s="17" t="s">
        <v>177</v>
      </c>
      <c r="AT391" s="17" t="s">
        <v>173</v>
      </c>
      <c r="AU391" s="17" t="s">
        <v>83</v>
      </c>
      <c r="AY391" s="17" t="s">
        <v>171</v>
      </c>
      <c r="BE391" s="211">
        <f>IF(O391="základní",K391,0)</f>
        <v>0</v>
      </c>
      <c r="BF391" s="211">
        <f>IF(O391="snížená",K391,0)</f>
        <v>0</v>
      </c>
      <c r="BG391" s="211">
        <f>IF(O391="zákl. přenesená",K391,0)</f>
        <v>0</v>
      </c>
      <c r="BH391" s="211">
        <f>IF(O391="sníž. přenesená",K391,0)</f>
        <v>0</v>
      </c>
      <c r="BI391" s="211">
        <f>IF(O391="nulová",K391,0)</f>
        <v>0</v>
      </c>
      <c r="BJ391" s="17" t="s">
        <v>81</v>
      </c>
      <c r="BK391" s="211">
        <f>ROUND(P391*H391,2)</f>
        <v>0</v>
      </c>
      <c r="BL391" s="17" t="s">
        <v>177</v>
      </c>
      <c r="BM391" s="17" t="s">
        <v>592</v>
      </c>
    </row>
    <row r="392" spans="2:65" s="45" customFormat="1" ht="27" x14ac:dyDescent="0.3">
      <c r="B392" s="38"/>
      <c r="D392" s="212" t="s">
        <v>179</v>
      </c>
      <c r="F392" s="213" t="s">
        <v>1267</v>
      </c>
      <c r="M392" s="38"/>
      <c r="N392" s="214"/>
      <c r="O392" s="39"/>
      <c r="P392" s="39"/>
      <c r="Q392" s="39"/>
      <c r="R392" s="39"/>
      <c r="S392" s="39"/>
      <c r="T392" s="39"/>
      <c r="U392" s="39"/>
      <c r="V392" s="39"/>
      <c r="W392" s="39"/>
      <c r="X392" s="87"/>
      <c r="AT392" s="17" t="s">
        <v>179</v>
      </c>
      <c r="AU392" s="17" t="s">
        <v>83</v>
      </c>
    </row>
    <row r="393" spans="2:65" s="255" customFormat="1" ht="13.5" x14ac:dyDescent="0.3">
      <c r="B393" s="254"/>
      <c r="D393" s="212" t="s">
        <v>181</v>
      </c>
      <c r="E393" s="256" t="s">
        <v>5</v>
      </c>
      <c r="F393" s="257" t="s">
        <v>1399</v>
      </c>
      <c r="H393" s="256" t="s">
        <v>5</v>
      </c>
      <c r="M393" s="254"/>
      <c r="N393" s="258"/>
      <c r="O393" s="259"/>
      <c r="P393" s="259"/>
      <c r="Q393" s="259"/>
      <c r="R393" s="259"/>
      <c r="S393" s="259"/>
      <c r="T393" s="259"/>
      <c r="U393" s="259"/>
      <c r="V393" s="259"/>
      <c r="W393" s="259"/>
      <c r="X393" s="260"/>
      <c r="AT393" s="256" t="s">
        <v>181</v>
      </c>
      <c r="AU393" s="256" t="s">
        <v>83</v>
      </c>
      <c r="AV393" s="255" t="s">
        <v>81</v>
      </c>
      <c r="AW393" s="255" t="s">
        <v>7</v>
      </c>
      <c r="AX393" s="255" t="s">
        <v>73</v>
      </c>
      <c r="AY393" s="256" t="s">
        <v>171</v>
      </c>
    </row>
    <row r="394" spans="2:65" s="255" customFormat="1" ht="13.5" x14ac:dyDescent="0.3">
      <c r="B394" s="254"/>
      <c r="D394" s="212" t="s">
        <v>181</v>
      </c>
      <c r="E394" s="256" t="s">
        <v>5</v>
      </c>
      <c r="F394" s="257" t="s">
        <v>1400</v>
      </c>
      <c r="H394" s="256" t="s">
        <v>5</v>
      </c>
      <c r="M394" s="254"/>
      <c r="N394" s="258"/>
      <c r="O394" s="259"/>
      <c r="P394" s="259"/>
      <c r="Q394" s="259"/>
      <c r="R394" s="259"/>
      <c r="S394" s="259"/>
      <c r="T394" s="259"/>
      <c r="U394" s="259"/>
      <c r="V394" s="259"/>
      <c r="W394" s="259"/>
      <c r="X394" s="260"/>
      <c r="AT394" s="256" t="s">
        <v>181</v>
      </c>
      <c r="AU394" s="256" t="s">
        <v>83</v>
      </c>
      <c r="AV394" s="255" t="s">
        <v>81</v>
      </c>
      <c r="AW394" s="255" t="s">
        <v>7</v>
      </c>
      <c r="AX394" s="255" t="s">
        <v>73</v>
      </c>
      <c r="AY394" s="256" t="s">
        <v>171</v>
      </c>
    </row>
    <row r="395" spans="2:65" s="216" customFormat="1" ht="13.5" x14ac:dyDescent="0.3">
      <c r="B395" s="215"/>
      <c r="D395" s="212" t="s">
        <v>181</v>
      </c>
      <c r="E395" s="217" t="s">
        <v>5</v>
      </c>
      <c r="F395" s="218" t="s">
        <v>1401</v>
      </c>
      <c r="H395" s="219">
        <v>4</v>
      </c>
      <c r="M395" s="215"/>
      <c r="N395" s="220"/>
      <c r="O395" s="221"/>
      <c r="P395" s="221"/>
      <c r="Q395" s="221"/>
      <c r="R395" s="221"/>
      <c r="S395" s="221"/>
      <c r="T395" s="221"/>
      <c r="U395" s="221"/>
      <c r="V395" s="221"/>
      <c r="W395" s="221"/>
      <c r="X395" s="222"/>
      <c r="AT395" s="217" t="s">
        <v>181</v>
      </c>
      <c r="AU395" s="217" t="s">
        <v>83</v>
      </c>
      <c r="AV395" s="216" t="s">
        <v>83</v>
      </c>
      <c r="AW395" s="216" t="s">
        <v>7</v>
      </c>
      <c r="AX395" s="216" t="s">
        <v>73</v>
      </c>
      <c r="AY395" s="217" t="s">
        <v>171</v>
      </c>
    </row>
    <row r="396" spans="2:65" s="224" customFormat="1" ht="13.5" x14ac:dyDescent="0.3">
      <c r="B396" s="223"/>
      <c r="C396" s="229"/>
      <c r="D396" s="262" t="s">
        <v>181</v>
      </c>
      <c r="E396" s="265" t="s">
        <v>5</v>
      </c>
      <c r="F396" s="270" t="s">
        <v>205</v>
      </c>
      <c r="G396" s="229"/>
      <c r="H396" s="272">
        <v>4</v>
      </c>
      <c r="I396" s="229"/>
      <c r="J396" s="229"/>
      <c r="K396" s="229"/>
      <c r="L396" s="229"/>
      <c r="M396" s="223"/>
      <c r="N396" s="228"/>
      <c r="O396" s="229"/>
      <c r="P396" s="229"/>
      <c r="Q396" s="229"/>
      <c r="R396" s="229"/>
      <c r="S396" s="229"/>
      <c r="T396" s="229"/>
      <c r="U396" s="229"/>
      <c r="V396" s="229"/>
      <c r="W396" s="229"/>
      <c r="X396" s="230"/>
      <c r="AT396" s="225" t="s">
        <v>181</v>
      </c>
      <c r="AU396" s="225" t="s">
        <v>83</v>
      </c>
      <c r="AV396" s="224" t="s">
        <v>177</v>
      </c>
      <c r="AW396" s="224" t="s">
        <v>7</v>
      </c>
      <c r="AX396" s="224" t="s">
        <v>81</v>
      </c>
      <c r="AY396" s="225" t="s">
        <v>171</v>
      </c>
    </row>
    <row r="397" spans="2:65" s="45" customFormat="1" ht="16.5" customHeight="1" x14ac:dyDescent="0.3">
      <c r="B397" s="38"/>
      <c r="C397" s="201" t="s">
        <v>342</v>
      </c>
      <c r="D397" s="201" t="s">
        <v>173</v>
      </c>
      <c r="E397" s="202" t="s">
        <v>1402</v>
      </c>
      <c r="F397" s="203" t="s">
        <v>1403</v>
      </c>
      <c r="G397" s="204" t="s">
        <v>224</v>
      </c>
      <c r="H397" s="205">
        <v>12</v>
      </c>
      <c r="I397" s="7"/>
      <c r="J397" s="7"/>
      <c r="K397" s="206">
        <f>ROUND(P397*H397,2)</f>
        <v>0</v>
      </c>
      <c r="L397" s="203" t="s">
        <v>5</v>
      </c>
      <c r="M397" s="38"/>
      <c r="N397" s="207" t="s">
        <v>5</v>
      </c>
      <c r="O397" s="208" t="s">
        <v>42</v>
      </c>
      <c r="P397" s="144">
        <f>I397+J397</f>
        <v>0</v>
      </c>
      <c r="Q397" s="144">
        <f>ROUND(I397*H397,2)</f>
        <v>0</v>
      </c>
      <c r="R397" s="144">
        <f>ROUND(J397*H397,2)</f>
        <v>0</v>
      </c>
      <c r="S397" s="39"/>
      <c r="T397" s="209">
        <f>S397*H397</f>
        <v>0</v>
      </c>
      <c r="U397" s="209">
        <v>0</v>
      </c>
      <c r="V397" s="209">
        <f>U397*H397</f>
        <v>0</v>
      </c>
      <c r="W397" s="209">
        <v>0</v>
      </c>
      <c r="X397" s="210">
        <f>W397*H397</f>
        <v>0</v>
      </c>
      <c r="AR397" s="17" t="s">
        <v>177</v>
      </c>
      <c r="AT397" s="17" t="s">
        <v>173</v>
      </c>
      <c r="AU397" s="17" t="s">
        <v>83</v>
      </c>
      <c r="AY397" s="17" t="s">
        <v>171</v>
      </c>
      <c r="BE397" s="211">
        <f>IF(O397="základní",K397,0)</f>
        <v>0</v>
      </c>
      <c r="BF397" s="211">
        <f>IF(O397="snížená",K397,0)</f>
        <v>0</v>
      </c>
      <c r="BG397" s="211">
        <f>IF(O397="zákl. přenesená",K397,0)</f>
        <v>0</v>
      </c>
      <c r="BH397" s="211">
        <f>IF(O397="sníž. přenesená",K397,0)</f>
        <v>0</v>
      </c>
      <c r="BI397" s="211">
        <f>IF(O397="nulová",K397,0)</f>
        <v>0</v>
      </c>
      <c r="BJ397" s="17" t="s">
        <v>81</v>
      </c>
      <c r="BK397" s="211">
        <f>ROUND(P397*H397,2)</f>
        <v>0</v>
      </c>
      <c r="BL397" s="17" t="s">
        <v>177</v>
      </c>
      <c r="BM397" s="17" t="s">
        <v>597</v>
      </c>
    </row>
    <row r="398" spans="2:65" s="45" customFormat="1" ht="27" x14ac:dyDescent="0.3">
      <c r="B398" s="38"/>
      <c r="D398" s="212" t="s">
        <v>179</v>
      </c>
      <c r="F398" s="213" t="s">
        <v>1267</v>
      </c>
      <c r="M398" s="38"/>
      <c r="N398" s="214"/>
      <c r="O398" s="39"/>
      <c r="P398" s="39"/>
      <c r="Q398" s="39"/>
      <c r="R398" s="39"/>
      <c r="S398" s="39"/>
      <c r="T398" s="39"/>
      <c r="U398" s="39"/>
      <c r="V398" s="39"/>
      <c r="W398" s="39"/>
      <c r="X398" s="87"/>
      <c r="AT398" s="17" t="s">
        <v>179</v>
      </c>
      <c r="AU398" s="17" t="s">
        <v>83</v>
      </c>
    </row>
    <row r="399" spans="2:65" s="255" customFormat="1" ht="13.5" x14ac:dyDescent="0.3">
      <c r="B399" s="254"/>
      <c r="D399" s="212" t="s">
        <v>181</v>
      </c>
      <c r="E399" s="256" t="s">
        <v>5</v>
      </c>
      <c r="F399" s="257" t="s">
        <v>1404</v>
      </c>
      <c r="H399" s="256" t="s">
        <v>5</v>
      </c>
      <c r="M399" s="254"/>
      <c r="N399" s="258"/>
      <c r="O399" s="259"/>
      <c r="P399" s="259"/>
      <c r="Q399" s="259"/>
      <c r="R399" s="259"/>
      <c r="S399" s="259"/>
      <c r="T399" s="259"/>
      <c r="U399" s="259"/>
      <c r="V399" s="259"/>
      <c r="W399" s="259"/>
      <c r="X399" s="260"/>
      <c r="AT399" s="256" t="s">
        <v>181</v>
      </c>
      <c r="AU399" s="256" t="s">
        <v>83</v>
      </c>
      <c r="AV399" s="255" t="s">
        <v>81</v>
      </c>
      <c r="AW399" s="255" t="s">
        <v>7</v>
      </c>
      <c r="AX399" s="255" t="s">
        <v>73</v>
      </c>
      <c r="AY399" s="256" t="s">
        <v>171</v>
      </c>
    </row>
    <row r="400" spans="2:65" s="255" customFormat="1" ht="13.5" x14ac:dyDescent="0.3">
      <c r="B400" s="254"/>
      <c r="D400" s="212" t="s">
        <v>181</v>
      </c>
      <c r="E400" s="256" t="s">
        <v>5</v>
      </c>
      <c r="F400" s="257" t="s">
        <v>1405</v>
      </c>
      <c r="H400" s="256" t="s">
        <v>5</v>
      </c>
      <c r="M400" s="254"/>
      <c r="N400" s="258"/>
      <c r="O400" s="259"/>
      <c r="P400" s="259"/>
      <c r="Q400" s="259"/>
      <c r="R400" s="259"/>
      <c r="S400" s="259"/>
      <c r="T400" s="259"/>
      <c r="U400" s="259"/>
      <c r="V400" s="259"/>
      <c r="W400" s="259"/>
      <c r="X400" s="260"/>
      <c r="AT400" s="256" t="s">
        <v>181</v>
      </c>
      <c r="AU400" s="256" t="s">
        <v>83</v>
      </c>
      <c r="AV400" s="255" t="s">
        <v>81</v>
      </c>
      <c r="AW400" s="255" t="s">
        <v>7</v>
      </c>
      <c r="AX400" s="255" t="s">
        <v>73</v>
      </c>
      <c r="AY400" s="256" t="s">
        <v>171</v>
      </c>
    </row>
    <row r="401" spans="2:65" s="216" customFormat="1" ht="13.5" x14ac:dyDescent="0.3">
      <c r="B401" s="215"/>
      <c r="D401" s="212" t="s">
        <v>181</v>
      </c>
      <c r="E401" s="217" t="s">
        <v>5</v>
      </c>
      <c r="F401" s="218" t="s">
        <v>1401</v>
      </c>
      <c r="H401" s="219">
        <v>4</v>
      </c>
      <c r="M401" s="215"/>
      <c r="N401" s="220"/>
      <c r="O401" s="221"/>
      <c r="P401" s="221"/>
      <c r="Q401" s="221"/>
      <c r="R401" s="221"/>
      <c r="S401" s="221"/>
      <c r="T401" s="221"/>
      <c r="U401" s="221"/>
      <c r="V401" s="221"/>
      <c r="W401" s="221"/>
      <c r="X401" s="222"/>
      <c r="AT401" s="217" t="s">
        <v>181</v>
      </c>
      <c r="AU401" s="217" t="s">
        <v>83</v>
      </c>
      <c r="AV401" s="216" t="s">
        <v>83</v>
      </c>
      <c r="AW401" s="216" t="s">
        <v>7</v>
      </c>
      <c r="AX401" s="216" t="s">
        <v>73</v>
      </c>
      <c r="AY401" s="217" t="s">
        <v>171</v>
      </c>
    </row>
    <row r="402" spans="2:65" s="255" customFormat="1" ht="13.5" x14ac:dyDescent="0.3">
      <c r="B402" s="254"/>
      <c r="D402" s="212" t="s">
        <v>181</v>
      </c>
      <c r="E402" s="256" t="s">
        <v>5</v>
      </c>
      <c r="F402" s="257" t="s">
        <v>1406</v>
      </c>
      <c r="H402" s="256" t="s">
        <v>5</v>
      </c>
      <c r="M402" s="254"/>
      <c r="N402" s="258"/>
      <c r="O402" s="259"/>
      <c r="P402" s="259"/>
      <c r="Q402" s="259"/>
      <c r="R402" s="259"/>
      <c r="S402" s="259"/>
      <c r="T402" s="259"/>
      <c r="U402" s="259"/>
      <c r="V402" s="259"/>
      <c r="W402" s="259"/>
      <c r="X402" s="260"/>
      <c r="AT402" s="256" t="s">
        <v>181</v>
      </c>
      <c r="AU402" s="256" t="s">
        <v>83</v>
      </c>
      <c r="AV402" s="255" t="s">
        <v>81</v>
      </c>
      <c r="AW402" s="255" t="s">
        <v>7</v>
      </c>
      <c r="AX402" s="255" t="s">
        <v>73</v>
      </c>
      <c r="AY402" s="256" t="s">
        <v>171</v>
      </c>
    </row>
    <row r="403" spans="2:65" s="216" customFormat="1" ht="13.5" x14ac:dyDescent="0.3">
      <c r="B403" s="215"/>
      <c r="D403" s="212" t="s">
        <v>181</v>
      </c>
      <c r="E403" s="217" t="s">
        <v>5</v>
      </c>
      <c r="F403" s="218" t="s">
        <v>1407</v>
      </c>
      <c r="H403" s="219">
        <v>5</v>
      </c>
      <c r="M403" s="215"/>
      <c r="N403" s="220"/>
      <c r="O403" s="221"/>
      <c r="P403" s="221"/>
      <c r="Q403" s="221"/>
      <c r="R403" s="221"/>
      <c r="S403" s="221"/>
      <c r="T403" s="221"/>
      <c r="U403" s="221"/>
      <c r="V403" s="221"/>
      <c r="W403" s="221"/>
      <c r="X403" s="222"/>
      <c r="AT403" s="217" t="s">
        <v>181</v>
      </c>
      <c r="AU403" s="217" t="s">
        <v>83</v>
      </c>
      <c r="AV403" s="216" t="s">
        <v>83</v>
      </c>
      <c r="AW403" s="216" t="s">
        <v>7</v>
      </c>
      <c r="AX403" s="216" t="s">
        <v>73</v>
      </c>
      <c r="AY403" s="217" t="s">
        <v>171</v>
      </c>
    </row>
    <row r="404" spans="2:65" s="255" customFormat="1" ht="13.5" x14ac:dyDescent="0.3">
      <c r="B404" s="254"/>
      <c r="D404" s="212" t="s">
        <v>181</v>
      </c>
      <c r="E404" s="256" t="s">
        <v>5</v>
      </c>
      <c r="F404" s="257" t="s">
        <v>1408</v>
      </c>
      <c r="H404" s="256" t="s">
        <v>5</v>
      </c>
      <c r="M404" s="254"/>
      <c r="N404" s="258"/>
      <c r="O404" s="259"/>
      <c r="P404" s="259"/>
      <c r="Q404" s="259"/>
      <c r="R404" s="259"/>
      <c r="S404" s="259"/>
      <c r="T404" s="259"/>
      <c r="U404" s="259"/>
      <c r="V404" s="259"/>
      <c r="W404" s="259"/>
      <c r="X404" s="260"/>
      <c r="AT404" s="256" t="s">
        <v>181</v>
      </c>
      <c r="AU404" s="256" t="s">
        <v>83</v>
      </c>
      <c r="AV404" s="255" t="s">
        <v>81</v>
      </c>
      <c r="AW404" s="255" t="s">
        <v>7</v>
      </c>
      <c r="AX404" s="255" t="s">
        <v>73</v>
      </c>
      <c r="AY404" s="256" t="s">
        <v>171</v>
      </c>
    </row>
    <row r="405" spans="2:65" s="216" customFormat="1" ht="13.5" x14ac:dyDescent="0.3">
      <c r="B405" s="215"/>
      <c r="D405" s="212" t="s">
        <v>181</v>
      </c>
      <c r="E405" s="217" t="s">
        <v>5</v>
      </c>
      <c r="F405" s="218" t="s">
        <v>1409</v>
      </c>
      <c r="H405" s="219">
        <v>3</v>
      </c>
      <c r="M405" s="215"/>
      <c r="N405" s="220"/>
      <c r="O405" s="221"/>
      <c r="P405" s="221"/>
      <c r="Q405" s="221"/>
      <c r="R405" s="221"/>
      <c r="S405" s="221"/>
      <c r="T405" s="221"/>
      <c r="U405" s="221"/>
      <c r="V405" s="221"/>
      <c r="W405" s="221"/>
      <c r="X405" s="222"/>
      <c r="AT405" s="217" t="s">
        <v>181</v>
      </c>
      <c r="AU405" s="217" t="s">
        <v>83</v>
      </c>
      <c r="AV405" s="216" t="s">
        <v>83</v>
      </c>
      <c r="AW405" s="216" t="s">
        <v>7</v>
      </c>
      <c r="AX405" s="216" t="s">
        <v>73</v>
      </c>
      <c r="AY405" s="217" t="s">
        <v>171</v>
      </c>
    </row>
    <row r="406" spans="2:65" s="224" customFormat="1" ht="13.5" x14ac:dyDescent="0.3">
      <c r="B406" s="223"/>
      <c r="D406" s="212" t="s">
        <v>181</v>
      </c>
      <c r="E406" s="225" t="s">
        <v>5</v>
      </c>
      <c r="F406" s="226" t="s">
        <v>205</v>
      </c>
      <c r="H406" s="227">
        <v>12</v>
      </c>
      <c r="M406" s="223"/>
      <c r="N406" s="228"/>
      <c r="O406" s="229"/>
      <c r="P406" s="229"/>
      <c r="Q406" s="229"/>
      <c r="R406" s="229"/>
      <c r="S406" s="229"/>
      <c r="T406" s="229"/>
      <c r="U406" s="229"/>
      <c r="V406" s="229"/>
      <c r="W406" s="229"/>
      <c r="X406" s="230"/>
      <c r="AT406" s="225" t="s">
        <v>181</v>
      </c>
      <c r="AU406" s="225" t="s">
        <v>83</v>
      </c>
      <c r="AV406" s="224" t="s">
        <v>177</v>
      </c>
      <c r="AW406" s="224" t="s">
        <v>7</v>
      </c>
      <c r="AX406" s="224" t="s">
        <v>81</v>
      </c>
      <c r="AY406" s="225" t="s">
        <v>171</v>
      </c>
    </row>
    <row r="407" spans="2:65" s="45" customFormat="1" ht="16.5" customHeight="1" x14ac:dyDescent="0.3">
      <c r="B407" s="38"/>
      <c r="C407" s="201" t="s">
        <v>346</v>
      </c>
      <c r="D407" s="201" t="s">
        <v>173</v>
      </c>
      <c r="E407" s="202" t="s">
        <v>1410</v>
      </c>
      <c r="F407" s="203" t="s">
        <v>1411</v>
      </c>
      <c r="G407" s="204" t="s">
        <v>224</v>
      </c>
      <c r="H407" s="205">
        <v>5</v>
      </c>
      <c r="I407" s="7"/>
      <c r="J407" s="7"/>
      <c r="K407" s="206">
        <f>ROUND(P407*H407,2)</f>
        <v>0</v>
      </c>
      <c r="L407" s="203" t="s">
        <v>5</v>
      </c>
      <c r="M407" s="38"/>
      <c r="N407" s="207" t="s">
        <v>5</v>
      </c>
      <c r="O407" s="208" t="s">
        <v>42</v>
      </c>
      <c r="P407" s="144">
        <f>I407+J407</f>
        <v>0</v>
      </c>
      <c r="Q407" s="144">
        <f>ROUND(I407*H407,2)</f>
        <v>0</v>
      </c>
      <c r="R407" s="144">
        <f>ROUND(J407*H407,2)</f>
        <v>0</v>
      </c>
      <c r="S407" s="39"/>
      <c r="T407" s="209">
        <f>S407*H407</f>
        <v>0</v>
      </c>
      <c r="U407" s="209">
        <v>0</v>
      </c>
      <c r="V407" s="209">
        <f>U407*H407</f>
        <v>0</v>
      </c>
      <c r="W407" s="209">
        <v>0</v>
      </c>
      <c r="X407" s="210">
        <f>W407*H407</f>
        <v>0</v>
      </c>
      <c r="AR407" s="17" t="s">
        <v>177</v>
      </c>
      <c r="AT407" s="17" t="s">
        <v>173</v>
      </c>
      <c r="AU407" s="17" t="s">
        <v>83</v>
      </c>
      <c r="AY407" s="17" t="s">
        <v>171</v>
      </c>
      <c r="BE407" s="211">
        <f>IF(O407="základní",K407,0)</f>
        <v>0</v>
      </c>
      <c r="BF407" s="211">
        <f>IF(O407="snížená",K407,0)</f>
        <v>0</v>
      </c>
      <c r="BG407" s="211">
        <f>IF(O407="zákl. přenesená",K407,0)</f>
        <v>0</v>
      </c>
      <c r="BH407" s="211">
        <f>IF(O407="sníž. přenesená",K407,0)</f>
        <v>0</v>
      </c>
      <c r="BI407" s="211">
        <f>IF(O407="nulová",K407,0)</f>
        <v>0</v>
      </c>
      <c r="BJ407" s="17" t="s">
        <v>81</v>
      </c>
      <c r="BK407" s="211">
        <f>ROUND(P407*H407,2)</f>
        <v>0</v>
      </c>
      <c r="BL407" s="17" t="s">
        <v>177</v>
      </c>
      <c r="BM407" s="17" t="s">
        <v>600</v>
      </c>
    </row>
    <row r="408" spans="2:65" s="45" customFormat="1" ht="27" x14ac:dyDescent="0.3">
      <c r="B408" s="38"/>
      <c r="D408" s="212" t="s">
        <v>179</v>
      </c>
      <c r="F408" s="213" t="s">
        <v>1267</v>
      </c>
      <c r="M408" s="38"/>
      <c r="N408" s="214"/>
      <c r="O408" s="39"/>
      <c r="P408" s="39"/>
      <c r="Q408" s="39"/>
      <c r="R408" s="39"/>
      <c r="S408" s="39"/>
      <c r="T408" s="39"/>
      <c r="U408" s="39"/>
      <c r="V408" s="39"/>
      <c r="W408" s="39"/>
      <c r="X408" s="87"/>
      <c r="AT408" s="17" t="s">
        <v>179</v>
      </c>
      <c r="AU408" s="17" t="s">
        <v>83</v>
      </c>
    </row>
    <row r="409" spans="2:65" s="255" customFormat="1" ht="13.5" x14ac:dyDescent="0.3">
      <c r="B409" s="254"/>
      <c r="D409" s="212" t="s">
        <v>181</v>
      </c>
      <c r="E409" s="256" t="s">
        <v>5</v>
      </c>
      <c r="F409" s="257" t="s">
        <v>1412</v>
      </c>
      <c r="H409" s="256" t="s">
        <v>5</v>
      </c>
      <c r="M409" s="254"/>
      <c r="N409" s="258"/>
      <c r="O409" s="259"/>
      <c r="P409" s="259"/>
      <c r="Q409" s="259"/>
      <c r="R409" s="259"/>
      <c r="S409" s="259"/>
      <c r="T409" s="259"/>
      <c r="U409" s="259"/>
      <c r="V409" s="259"/>
      <c r="W409" s="259"/>
      <c r="X409" s="260"/>
      <c r="AT409" s="256" t="s">
        <v>181</v>
      </c>
      <c r="AU409" s="256" t="s">
        <v>83</v>
      </c>
      <c r="AV409" s="255" t="s">
        <v>81</v>
      </c>
      <c r="AW409" s="255" t="s">
        <v>7</v>
      </c>
      <c r="AX409" s="255" t="s">
        <v>73</v>
      </c>
      <c r="AY409" s="256" t="s">
        <v>171</v>
      </c>
    </row>
    <row r="410" spans="2:65" s="255" customFormat="1" ht="13.5" x14ac:dyDescent="0.3">
      <c r="B410" s="254"/>
      <c r="D410" s="212" t="s">
        <v>181</v>
      </c>
      <c r="E410" s="256" t="s">
        <v>5</v>
      </c>
      <c r="F410" s="257" t="s">
        <v>1413</v>
      </c>
      <c r="H410" s="256" t="s">
        <v>5</v>
      </c>
      <c r="M410" s="254"/>
      <c r="N410" s="258"/>
      <c r="O410" s="259"/>
      <c r="P410" s="259"/>
      <c r="Q410" s="259"/>
      <c r="R410" s="259"/>
      <c r="S410" s="259"/>
      <c r="T410" s="259"/>
      <c r="U410" s="259"/>
      <c r="V410" s="259"/>
      <c r="W410" s="259"/>
      <c r="X410" s="260"/>
      <c r="AT410" s="256" t="s">
        <v>181</v>
      </c>
      <c r="AU410" s="256" t="s">
        <v>83</v>
      </c>
      <c r="AV410" s="255" t="s">
        <v>81</v>
      </c>
      <c r="AW410" s="255" t="s">
        <v>7</v>
      </c>
      <c r="AX410" s="255" t="s">
        <v>73</v>
      </c>
      <c r="AY410" s="256" t="s">
        <v>171</v>
      </c>
    </row>
    <row r="411" spans="2:65" s="216" customFormat="1" ht="13.5" x14ac:dyDescent="0.3">
      <c r="B411" s="215"/>
      <c r="D411" s="212" t="s">
        <v>181</v>
      </c>
      <c r="E411" s="217" t="s">
        <v>5</v>
      </c>
      <c r="F411" s="218" t="s">
        <v>1407</v>
      </c>
      <c r="H411" s="219">
        <v>5</v>
      </c>
      <c r="M411" s="215"/>
      <c r="N411" s="220"/>
      <c r="O411" s="221"/>
      <c r="P411" s="221"/>
      <c r="Q411" s="221"/>
      <c r="R411" s="221"/>
      <c r="S411" s="221"/>
      <c r="T411" s="221"/>
      <c r="U411" s="221"/>
      <c r="V411" s="221"/>
      <c r="W411" s="221"/>
      <c r="X411" s="222"/>
      <c r="AT411" s="217" t="s">
        <v>181</v>
      </c>
      <c r="AU411" s="217" t="s">
        <v>83</v>
      </c>
      <c r="AV411" s="216" t="s">
        <v>83</v>
      </c>
      <c r="AW411" s="216" t="s">
        <v>7</v>
      </c>
      <c r="AX411" s="216" t="s">
        <v>73</v>
      </c>
      <c r="AY411" s="217" t="s">
        <v>171</v>
      </c>
    </row>
    <row r="412" spans="2:65" s="224" customFormat="1" ht="13.5" x14ac:dyDescent="0.3">
      <c r="B412" s="223"/>
      <c r="C412" s="229"/>
      <c r="D412" s="262" t="s">
        <v>181</v>
      </c>
      <c r="E412" s="265" t="s">
        <v>5</v>
      </c>
      <c r="F412" s="270" t="s">
        <v>205</v>
      </c>
      <c r="G412" s="229"/>
      <c r="H412" s="272">
        <v>5</v>
      </c>
      <c r="I412" s="229"/>
      <c r="J412" s="229"/>
      <c r="K412" s="229"/>
      <c r="L412" s="229"/>
      <c r="M412" s="223"/>
      <c r="N412" s="228"/>
      <c r="O412" s="229"/>
      <c r="P412" s="229"/>
      <c r="Q412" s="229"/>
      <c r="R412" s="229"/>
      <c r="S412" s="229"/>
      <c r="T412" s="229"/>
      <c r="U412" s="229"/>
      <c r="V412" s="229"/>
      <c r="W412" s="229"/>
      <c r="X412" s="230"/>
      <c r="AT412" s="225" t="s">
        <v>181</v>
      </c>
      <c r="AU412" s="225" t="s">
        <v>83</v>
      </c>
      <c r="AV412" s="224" t="s">
        <v>177</v>
      </c>
      <c r="AW412" s="224" t="s">
        <v>7</v>
      </c>
      <c r="AX412" s="224" t="s">
        <v>81</v>
      </c>
      <c r="AY412" s="225" t="s">
        <v>171</v>
      </c>
    </row>
    <row r="413" spans="2:65" s="45" customFormat="1" ht="16.5" customHeight="1" x14ac:dyDescent="0.3">
      <c r="B413" s="38"/>
      <c r="C413" s="201" t="s">
        <v>350</v>
      </c>
      <c r="D413" s="201" t="s">
        <v>173</v>
      </c>
      <c r="E413" s="202" t="s">
        <v>1414</v>
      </c>
      <c r="F413" s="203" t="s">
        <v>1415</v>
      </c>
      <c r="G413" s="204" t="s">
        <v>224</v>
      </c>
      <c r="H413" s="205">
        <v>12</v>
      </c>
      <c r="I413" s="7"/>
      <c r="J413" s="7"/>
      <c r="K413" s="206">
        <f>ROUND(P413*H413,2)</f>
        <v>0</v>
      </c>
      <c r="L413" s="203" t="s">
        <v>5</v>
      </c>
      <c r="M413" s="38"/>
      <c r="N413" s="207" t="s">
        <v>5</v>
      </c>
      <c r="O413" s="208" t="s">
        <v>42</v>
      </c>
      <c r="P413" s="144">
        <f>I413+J413</f>
        <v>0</v>
      </c>
      <c r="Q413" s="144">
        <f>ROUND(I413*H413,2)</f>
        <v>0</v>
      </c>
      <c r="R413" s="144">
        <f>ROUND(J413*H413,2)</f>
        <v>0</v>
      </c>
      <c r="S413" s="39"/>
      <c r="T413" s="209">
        <f>S413*H413</f>
        <v>0</v>
      </c>
      <c r="U413" s="209">
        <v>0</v>
      </c>
      <c r="V413" s="209">
        <f>U413*H413</f>
        <v>0</v>
      </c>
      <c r="W413" s="209">
        <v>0</v>
      </c>
      <c r="X413" s="210">
        <f>W413*H413</f>
        <v>0</v>
      </c>
      <c r="AR413" s="17" t="s">
        <v>177</v>
      </c>
      <c r="AT413" s="17" t="s">
        <v>173</v>
      </c>
      <c r="AU413" s="17" t="s">
        <v>83</v>
      </c>
      <c r="AY413" s="17" t="s">
        <v>171</v>
      </c>
      <c r="BE413" s="211">
        <f>IF(O413="základní",K413,0)</f>
        <v>0</v>
      </c>
      <c r="BF413" s="211">
        <f>IF(O413="snížená",K413,0)</f>
        <v>0</v>
      </c>
      <c r="BG413" s="211">
        <f>IF(O413="zákl. přenesená",K413,0)</f>
        <v>0</v>
      </c>
      <c r="BH413" s="211">
        <f>IF(O413="sníž. přenesená",K413,0)</f>
        <v>0</v>
      </c>
      <c r="BI413" s="211">
        <f>IF(O413="nulová",K413,0)</f>
        <v>0</v>
      </c>
      <c r="BJ413" s="17" t="s">
        <v>81</v>
      </c>
      <c r="BK413" s="211">
        <f>ROUND(P413*H413,2)</f>
        <v>0</v>
      </c>
      <c r="BL413" s="17" t="s">
        <v>177</v>
      </c>
      <c r="BM413" s="17" t="s">
        <v>606</v>
      </c>
    </row>
    <row r="414" spans="2:65" s="45" customFormat="1" ht="27" x14ac:dyDescent="0.3">
      <c r="B414" s="38"/>
      <c r="D414" s="212" t="s">
        <v>179</v>
      </c>
      <c r="F414" s="213" t="s">
        <v>1267</v>
      </c>
      <c r="M414" s="38"/>
      <c r="N414" s="214"/>
      <c r="O414" s="39"/>
      <c r="P414" s="39"/>
      <c r="Q414" s="39"/>
      <c r="R414" s="39"/>
      <c r="S414" s="39"/>
      <c r="T414" s="39"/>
      <c r="U414" s="39"/>
      <c r="V414" s="39"/>
      <c r="W414" s="39"/>
      <c r="X414" s="87"/>
      <c r="AT414" s="17" t="s">
        <v>179</v>
      </c>
      <c r="AU414" s="17" t="s">
        <v>83</v>
      </c>
    </row>
    <row r="415" spans="2:65" s="255" customFormat="1" ht="13.5" x14ac:dyDescent="0.3">
      <c r="B415" s="254"/>
      <c r="D415" s="212" t="s">
        <v>181</v>
      </c>
      <c r="E415" s="256" t="s">
        <v>5</v>
      </c>
      <c r="F415" s="257" t="s">
        <v>1416</v>
      </c>
      <c r="H415" s="256" t="s">
        <v>5</v>
      </c>
      <c r="M415" s="254"/>
      <c r="N415" s="258"/>
      <c r="O415" s="259"/>
      <c r="P415" s="259"/>
      <c r="Q415" s="259"/>
      <c r="R415" s="259"/>
      <c r="S415" s="259"/>
      <c r="T415" s="259"/>
      <c r="U415" s="259"/>
      <c r="V415" s="259"/>
      <c r="W415" s="259"/>
      <c r="X415" s="260"/>
      <c r="AT415" s="256" t="s">
        <v>181</v>
      </c>
      <c r="AU415" s="256" t="s">
        <v>83</v>
      </c>
      <c r="AV415" s="255" t="s">
        <v>81</v>
      </c>
      <c r="AW415" s="255" t="s">
        <v>7</v>
      </c>
      <c r="AX415" s="255" t="s">
        <v>73</v>
      </c>
      <c r="AY415" s="256" t="s">
        <v>171</v>
      </c>
    </row>
    <row r="416" spans="2:65" s="255" customFormat="1" ht="13.5" x14ac:dyDescent="0.3">
      <c r="B416" s="254"/>
      <c r="D416" s="212" t="s">
        <v>181</v>
      </c>
      <c r="E416" s="256" t="s">
        <v>5</v>
      </c>
      <c r="F416" s="257" t="s">
        <v>1417</v>
      </c>
      <c r="H416" s="256" t="s">
        <v>5</v>
      </c>
      <c r="M416" s="254"/>
      <c r="N416" s="258"/>
      <c r="O416" s="259"/>
      <c r="P416" s="259"/>
      <c r="Q416" s="259"/>
      <c r="R416" s="259"/>
      <c r="S416" s="259"/>
      <c r="T416" s="259"/>
      <c r="U416" s="259"/>
      <c r="V416" s="259"/>
      <c r="W416" s="259"/>
      <c r="X416" s="260"/>
      <c r="AT416" s="256" t="s">
        <v>181</v>
      </c>
      <c r="AU416" s="256" t="s">
        <v>83</v>
      </c>
      <c r="AV416" s="255" t="s">
        <v>81</v>
      </c>
      <c r="AW416" s="255" t="s">
        <v>7</v>
      </c>
      <c r="AX416" s="255" t="s">
        <v>73</v>
      </c>
      <c r="AY416" s="256" t="s">
        <v>171</v>
      </c>
    </row>
    <row r="417" spans="2:65" s="216" customFormat="1" ht="13.5" x14ac:dyDescent="0.3">
      <c r="B417" s="215"/>
      <c r="D417" s="212" t="s">
        <v>181</v>
      </c>
      <c r="E417" s="217" t="s">
        <v>5</v>
      </c>
      <c r="F417" s="218" t="s">
        <v>1418</v>
      </c>
      <c r="H417" s="219">
        <v>12</v>
      </c>
      <c r="M417" s="215"/>
      <c r="N417" s="220"/>
      <c r="O417" s="221"/>
      <c r="P417" s="221"/>
      <c r="Q417" s="221"/>
      <c r="R417" s="221"/>
      <c r="S417" s="221"/>
      <c r="T417" s="221"/>
      <c r="U417" s="221"/>
      <c r="V417" s="221"/>
      <c r="W417" s="221"/>
      <c r="X417" s="222"/>
      <c r="AT417" s="217" t="s">
        <v>181</v>
      </c>
      <c r="AU417" s="217" t="s">
        <v>83</v>
      </c>
      <c r="AV417" s="216" t="s">
        <v>83</v>
      </c>
      <c r="AW417" s="216" t="s">
        <v>7</v>
      </c>
      <c r="AX417" s="216" t="s">
        <v>73</v>
      </c>
      <c r="AY417" s="217" t="s">
        <v>171</v>
      </c>
    </row>
    <row r="418" spans="2:65" s="224" customFormat="1" ht="13.5" x14ac:dyDescent="0.3">
      <c r="B418" s="223"/>
      <c r="D418" s="212" t="s">
        <v>181</v>
      </c>
      <c r="E418" s="225" t="s">
        <v>5</v>
      </c>
      <c r="F418" s="226" t="s">
        <v>205</v>
      </c>
      <c r="H418" s="227">
        <v>12</v>
      </c>
      <c r="M418" s="223"/>
      <c r="N418" s="228"/>
      <c r="O418" s="229"/>
      <c r="P418" s="229"/>
      <c r="Q418" s="229"/>
      <c r="R418" s="229"/>
      <c r="S418" s="229"/>
      <c r="T418" s="229"/>
      <c r="U418" s="229"/>
      <c r="V418" s="229"/>
      <c r="W418" s="229"/>
      <c r="X418" s="230"/>
      <c r="AT418" s="225" t="s">
        <v>181</v>
      </c>
      <c r="AU418" s="225" t="s">
        <v>83</v>
      </c>
      <c r="AV418" s="224" t="s">
        <v>177</v>
      </c>
      <c r="AW418" s="224" t="s">
        <v>7</v>
      </c>
      <c r="AX418" s="224" t="s">
        <v>81</v>
      </c>
      <c r="AY418" s="225" t="s">
        <v>171</v>
      </c>
    </row>
    <row r="419" spans="2:65" s="45" customFormat="1" ht="16.5" customHeight="1" x14ac:dyDescent="0.3">
      <c r="B419" s="38"/>
      <c r="C419" s="201" t="s">
        <v>355</v>
      </c>
      <c r="D419" s="201" t="s">
        <v>173</v>
      </c>
      <c r="E419" s="202" t="s">
        <v>1419</v>
      </c>
      <c r="F419" s="203" t="s">
        <v>1420</v>
      </c>
      <c r="G419" s="204" t="s">
        <v>224</v>
      </c>
      <c r="H419" s="205">
        <v>10</v>
      </c>
      <c r="I419" s="7"/>
      <c r="J419" s="7"/>
      <c r="K419" s="206">
        <f>ROUND(P419*H419,2)</f>
        <v>0</v>
      </c>
      <c r="L419" s="203" t="s">
        <v>5</v>
      </c>
      <c r="M419" s="38"/>
      <c r="N419" s="207" t="s">
        <v>5</v>
      </c>
      <c r="O419" s="208" t="s">
        <v>42</v>
      </c>
      <c r="P419" s="144">
        <f>I419+J419</f>
        <v>0</v>
      </c>
      <c r="Q419" s="144">
        <f>ROUND(I419*H419,2)</f>
        <v>0</v>
      </c>
      <c r="R419" s="144">
        <f>ROUND(J419*H419,2)</f>
        <v>0</v>
      </c>
      <c r="S419" s="39"/>
      <c r="T419" s="209">
        <f>S419*H419</f>
        <v>0</v>
      </c>
      <c r="U419" s="209">
        <v>0</v>
      </c>
      <c r="V419" s="209">
        <f>U419*H419</f>
        <v>0</v>
      </c>
      <c r="W419" s="209">
        <v>0</v>
      </c>
      <c r="X419" s="210">
        <f>W419*H419</f>
        <v>0</v>
      </c>
      <c r="AR419" s="17" t="s">
        <v>177</v>
      </c>
      <c r="AT419" s="17" t="s">
        <v>173</v>
      </c>
      <c r="AU419" s="17" t="s">
        <v>83</v>
      </c>
      <c r="AY419" s="17" t="s">
        <v>171</v>
      </c>
      <c r="BE419" s="211">
        <f>IF(O419="základní",K419,0)</f>
        <v>0</v>
      </c>
      <c r="BF419" s="211">
        <f>IF(O419="snížená",K419,0)</f>
        <v>0</v>
      </c>
      <c r="BG419" s="211">
        <f>IF(O419="zákl. přenesená",K419,0)</f>
        <v>0</v>
      </c>
      <c r="BH419" s="211">
        <f>IF(O419="sníž. přenesená",K419,0)</f>
        <v>0</v>
      </c>
      <c r="BI419" s="211">
        <f>IF(O419="nulová",K419,0)</f>
        <v>0</v>
      </c>
      <c r="BJ419" s="17" t="s">
        <v>81</v>
      </c>
      <c r="BK419" s="211">
        <f>ROUND(P419*H419,2)</f>
        <v>0</v>
      </c>
      <c r="BL419" s="17" t="s">
        <v>177</v>
      </c>
      <c r="BM419" s="17" t="s">
        <v>611</v>
      </c>
    </row>
    <row r="420" spans="2:65" s="45" customFormat="1" ht="27" x14ac:dyDescent="0.3">
      <c r="B420" s="38"/>
      <c r="D420" s="212" t="s">
        <v>179</v>
      </c>
      <c r="F420" s="213" t="s">
        <v>1267</v>
      </c>
      <c r="M420" s="38"/>
      <c r="N420" s="214"/>
      <c r="O420" s="39"/>
      <c r="P420" s="39"/>
      <c r="Q420" s="39"/>
      <c r="R420" s="39"/>
      <c r="S420" s="39"/>
      <c r="T420" s="39"/>
      <c r="U420" s="39"/>
      <c r="V420" s="39"/>
      <c r="W420" s="39"/>
      <c r="X420" s="87"/>
      <c r="AT420" s="17" t="s">
        <v>179</v>
      </c>
      <c r="AU420" s="17" t="s">
        <v>83</v>
      </c>
    </row>
    <row r="421" spans="2:65" s="255" customFormat="1" ht="13.5" x14ac:dyDescent="0.3">
      <c r="B421" s="254"/>
      <c r="D421" s="212" t="s">
        <v>181</v>
      </c>
      <c r="E421" s="256" t="s">
        <v>5</v>
      </c>
      <c r="F421" s="257" t="s">
        <v>1421</v>
      </c>
      <c r="H421" s="256" t="s">
        <v>5</v>
      </c>
      <c r="M421" s="254"/>
      <c r="N421" s="258"/>
      <c r="O421" s="259"/>
      <c r="P421" s="259"/>
      <c r="Q421" s="259"/>
      <c r="R421" s="259"/>
      <c r="S421" s="259"/>
      <c r="T421" s="259"/>
      <c r="U421" s="259"/>
      <c r="V421" s="259"/>
      <c r="W421" s="259"/>
      <c r="X421" s="260"/>
      <c r="AT421" s="256" t="s">
        <v>181</v>
      </c>
      <c r="AU421" s="256" t="s">
        <v>83</v>
      </c>
      <c r="AV421" s="255" t="s">
        <v>81</v>
      </c>
      <c r="AW421" s="255" t="s">
        <v>7</v>
      </c>
      <c r="AX421" s="255" t="s">
        <v>73</v>
      </c>
      <c r="AY421" s="256" t="s">
        <v>171</v>
      </c>
    </row>
    <row r="422" spans="2:65" s="255" customFormat="1" ht="13.5" x14ac:dyDescent="0.3">
      <c r="B422" s="254"/>
      <c r="D422" s="212" t="s">
        <v>181</v>
      </c>
      <c r="E422" s="256" t="s">
        <v>5</v>
      </c>
      <c r="F422" s="257" t="s">
        <v>1422</v>
      </c>
      <c r="H422" s="256" t="s">
        <v>5</v>
      </c>
      <c r="M422" s="254"/>
      <c r="N422" s="258"/>
      <c r="O422" s="259"/>
      <c r="P422" s="259"/>
      <c r="Q422" s="259"/>
      <c r="R422" s="259"/>
      <c r="S422" s="259"/>
      <c r="T422" s="259"/>
      <c r="U422" s="259"/>
      <c r="V422" s="259"/>
      <c r="W422" s="259"/>
      <c r="X422" s="260"/>
      <c r="AT422" s="256" t="s">
        <v>181</v>
      </c>
      <c r="AU422" s="256" t="s">
        <v>83</v>
      </c>
      <c r="AV422" s="255" t="s">
        <v>81</v>
      </c>
      <c r="AW422" s="255" t="s">
        <v>7</v>
      </c>
      <c r="AX422" s="255" t="s">
        <v>73</v>
      </c>
      <c r="AY422" s="256" t="s">
        <v>171</v>
      </c>
    </row>
    <row r="423" spans="2:65" s="216" customFormat="1" ht="13.5" x14ac:dyDescent="0.3">
      <c r="B423" s="215"/>
      <c r="D423" s="212" t="s">
        <v>181</v>
      </c>
      <c r="E423" s="217" t="s">
        <v>5</v>
      </c>
      <c r="F423" s="218" t="s">
        <v>948</v>
      </c>
      <c r="H423" s="219">
        <v>10</v>
      </c>
      <c r="M423" s="215"/>
      <c r="N423" s="220"/>
      <c r="O423" s="221"/>
      <c r="P423" s="221"/>
      <c r="Q423" s="221"/>
      <c r="R423" s="221"/>
      <c r="S423" s="221"/>
      <c r="T423" s="221"/>
      <c r="U423" s="221"/>
      <c r="V423" s="221"/>
      <c r="W423" s="221"/>
      <c r="X423" s="222"/>
      <c r="AT423" s="217" t="s">
        <v>181</v>
      </c>
      <c r="AU423" s="217" t="s">
        <v>83</v>
      </c>
      <c r="AV423" s="216" t="s">
        <v>83</v>
      </c>
      <c r="AW423" s="216" t="s">
        <v>7</v>
      </c>
      <c r="AX423" s="216" t="s">
        <v>73</v>
      </c>
      <c r="AY423" s="217" t="s">
        <v>171</v>
      </c>
    </row>
    <row r="424" spans="2:65" s="224" customFormat="1" ht="13.5" x14ac:dyDescent="0.3">
      <c r="B424" s="223"/>
      <c r="D424" s="212" t="s">
        <v>181</v>
      </c>
      <c r="E424" s="225" t="s">
        <v>5</v>
      </c>
      <c r="F424" s="226" t="s">
        <v>205</v>
      </c>
      <c r="H424" s="227">
        <v>10</v>
      </c>
      <c r="M424" s="223"/>
      <c r="N424" s="228"/>
      <c r="O424" s="229"/>
      <c r="P424" s="229"/>
      <c r="Q424" s="229"/>
      <c r="R424" s="229"/>
      <c r="S424" s="229"/>
      <c r="T424" s="229"/>
      <c r="U424" s="229"/>
      <c r="V424" s="229"/>
      <c r="W424" s="229"/>
      <c r="X424" s="230"/>
      <c r="AT424" s="225" t="s">
        <v>181</v>
      </c>
      <c r="AU424" s="225" t="s">
        <v>83</v>
      </c>
      <c r="AV424" s="224" t="s">
        <v>177</v>
      </c>
      <c r="AW424" s="224" t="s">
        <v>7</v>
      </c>
      <c r="AX424" s="224" t="s">
        <v>81</v>
      </c>
      <c r="AY424" s="225" t="s">
        <v>171</v>
      </c>
    </row>
    <row r="425" spans="2:65" s="45" customFormat="1" ht="16.5" customHeight="1" x14ac:dyDescent="0.3">
      <c r="B425" s="38"/>
      <c r="C425" s="201" t="s">
        <v>359</v>
      </c>
      <c r="D425" s="201" t="s">
        <v>173</v>
      </c>
      <c r="E425" s="202" t="s">
        <v>1423</v>
      </c>
      <c r="F425" s="203" t="s">
        <v>1424</v>
      </c>
      <c r="G425" s="204" t="s">
        <v>224</v>
      </c>
      <c r="H425" s="205">
        <v>4</v>
      </c>
      <c r="I425" s="7"/>
      <c r="J425" s="7"/>
      <c r="K425" s="206">
        <f>ROUND(P425*H425,2)</f>
        <v>0</v>
      </c>
      <c r="L425" s="203" t="s">
        <v>5</v>
      </c>
      <c r="M425" s="38"/>
      <c r="N425" s="207" t="s">
        <v>5</v>
      </c>
      <c r="O425" s="208" t="s">
        <v>42</v>
      </c>
      <c r="P425" s="144">
        <f>I425+J425</f>
        <v>0</v>
      </c>
      <c r="Q425" s="144">
        <f>ROUND(I425*H425,2)</f>
        <v>0</v>
      </c>
      <c r="R425" s="144">
        <f>ROUND(J425*H425,2)</f>
        <v>0</v>
      </c>
      <c r="S425" s="39"/>
      <c r="T425" s="209">
        <f>S425*H425</f>
        <v>0</v>
      </c>
      <c r="U425" s="209">
        <v>0</v>
      </c>
      <c r="V425" s="209">
        <f>U425*H425</f>
        <v>0</v>
      </c>
      <c r="W425" s="209">
        <v>0</v>
      </c>
      <c r="X425" s="210">
        <f>W425*H425</f>
        <v>0</v>
      </c>
      <c r="AR425" s="17" t="s">
        <v>177</v>
      </c>
      <c r="AT425" s="17" t="s">
        <v>173</v>
      </c>
      <c r="AU425" s="17" t="s">
        <v>83</v>
      </c>
      <c r="AY425" s="17" t="s">
        <v>171</v>
      </c>
      <c r="BE425" s="211">
        <f>IF(O425="základní",K425,0)</f>
        <v>0</v>
      </c>
      <c r="BF425" s="211">
        <f>IF(O425="snížená",K425,0)</f>
        <v>0</v>
      </c>
      <c r="BG425" s="211">
        <f>IF(O425="zákl. přenesená",K425,0)</f>
        <v>0</v>
      </c>
      <c r="BH425" s="211">
        <f>IF(O425="sníž. přenesená",K425,0)</f>
        <v>0</v>
      </c>
      <c r="BI425" s="211">
        <f>IF(O425="nulová",K425,0)</f>
        <v>0</v>
      </c>
      <c r="BJ425" s="17" t="s">
        <v>81</v>
      </c>
      <c r="BK425" s="211">
        <f>ROUND(P425*H425,2)</f>
        <v>0</v>
      </c>
      <c r="BL425" s="17" t="s">
        <v>177</v>
      </c>
      <c r="BM425" s="17" t="s">
        <v>616</v>
      </c>
    </row>
    <row r="426" spans="2:65" s="45" customFormat="1" ht="27" x14ac:dyDescent="0.3">
      <c r="B426" s="38"/>
      <c r="D426" s="212" t="s">
        <v>179</v>
      </c>
      <c r="F426" s="213" t="s">
        <v>1267</v>
      </c>
      <c r="M426" s="38"/>
      <c r="N426" s="214"/>
      <c r="O426" s="39"/>
      <c r="P426" s="39"/>
      <c r="Q426" s="39"/>
      <c r="R426" s="39"/>
      <c r="S426" s="39"/>
      <c r="T426" s="39"/>
      <c r="U426" s="39"/>
      <c r="V426" s="39"/>
      <c r="W426" s="39"/>
      <c r="X426" s="87"/>
      <c r="AT426" s="17" t="s">
        <v>179</v>
      </c>
      <c r="AU426" s="17" t="s">
        <v>83</v>
      </c>
    </row>
    <row r="427" spans="2:65" s="255" customFormat="1" ht="13.5" x14ac:dyDescent="0.3">
      <c r="B427" s="254"/>
      <c r="D427" s="212" t="s">
        <v>181</v>
      </c>
      <c r="E427" s="256" t="s">
        <v>5</v>
      </c>
      <c r="F427" s="257" t="s">
        <v>1425</v>
      </c>
      <c r="H427" s="256" t="s">
        <v>5</v>
      </c>
      <c r="M427" s="254"/>
      <c r="N427" s="258"/>
      <c r="O427" s="259"/>
      <c r="P427" s="259"/>
      <c r="Q427" s="259"/>
      <c r="R427" s="259"/>
      <c r="S427" s="259"/>
      <c r="T427" s="259"/>
      <c r="U427" s="259"/>
      <c r="V427" s="259"/>
      <c r="W427" s="259"/>
      <c r="X427" s="260"/>
      <c r="AT427" s="256" t="s">
        <v>181</v>
      </c>
      <c r="AU427" s="256" t="s">
        <v>83</v>
      </c>
      <c r="AV427" s="255" t="s">
        <v>81</v>
      </c>
      <c r="AW427" s="255" t="s">
        <v>7</v>
      </c>
      <c r="AX427" s="255" t="s">
        <v>73</v>
      </c>
      <c r="AY427" s="256" t="s">
        <v>171</v>
      </c>
    </row>
    <row r="428" spans="2:65" s="255" customFormat="1" ht="13.5" x14ac:dyDescent="0.3">
      <c r="B428" s="254"/>
      <c r="D428" s="212" t="s">
        <v>181</v>
      </c>
      <c r="E428" s="256" t="s">
        <v>5</v>
      </c>
      <c r="F428" s="257" t="s">
        <v>1426</v>
      </c>
      <c r="H428" s="256" t="s">
        <v>5</v>
      </c>
      <c r="M428" s="254"/>
      <c r="N428" s="258"/>
      <c r="O428" s="259"/>
      <c r="P428" s="259"/>
      <c r="Q428" s="259"/>
      <c r="R428" s="259"/>
      <c r="S428" s="259"/>
      <c r="T428" s="259"/>
      <c r="U428" s="259"/>
      <c r="V428" s="259"/>
      <c r="W428" s="259"/>
      <c r="X428" s="260"/>
      <c r="AT428" s="256" t="s">
        <v>181</v>
      </c>
      <c r="AU428" s="256" t="s">
        <v>83</v>
      </c>
      <c r="AV428" s="255" t="s">
        <v>81</v>
      </c>
      <c r="AW428" s="255" t="s">
        <v>7</v>
      </c>
      <c r="AX428" s="255" t="s">
        <v>73</v>
      </c>
      <c r="AY428" s="256" t="s">
        <v>171</v>
      </c>
    </row>
    <row r="429" spans="2:65" s="216" customFormat="1" ht="13.5" x14ac:dyDescent="0.3">
      <c r="B429" s="215"/>
      <c r="D429" s="212" t="s">
        <v>181</v>
      </c>
      <c r="E429" s="217" t="s">
        <v>5</v>
      </c>
      <c r="F429" s="218" t="s">
        <v>1401</v>
      </c>
      <c r="H429" s="219">
        <v>4</v>
      </c>
      <c r="M429" s="215"/>
      <c r="N429" s="220"/>
      <c r="O429" s="221"/>
      <c r="P429" s="221"/>
      <c r="Q429" s="221"/>
      <c r="R429" s="221"/>
      <c r="S429" s="221"/>
      <c r="T429" s="221"/>
      <c r="U429" s="221"/>
      <c r="V429" s="221"/>
      <c r="W429" s="221"/>
      <c r="X429" s="222"/>
      <c r="AT429" s="217" t="s">
        <v>181</v>
      </c>
      <c r="AU429" s="217" t="s">
        <v>83</v>
      </c>
      <c r="AV429" s="216" t="s">
        <v>83</v>
      </c>
      <c r="AW429" s="216" t="s">
        <v>7</v>
      </c>
      <c r="AX429" s="216" t="s">
        <v>73</v>
      </c>
      <c r="AY429" s="217" t="s">
        <v>171</v>
      </c>
    </row>
    <row r="430" spans="2:65" s="224" customFormat="1" ht="13.5" x14ac:dyDescent="0.3">
      <c r="B430" s="223"/>
      <c r="D430" s="212" t="s">
        <v>181</v>
      </c>
      <c r="E430" s="225" t="s">
        <v>5</v>
      </c>
      <c r="F430" s="226" t="s">
        <v>205</v>
      </c>
      <c r="H430" s="227">
        <v>4</v>
      </c>
      <c r="M430" s="223"/>
      <c r="N430" s="228"/>
      <c r="O430" s="229"/>
      <c r="P430" s="229"/>
      <c r="Q430" s="229"/>
      <c r="R430" s="229"/>
      <c r="S430" s="229"/>
      <c r="T430" s="229"/>
      <c r="U430" s="229"/>
      <c r="V430" s="229"/>
      <c r="W430" s="229"/>
      <c r="X430" s="230"/>
      <c r="AT430" s="225" t="s">
        <v>181</v>
      </c>
      <c r="AU430" s="225" t="s">
        <v>83</v>
      </c>
      <c r="AV430" s="224" t="s">
        <v>177</v>
      </c>
      <c r="AW430" s="224" t="s">
        <v>7</v>
      </c>
      <c r="AX430" s="224" t="s">
        <v>81</v>
      </c>
      <c r="AY430" s="225" t="s">
        <v>171</v>
      </c>
    </row>
    <row r="431" spans="2:65" s="45" customFormat="1" ht="16.5" customHeight="1" x14ac:dyDescent="0.3">
      <c r="B431" s="38"/>
      <c r="C431" s="201" t="s">
        <v>363</v>
      </c>
      <c r="D431" s="201" t="s">
        <v>173</v>
      </c>
      <c r="E431" s="202" t="s">
        <v>1427</v>
      </c>
      <c r="F431" s="203" t="s">
        <v>1428</v>
      </c>
      <c r="G431" s="204" t="s">
        <v>224</v>
      </c>
      <c r="H431" s="205">
        <v>3</v>
      </c>
      <c r="I431" s="7"/>
      <c r="J431" s="7"/>
      <c r="K431" s="206">
        <f>ROUND(P431*H431,2)</f>
        <v>0</v>
      </c>
      <c r="L431" s="203" t="s">
        <v>5</v>
      </c>
      <c r="M431" s="38"/>
      <c r="N431" s="207" t="s">
        <v>5</v>
      </c>
      <c r="O431" s="208" t="s">
        <v>42</v>
      </c>
      <c r="P431" s="144">
        <f>I431+J431</f>
        <v>0</v>
      </c>
      <c r="Q431" s="144">
        <f>ROUND(I431*H431,2)</f>
        <v>0</v>
      </c>
      <c r="R431" s="144">
        <f>ROUND(J431*H431,2)</f>
        <v>0</v>
      </c>
      <c r="S431" s="39"/>
      <c r="T431" s="209">
        <f>S431*H431</f>
        <v>0</v>
      </c>
      <c r="U431" s="209">
        <v>0</v>
      </c>
      <c r="V431" s="209">
        <f>U431*H431</f>
        <v>0</v>
      </c>
      <c r="W431" s="209">
        <v>0</v>
      </c>
      <c r="X431" s="210">
        <f>W431*H431</f>
        <v>0</v>
      </c>
      <c r="AR431" s="17" t="s">
        <v>177</v>
      </c>
      <c r="AT431" s="17" t="s">
        <v>173</v>
      </c>
      <c r="AU431" s="17" t="s">
        <v>83</v>
      </c>
      <c r="AY431" s="17" t="s">
        <v>171</v>
      </c>
      <c r="BE431" s="211">
        <f>IF(O431="základní",K431,0)</f>
        <v>0</v>
      </c>
      <c r="BF431" s="211">
        <f>IF(O431="snížená",K431,0)</f>
        <v>0</v>
      </c>
      <c r="BG431" s="211">
        <f>IF(O431="zákl. přenesená",K431,0)</f>
        <v>0</v>
      </c>
      <c r="BH431" s="211">
        <f>IF(O431="sníž. přenesená",K431,0)</f>
        <v>0</v>
      </c>
      <c r="BI431" s="211">
        <f>IF(O431="nulová",K431,0)</f>
        <v>0</v>
      </c>
      <c r="BJ431" s="17" t="s">
        <v>81</v>
      </c>
      <c r="BK431" s="211">
        <f>ROUND(P431*H431,2)</f>
        <v>0</v>
      </c>
      <c r="BL431" s="17" t="s">
        <v>177</v>
      </c>
      <c r="BM431" s="17" t="s">
        <v>620</v>
      </c>
    </row>
    <row r="432" spans="2:65" s="45" customFormat="1" ht="27" x14ac:dyDescent="0.3">
      <c r="B432" s="38"/>
      <c r="D432" s="212" t="s">
        <v>179</v>
      </c>
      <c r="F432" s="213" t="s">
        <v>1267</v>
      </c>
      <c r="M432" s="38"/>
      <c r="N432" s="214"/>
      <c r="O432" s="39"/>
      <c r="P432" s="39"/>
      <c r="Q432" s="39"/>
      <c r="R432" s="39"/>
      <c r="S432" s="39"/>
      <c r="T432" s="39"/>
      <c r="U432" s="39"/>
      <c r="V432" s="39"/>
      <c r="W432" s="39"/>
      <c r="X432" s="87"/>
      <c r="AT432" s="17" t="s">
        <v>179</v>
      </c>
      <c r="AU432" s="17" t="s">
        <v>83</v>
      </c>
    </row>
    <row r="433" spans="2:65" s="255" customFormat="1" ht="13.5" x14ac:dyDescent="0.3">
      <c r="B433" s="254"/>
      <c r="D433" s="212" t="s">
        <v>181</v>
      </c>
      <c r="E433" s="256" t="s">
        <v>5</v>
      </c>
      <c r="F433" s="257" t="s">
        <v>1429</v>
      </c>
      <c r="H433" s="256" t="s">
        <v>5</v>
      </c>
      <c r="M433" s="254"/>
      <c r="N433" s="258"/>
      <c r="O433" s="259"/>
      <c r="P433" s="259"/>
      <c r="Q433" s="259"/>
      <c r="R433" s="259"/>
      <c r="S433" s="259"/>
      <c r="T433" s="259"/>
      <c r="U433" s="259"/>
      <c r="V433" s="259"/>
      <c r="W433" s="259"/>
      <c r="X433" s="260"/>
      <c r="AT433" s="256" t="s">
        <v>181</v>
      </c>
      <c r="AU433" s="256" t="s">
        <v>83</v>
      </c>
      <c r="AV433" s="255" t="s">
        <v>81</v>
      </c>
      <c r="AW433" s="255" t="s">
        <v>7</v>
      </c>
      <c r="AX433" s="255" t="s">
        <v>73</v>
      </c>
      <c r="AY433" s="256" t="s">
        <v>171</v>
      </c>
    </row>
    <row r="434" spans="2:65" s="216" customFormat="1" ht="13.5" x14ac:dyDescent="0.3">
      <c r="B434" s="215"/>
      <c r="D434" s="212" t="s">
        <v>181</v>
      </c>
      <c r="E434" s="217" t="s">
        <v>5</v>
      </c>
      <c r="F434" s="218" t="s">
        <v>188</v>
      </c>
      <c r="H434" s="219">
        <v>3</v>
      </c>
      <c r="M434" s="215"/>
      <c r="N434" s="220"/>
      <c r="O434" s="221"/>
      <c r="P434" s="221"/>
      <c r="Q434" s="221"/>
      <c r="R434" s="221"/>
      <c r="S434" s="221"/>
      <c r="T434" s="221"/>
      <c r="U434" s="221"/>
      <c r="V434" s="221"/>
      <c r="W434" s="221"/>
      <c r="X434" s="222"/>
      <c r="AT434" s="217" t="s">
        <v>181</v>
      </c>
      <c r="AU434" s="217" t="s">
        <v>83</v>
      </c>
      <c r="AV434" s="216" t="s">
        <v>83</v>
      </c>
      <c r="AW434" s="216" t="s">
        <v>7</v>
      </c>
      <c r="AX434" s="216" t="s">
        <v>73</v>
      </c>
      <c r="AY434" s="217" t="s">
        <v>171</v>
      </c>
    </row>
    <row r="435" spans="2:65" s="224" customFormat="1" ht="13.5" x14ac:dyDescent="0.3">
      <c r="B435" s="223"/>
      <c r="D435" s="212" t="s">
        <v>181</v>
      </c>
      <c r="E435" s="225" t="s">
        <v>5</v>
      </c>
      <c r="F435" s="226" t="s">
        <v>205</v>
      </c>
      <c r="H435" s="227">
        <v>3</v>
      </c>
      <c r="M435" s="223"/>
      <c r="N435" s="228"/>
      <c r="O435" s="229"/>
      <c r="P435" s="229"/>
      <c r="Q435" s="229"/>
      <c r="R435" s="229"/>
      <c r="S435" s="229"/>
      <c r="T435" s="229"/>
      <c r="U435" s="229"/>
      <c r="V435" s="229"/>
      <c r="W435" s="229"/>
      <c r="X435" s="230"/>
      <c r="AT435" s="225" t="s">
        <v>181</v>
      </c>
      <c r="AU435" s="225" t="s">
        <v>83</v>
      </c>
      <c r="AV435" s="224" t="s">
        <v>177</v>
      </c>
      <c r="AW435" s="224" t="s">
        <v>7</v>
      </c>
      <c r="AX435" s="224" t="s">
        <v>81</v>
      </c>
      <c r="AY435" s="225" t="s">
        <v>171</v>
      </c>
    </row>
    <row r="436" spans="2:65" s="45" customFormat="1" ht="16.5" customHeight="1" x14ac:dyDescent="0.3">
      <c r="B436" s="38"/>
      <c r="C436" s="201" t="s">
        <v>367</v>
      </c>
      <c r="D436" s="201" t="s">
        <v>173</v>
      </c>
      <c r="E436" s="202" t="s">
        <v>1430</v>
      </c>
      <c r="F436" s="203" t="s">
        <v>1431</v>
      </c>
      <c r="G436" s="204" t="s">
        <v>176</v>
      </c>
      <c r="H436" s="205">
        <v>22.7</v>
      </c>
      <c r="I436" s="7"/>
      <c r="J436" s="7"/>
      <c r="K436" s="206">
        <f>ROUND(P436*H436,2)</f>
        <v>0</v>
      </c>
      <c r="L436" s="203" t="s">
        <v>5</v>
      </c>
      <c r="M436" s="38"/>
      <c r="N436" s="207" t="s">
        <v>5</v>
      </c>
      <c r="O436" s="208" t="s">
        <v>42</v>
      </c>
      <c r="P436" s="144">
        <f>I436+J436</f>
        <v>0</v>
      </c>
      <c r="Q436" s="144">
        <f>ROUND(I436*H436,2)</f>
        <v>0</v>
      </c>
      <c r="R436" s="144">
        <f>ROUND(J436*H436,2)</f>
        <v>0</v>
      </c>
      <c r="S436" s="39"/>
      <c r="T436" s="209">
        <f>S436*H436</f>
        <v>0</v>
      </c>
      <c r="U436" s="209">
        <v>0</v>
      </c>
      <c r="V436" s="209">
        <f>U436*H436</f>
        <v>0</v>
      </c>
      <c r="W436" s="209">
        <v>0</v>
      </c>
      <c r="X436" s="210">
        <f>W436*H436</f>
        <v>0</v>
      </c>
      <c r="AR436" s="17" t="s">
        <v>177</v>
      </c>
      <c r="AT436" s="17" t="s">
        <v>173</v>
      </c>
      <c r="AU436" s="17" t="s">
        <v>83</v>
      </c>
      <c r="AY436" s="17" t="s">
        <v>171</v>
      </c>
      <c r="BE436" s="211">
        <f>IF(O436="základní",K436,0)</f>
        <v>0</v>
      </c>
      <c r="BF436" s="211">
        <f>IF(O436="snížená",K436,0)</f>
        <v>0</v>
      </c>
      <c r="BG436" s="211">
        <f>IF(O436="zákl. přenesená",K436,0)</f>
        <v>0</v>
      </c>
      <c r="BH436" s="211">
        <f>IF(O436="sníž. přenesená",K436,0)</f>
        <v>0</v>
      </c>
      <c r="BI436" s="211">
        <f>IF(O436="nulová",K436,0)</f>
        <v>0</v>
      </c>
      <c r="BJ436" s="17" t="s">
        <v>81</v>
      </c>
      <c r="BK436" s="211">
        <f>ROUND(P436*H436,2)</f>
        <v>0</v>
      </c>
      <c r="BL436" s="17" t="s">
        <v>177</v>
      </c>
      <c r="BM436" s="17" t="s">
        <v>623</v>
      </c>
    </row>
    <row r="437" spans="2:65" s="45" customFormat="1" ht="27" x14ac:dyDescent="0.3">
      <c r="B437" s="38"/>
      <c r="D437" s="212" t="s">
        <v>179</v>
      </c>
      <c r="F437" s="213" t="s">
        <v>1267</v>
      </c>
      <c r="M437" s="38"/>
      <c r="N437" s="214"/>
      <c r="O437" s="39"/>
      <c r="P437" s="39"/>
      <c r="Q437" s="39"/>
      <c r="R437" s="39"/>
      <c r="S437" s="39"/>
      <c r="T437" s="39"/>
      <c r="U437" s="39"/>
      <c r="V437" s="39"/>
      <c r="W437" s="39"/>
      <c r="X437" s="87"/>
      <c r="AT437" s="17" t="s">
        <v>179</v>
      </c>
      <c r="AU437" s="17" t="s">
        <v>83</v>
      </c>
    </row>
    <row r="438" spans="2:65" s="255" customFormat="1" ht="13.5" x14ac:dyDescent="0.3">
      <c r="B438" s="254"/>
      <c r="D438" s="212" t="s">
        <v>181</v>
      </c>
      <c r="E438" s="256" t="s">
        <v>5</v>
      </c>
      <c r="F438" s="257" t="s">
        <v>1432</v>
      </c>
      <c r="H438" s="256" t="s">
        <v>5</v>
      </c>
      <c r="M438" s="254"/>
      <c r="N438" s="258"/>
      <c r="O438" s="259"/>
      <c r="P438" s="259"/>
      <c r="Q438" s="259"/>
      <c r="R438" s="259"/>
      <c r="S438" s="259"/>
      <c r="T438" s="259"/>
      <c r="U438" s="259"/>
      <c r="V438" s="259"/>
      <c r="W438" s="259"/>
      <c r="X438" s="260"/>
      <c r="AT438" s="256" t="s">
        <v>181</v>
      </c>
      <c r="AU438" s="256" t="s">
        <v>83</v>
      </c>
      <c r="AV438" s="255" t="s">
        <v>81</v>
      </c>
      <c r="AW438" s="255" t="s">
        <v>7</v>
      </c>
      <c r="AX438" s="255" t="s">
        <v>73</v>
      </c>
      <c r="AY438" s="256" t="s">
        <v>171</v>
      </c>
    </row>
    <row r="439" spans="2:65" s="255" customFormat="1" ht="13.5" x14ac:dyDescent="0.3">
      <c r="B439" s="254"/>
      <c r="C439" s="259"/>
      <c r="D439" s="262" t="s">
        <v>181</v>
      </c>
      <c r="E439" s="264" t="s">
        <v>5</v>
      </c>
      <c r="F439" s="268" t="s">
        <v>1433</v>
      </c>
      <c r="G439" s="259"/>
      <c r="H439" s="264" t="s">
        <v>5</v>
      </c>
      <c r="I439" s="259"/>
      <c r="J439" s="259"/>
      <c r="K439" s="259"/>
      <c r="L439" s="259"/>
      <c r="M439" s="254"/>
      <c r="N439" s="258"/>
      <c r="O439" s="259"/>
      <c r="P439" s="259"/>
      <c r="Q439" s="259"/>
      <c r="R439" s="259"/>
      <c r="S439" s="259"/>
      <c r="T439" s="259"/>
      <c r="U439" s="259"/>
      <c r="V439" s="259"/>
      <c r="W439" s="259"/>
      <c r="X439" s="260"/>
      <c r="AT439" s="256" t="s">
        <v>181</v>
      </c>
      <c r="AU439" s="256" t="s">
        <v>83</v>
      </c>
      <c r="AV439" s="255" t="s">
        <v>81</v>
      </c>
      <c r="AW439" s="255" t="s">
        <v>7</v>
      </c>
      <c r="AX439" s="255" t="s">
        <v>73</v>
      </c>
      <c r="AY439" s="256" t="s">
        <v>171</v>
      </c>
    </row>
    <row r="440" spans="2:65" s="216" customFormat="1" ht="13.5" x14ac:dyDescent="0.3">
      <c r="B440" s="215"/>
      <c r="D440" s="212" t="s">
        <v>181</v>
      </c>
      <c r="E440" s="217" t="s">
        <v>5</v>
      </c>
      <c r="F440" s="218" t="s">
        <v>1434</v>
      </c>
      <c r="H440" s="219">
        <v>13.5</v>
      </c>
      <c r="M440" s="215"/>
      <c r="N440" s="220"/>
      <c r="O440" s="221"/>
      <c r="P440" s="221"/>
      <c r="Q440" s="221"/>
      <c r="R440" s="221"/>
      <c r="S440" s="221"/>
      <c r="T440" s="221"/>
      <c r="U440" s="221"/>
      <c r="V440" s="221"/>
      <c r="W440" s="221"/>
      <c r="X440" s="222"/>
      <c r="AT440" s="217" t="s">
        <v>181</v>
      </c>
      <c r="AU440" s="217" t="s">
        <v>83</v>
      </c>
      <c r="AV440" s="216" t="s">
        <v>83</v>
      </c>
      <c r="AW440" s="216" t="s">
        <v>7</v>
      </c>
      <c r="AX440" s="216" t="s">
        <v>73</v>
      </c>
      <c r="AY440" s="217" t="s">
        <v>171</v>
      </c>
    </row>
    <row r="441" spans="2:65" s="244" customFormat="1" ht="13.5" x14ac:dyDescent="0.3">
      <c r="B441" s="243"/>
      <c r="D441" s="212" t="s">
        <v>181</v>
      </c>
      <c r="E441" s="245" t="s">
        <v>5</v>
      </c>
      <c r="F441" s="246" t="s">
        <v>501</v>
      </c>
      <c r="H441" s="247">
        <v>13.5</v>
      </c>
      <c r="M441" s="243"/>
      <c r="N441" s="248"/>
      <c r="O441" s="249"/>
      <c r="P441" s="249"/>
      <c r="Q441" s="249"/>
      <c r="R441" s="249"/>
      <c r="S441" s="249"/>
      <c r="T441" s="249"/>
      <c r="U441" s="249"/>
      <c r="V441" s="249"/>
      <c r="W441" s="249"/>
      <c r="X441" s="250"/>
      <c r="AT441" s="245" t="s">
        <v>181</v>
      </c>
      <c r="AU441" s="245" t="s">
        <v>83</v>
      </c>
      <c r="AV441" s="244" t="s">
        <v>188</v>
      </c>
      <c r="AW441" s="244" t="s">
        <v>7</v>
      </c>
      <c r="AX441" s="244" t="s">
        <v>73</v>
      </c>
      <c r="AY441" s="245" t="s">
        <v>171</v>
      </c>
    </row>
    <row r="442" spans="2:65" s="255" customFormat="1" ht="13.5" x14ac:dyDescent="0.3">
      <c r="B442" s="254"/>
      <c r="D442" s="212" t="s">
        <v>181</v>
      </c>
      <c r="E442" s="256" t="s">
        <v>5</v>
      </c>
      <c r="F442" s="257" t="s">
        <v>1435</v>
      </c>
      <c r="H442" s="256" t="s">
        <v>5</v>
      </c>
      <c r="M442" s="254"/>
      <c r="N442" s="258"/>
      <c r="O442" s="259"/>
      <c r="P442" s="259"/>
      <c r="Q442" s="259"/>
      <c r="R442" s="259"/>
      <c r="S442" s="259"/>
      <c r="T442" s="259"/>
      <c r="U442" s="259"/>
      <c r="V442" s="259"/>
      <c r="W442" s="259"/>
      <c r="X442" s="260"/>
      <c r="AT442" s="256" t="s">
        <v>181</v>
      </c>
      <c r="AU442" s="256" t="s">
        <v>83</v>
      </c>
      <c r="AV442" s="255" t="s">
        <v>81</v>
      </c>
      <c r="AW442" s="255" t="s">
        <v>7</v>
      </c>
      <c r="AX442" s="255" t="s">
        <v>73</v>
      </c>
      <c r="AY442" s="256" t="s">
        <v>171</v>
      </c>
    </row>
    <row r="443" spans="2:65" s="255" customFormat="1" ht="13.5" x14ac:dyDescent="0.3">
      <c r="B443" s="254"/>
      <c r="D443" s="212" t="s">
        <v>181</v>
      </c>
      <c r="E443" s="256" t="s">
        <v>5</v>
      </c>
      <c r="F443" s="257" t="s">
        <v>1436</v>
      </c>
      <c r="H443" s="256" t="s">
        <v>5</v>
      </c>
      <c r="M443" s="254"/>
      <c r="N443" s="258"/>
      <c r="O443" s="259"/>
      <c r="P443" s="259"/>
      <c r="Q443" s="259"/>
      <c r="R443" s="259"/>
      <c r="S443" s="259"/>
      <c r="T443" s="259"/>
      <c r="U443" s="259"/>
      <c r="V443" s="259"/>
      <c r="W443" s="259"/>
      <c r="X443" s="260"/>
      <c r="AT443" s="256" t="s">
        <v>181</v>
      </c>
      <c r="AU443" s="256" t="s">
        <v>83</v>
      </c>
      <c r="AV443" s="255" t="s">
        <v>81</v>
      </c>
      <c r="AW443" s="255" t="s">
        <v>7</v>
      </c>
      <c r="AX443" s="255" t="s">
        <v>73</v>
      </c>
      <c r="AY443" s="256" t="s">
        <v>171</v>
      </c>
    </row>
    <row r="444" spans="2:65" s="216" customFormat="1" ht="13.5" x14ac:dyDescent="0.3">
      <c r="B444" s="215"/>
      <c r="D444" s="212" t="s">
        <v>181</v>
      </c>
      <c r="E444" s="217" t="s">
        <v>5</v>
      </c>
      <c r="F444" s="218" t="s">
        <v>1437</v>
      </c>
      <c r="H444" s="219">
        <v>9.1999999999999993</v>
      </c>
      <c r="M444" s="215"/>
      <c r="N444" s="220"/>
      <c r="O444" s="221"/>
      <c r="P444" s="221"/>
      <c r="Q444" s="221"/>
      <c r="R444" s="221"/>
      <c r="S444" s="221"/>
      <c r="T444" s="221"/>
      <c r="U444" s="221"/>
      <c r="V444" s="221"/>
      <c r="W444" s="221"/>
      <c r="X444" s="222"/>
      <c r="AT444" s="217" t="s">
        <v>181</v>
      </c>
      <c r="AU444" s="217" t="s">
        <v>83</v>
      </c>
      <c r="AV444" s="216" t="s">
        <v>83</v>
      </c>
      <c r="AW444" s="216" t="s">
        <v>7</v>
      </c>
      <c r="AX444" s="216" t="s">
        <v>73</v>
      </c>
      <c r="AY444" s="217" t="s">
        <v>171</v>
      </c>
    </row>
    <row r="445" spans="2:65" s="244" customFormat="1" ht="13.5" x14ac:dyDescent="0.3">
      <c r="B445" s="243"/>
      <c r="D445" s="212" t="s">
        <v>181</v>
      </c>
      <c r="E445" s="245" t="s">
        <v>5</v>
      </c>
      <c r="F445" s="246" t="s">
        <v>501</v>
      </c>
      <c r="H445" s="247">
        <v>9.1999999999999993</v>
      </c>
      <c r="M445" s="243"/>
      <c r="N445" s="248"/>
      <c r="O445" s="249"/>
      <c r="P445" s="249"/>
      <c r="Q445" s="249"/>
      <c r="R445" s="249"/>
      <c r="S445" s="249"/>
      <c r="T445" s="249"/>
      <c r="U445" s="249"/>
      <c r="V445" s="249"/>
      <c r="W445" s="249"/>
      <c r="X445" s="250"/>
      <c r="AT445" s="245" t="s">
        <v>181</v>
      </c>
      <c r="AU445" s="245" t="s">
        <v>83</v>
      </c>
      <c r="AV445" s="244" t="s">
        <v>188</v>
      </c>
      <c r="AW445" s="244" t="s">
        <v>7</v>
      </c>
      <c r="AX445" s="244" t="s">
        <v>73</v>
      </c>
      <c r="AY445" s="245" t="s">
        <v>171</v>
      </c>
    </row>
    <row r="446" spans="2:65" s="224" customFormat="1" ht="13.5" x14ac:dyDescent="0.3">
      <c r="B446" s="223"/>
      <c r="D446" s="212" t="s">
        <v>181</v>
      </c>
      <c r="E446" s="225" t="s">
        <v>5</v>
      </c>
      <c r="F446" s="226" t="s">
        <v>205</v>
      </c>
      <c r="H446" s="227">
        <v>22.7</v>
      </c>
      <c r="M446" s="223"/>
      <c r="N446" s="228"/>
      <c r="O446" s="229"/>
      <c r="P446" s="229"/>
      <c r="Q446" s="229"/>
      <c r="R446" s="229"/>
      <c r="S446" s="229"/>
      <c r="T446" s="229"/>
      <c r="U446" s="229"/>
      <c r="V446" s="229"/>
      <c r="W446" s="229"/>
      <c r="X446" s="230"/>
      <c r="AT446" s="225" t="s">
        <v>181</v>
      </c>
      <c r="AU446" s="225" t="s">
        <v>83</v>
      </c>
      <c r="AV446" s="224" t="s">
        <v>177</v>
      </c>
      <c r="AW446" s="224" t="s">
        <v>7</v>
      </c>
      <c r="AX446" s="224" t="s">
        <v>81</v>
      </c>
      <c r="AY446" s="225" t="s">
        <v>171</v>
      </c>
    </row>
    <row r="447" spans="2:65" s="45" customFormat="1" ht="25.5" customHeight="1" x14ac:dyDescent="0.3">
      <c r="B447" s="38"/>
      <c r="C447" s="201" t="s">
        <v>371</v>
      </c>
      <c r="D447" s="201" t="s">
        <v>173</v>
      </c>
      <c r="E447" s="202" t="s">
        <v>1438</v>
      </c>
      <c r="F447" s="203" t="s">
        <v>1439</v>
      </c>
      <c r="G447" s="204" t="s">
        <v>176</v>
      </c>
      <c r="H447" s="205">
        <v>47.26</v>
      </c>
      <c r="I447" s="7"/>
      <c r="J447" s="7"/>
      <c r="K447" s="206">
        <f>ROUND(P447*H447,2)</f>
        <v>0</v>
      </c>
      <c r="L447" s="203" t="s">
        <v>5</v>
      </c>
      <c r="M447" s="38"/>
      <c r="N447" s="207" t="s">
        <v>5</v>
      </c>
      <c r="O447" s="208" t="s">
        <v>42</v>
      </c>
      <c r="P447" s="144">
        <f>I447+J447</f>
        <v>0</v>
      </c>
      <c r="Q447" s="144">
        <f>ROUND(I447*H447,2)</f>
        <v>0</v>
      </c>
      <c r="R447" s="144">
        <f>ROUND(J447*H447,2)</f>
        <v>0</v>
      </c>
      <c r="S447" s="39"/>
      <c r="T447" s="209">
        <f>S447*H447</f>
        <v>0</v>
      </c>
      <c r="U447" s="209">
        <v>0</v>
      </c>
      <c r="V447" s="209">
        <f>U447*H447</f>
        <v>0</v>
      </c>
      <c r="W447" s="209">
        <v>0</v>
      </c>
      <c r="X447" s="210">
        <f>W447*H447</f>
        <v>0</v>
      </c>
      <c r="AR447" s="17" t="s">
        <v>177</v>
      </c>
      <c r="AT447" s="17" t="s">
        <v>173</v>
      </c>
      <c r="AU447" s="17" t="s">
        <v>83</v>
      </c>
      <c r="AY447" s="17" t="s">
        <v>171</v>
      </c>
      <c r="BE447" s="211">
        <f>IF(O447="základní",K447,0)</f>
        <v>0</v>
      </c>
      <c r="BF447" s="211">
        <f>IF(O447="snížená",K447,0)</f>
        <v>0</v>
      </c>
      <c r="BG447" s="211">
        <f>IF(O447="zákl. přenesená",K447,0)</f>
        <v>0</v>
      </c>
      <c r="BH447" s="211">
        <f>IF(O447="sníž. přenesená",K447,0)</f>
        <v>0</v>
      </c>
      <c r="BI447" s="211">
        <f>IF(O447="nulová",K447,0)</f>
        <v>0</v>
      </c>
      <c r="BJ447" s="17" t="s">
        <v>81</v>
      </c>
      <c r="BK447" s="211">
        <f>ROUND(P447*H447,2)</f>
        <v>0</v>
      </c>
      <c r="BL447" s="17" t="s">
        <v>177</v>
      </c>
      <c r="BM447" s="17" t="s">
        <v>626</v>
      </c>
    </row>
    <row r="448" spans="2:65" s="45" customFormat="1" ht="27" x14ac:dyDescent="0.3">
      <c r="B448" s="38"/>
      <c r="C448" s="39"/>
      <c r="D448" s="262" t="s">
        <v>179</v>
      </c>
      <c r="E448" s="39"/>
      <c r="F448" s="269" t="s">
        <v>1267</v>
      </c>
      <c r="G448" s="39"/>
      <c r="H448" s="39"/>
      <c r="I448" s="39"/>
      <c r="J448" s="39"/>
      <c r="K448" s="39"/>
      <c r="L448" s="39"/>
      <c r="M448" s="38"/>
      <c r="N448" s="214"/>
      <c r="O448" s="39"/>
      <c r="P448" s="39"/>
      <c r="Q448" s="39"/>
      <c r="R448" s="39"/>
      <c r="S448" s="39"/>
      <c r="T448" s="39"/>
      <c r="U448" s="39"/>
      <c r="V448" s="39"/>
      <c r="W448" s="39"/>
      <c r="X448" s="87"/>
      <c r="AT448" s="17" t="s">
        <v>179</v>
      </c>
      <c r="AU448" s="17" t="s">
        <v>83</v>
      </c>
    </row>
    <row r="449" spans="2:65" s="255" customFormat="1" ht="13.5" x14ac:dyDescent="0.3">
      <c r="B449" s="254"/>
      <c r="D449" s="212" t="s">
        <v>181</v>
      </c>
      <c r="E449" s="256" t="s">
        <v>5</v>
      </c>
      <c r="F449" s="257" t="s">
        <v>1440</v>
      </c>
      <c r="H449" s="256" t="s">
        <v>5</v>
      </c>
      <c r="M449" s="254"/>
      <c r="N449" s="258"/>
      <c r="O449" s="259"/>
      <c r="P449" s="259"/>
      <c r="Q449" s="259"/>
      <c r="R449" s="259"/>
      <c r="S449" s="259"/>
      <c r="T449" s="259"/>
      <c r="U449" s="259"/>
      <c r="V449" s="259"/>
      <c r="W449" s="259"/>
      <c r="X449" s="260"/>
      <c r="AT449" s="256" t="s">
        <v>181</v>
      </c>
      <c r="AU449" s="256" t="s">
        <v>83</v>
      </c>
      <c r="AV449" s="255" t="s">
        <v>81</v>
      </c>
      <c r="AW449" s="255" t="s">
        <v>7</v>
      </c>
      <c r="AX449" s="255" t="s">
        <v>73</v>
      </c>
      <c r="AY449" s="256" t="s">
        <v>171</v>
      </c>
    </row>
    <row r="450" spans="2:65" s="255" customFormat="1" ht="13.5" x14ac:dyDescent="0.3">
      <c r="B450" s="254"/>
      <c r="D450" s="212" t="s">
        <v>181</v>
      </c>
      <c r="E450" s="256" t="s">
        <v>5</v>
      </c>
      <c r="F450" s="257" t="s">
        <v>1441</v>
      </c>
      <c r="H450" s="256" t="s">
        <v>5</v>
      </c>
      <c r="M450" s="254"/>
      <c r="N450" s="258"/>
      <c r="O450" s="259"/>
      <c r="P450" s="259"/>
      <c r="Q450" s="259"/>
      <c r="R450" s="259"/>
      <c r="S450" s="259"/>
      <c r="T450" s="259"/>
      <c r="U450" s="259"/>
      <c r="V450" s="259"/>
      <c r="W450" s="259"/>
      <c r="X450" s="260"/>
      <c r="AT450" s="256" t="s">
        <v>181</v>
      </c>
      <c r="AU450" s="256" t="s">
        <v>83</v>
      </c>
      <c r="AV450" s="255" t="s">
        <v>81</v>
      </c>
      <c r="AW450" s="255" t="s">
        <v>7</v>
      </c>
      <c r="AX450" s="255" t="s">
        <v>73</v>
      </c>
      <c r="AY450" s="256" t="s">
        <v>171</v>
      </c>
    </row>
    <row r="451" spans="2:65" s="216" customFormat="1" ht="13.5" x14ac:dyDescent="0.3">
      <c r="B451" s="215"/>
      <c r="D451" s="212" t="s">
        <v>181</v>
      </c>
      <c r="E451" s="217" t="s">
        <v>5</v>
      </c>
      <c r="F451" s="218" t="s">
        <v>1442</v>
      </c>
      <c r="H451" s="219">
        <v>17.96</v>
      </c>
      <c r="M451" s="215"/>
      <c r="N451" s="220"/>
      <c r="O451" s="221"/>
      <c r="P451" s="221"/>
      <c r="Q451" s="221"/>
      <c r="R451" s="221"/>
      <c r="S451" s="221"/>
      <c r="T451" s="221"/>
      <c r="U451" s="221"/>
      <c r="V451" s="221"/>
      <c r="W451" s="221"/>
      <c r="X451" s="222"/>
      <c r="AT451" s="217" t="s">
        <v>181</v>
      </c>
      <c r="AU451" s="217" t="s">
        <v>83</v>
      </c>
      <c r="AV451" s="216" t="s">
        <v>83</v>
      </c>
      <c r="AW451" s="216" t="s">
        <v>7</v>
      </c>
      <c r="AX451" s="216" t="s">
        <v>73</v>
      </c>
      <c r="AY451" s="217" t="s">
        <v>171</v>
      </c>
    </row>
    <row r="452" spans="2:65" s="255" customFormat="1" ht="13.5" x14ac:dyDescent="0.3">
      <c r="B452" s="254"/>
      <c r="D452" s="212" t="s">
        <v>181</v>
      </c>
      <c r="E452" s="256" t="s">
        <v>5</v>
      </c>
      <c r="F452" s="257" t="s">
        <v>1443</v>
      </c>
      <c r="H452" s="256" t="s">
        <v>5</v>
      </c>
      <c r="M452" s="254"/>
      <c r="N452" s="258"/>
      <c r="O452" s="259"/>
      <c r="P452" s="259"/>
      <c r="Q452" s="259"/>
      <c r="R452" s="259"/>
      <c r="S452" s="259"/>
      <c r="T452" s="259"/>
      <c r="U452" s="259"/>
      <c r="V452" s="259"/>
      <c r="W452" s="259"/>
      <c r="X452" s="260"/>
      <c r="AT452" s="256" t="s">
        <v>181</v>
      </c>
      <c r="AU452" s="256" t="s">
        <v>83</v>
      </c>
      <c r="AV452" s="255" t="s">
        <v>81</v>
      </c>
      <c r="AW452" s="255" t="s">
        <v>7</v>
      </c>
      <c r="AX452" s="255" t="s">
        <v>73</v>
      </c>
      <c r="AY452" s="256" t="s">
        <v>171</v>
      </c>
    </row>
    <row r="453" spans="2:65" s="216" customFormat="1" ht="13.5" x14ac:dyDescent="0.3">
      <c r="B453" s="215"/>
      <c r="D453" s="212" t="s">
        <v>181</v>
      </c>
      <c r="E453" s="217" t="s">
        <v>5</v>
      </c>
      <c r="F453" s="218" t="s">
        <v>1444</v>
      </c>
      <c r="H453" s="219">
        <v>11.19</v>
      </c>
      <c r="M453" s="215"/>
      <c r="N453" s="220"/>
      <c r="O453" s="221"/>
      <c r="P453" s="221"/>
      <c r="Q453" s="221"/>
      <c r="R453" s="221"/>
      <c r="S453" s="221"/>
      <c r="T453" s="221"/>
      <c r="U453" s="221"/>
      <c r="V453" s="221"/>
      <c r="W453" s="221"/>
      <c r="X453" s="222"/>
      <c r="AT453" s="217" t="s">
        <v>181</v>
      </c>
      <c r="AU453" s="217" t="s">
        <v>83</v>
      </c>
      <c r="AV453" s="216" t="s">
        <v>83</v>
      </c>
      <c r="AW453" s="216" t="s">
        <v>7</v>
      </c>
      <c r="AX453" s="216" t="s">
        <v>73</v>
      </c>
      <c r="AY453" s="217" t="s">
        <v>171</v>
      </c>
    </row>
    <row r="454" spans="2:65" s="255" customFormat="1" ht="13.5" x14ac:dyDescent="0.3">
      <c r="B454" s="254"/>
      <c r="D454" s="212" t="s">
        <v>181</v>
      </c>
      <c r="E454" s="256" t="s">
        <v>5</v>
      </c>
      <c r="F454" s="257" t="s">
        <v>1445</v>
      </c>
      <c r="H454" s="256" t="s">
        <v>5</v>
      </c>
      <c r="M454" s="254"/>
      <c r="N454" s="258"/>
      <c r="O454" s="259"/>
      <c r="P454" s="259"/>
      <c r="Q454" s="259"/>
      <c r="R454" s="259"/>
      <c r="S454" s="259"/>
      <c r="T454" s="259"/>
      <c r="U454" s="259"/>
      <c r="V454" s="259"/>
      <c r="W454" s="259"/>
      <c r="X454" s="260"/>
      <c r="AT454" s="256" t="s">
        <v>181</v>
      </c>
      <c r="AU454" s="256" t="s">
        <v>83</v>
      </c>
      <c r="AV454" s="255" t="s">
        <v>81</v>
      </c>
      <c r="AW454" s="255" t="s">
        <v>7</v>
      </c>
      <c r="AX454" s="255" t="s">
        <v>73</v>
      </c>
      <c r="AY454" s="256" t="s">
        <v>171</v>
      </c>
    </row>
    <row r="455" spans="2:65" s="216" customFormat="1" ht="13.5" x14ac:dyDescent="0.3">
      <c r="B455" s="215"/>
      <c r="D455" s="212" t="s">
        <v>181</v>
      </c>
      <c r="E455" s="217" t="s">
        <v>5</v>
      </c>
      <c r="F455" s="218" t="s">
        <v>1446</v>
      </c>
      <c r="H455" s="219">
        <v>18.11</v>
      </c>
      <c r="M455" s="215"/>
      <c r="N455" s="220"/>
      <c r="O455" s="221"/>
      <c r="P455" s="221"/>
      <c r="Q455" s="221"/>
      <c r="R455" s="221"/>
      <c r="S455" s="221"/>
      <c r="T455" s="221"/>
      <c r="U455" s="221"/>
      <c r="V455" s="221"/>
      <c r="W455" s="221"/>
      <c r="X455" s="222"/>
      <c r="AT455" s="217" t="s">
        <v>181</v>
      </c>
      <c r="AU455" s="217" t="s">
        <v>83</v>
      </c>
      <c r="AV455" s="216" t="s">
        <v>83</v>
      </c>
      <c r="AW455" s="216" t="s">
        <v>7</v>
      </c>
      <c r="AX455" s="216" t="s">
        <v>73</v>
      </c>
      <c r="AY455" s="217" t="s">
        <v>171</v>
      </c>
    </row>
    <row r="456" spans="2:65" s="224" customFormat="1" ht="13.5" x14ac:dyDescent="0.3">
      <c r="B456" s="223"/>
      <c r="D456" s="212" t="s">
        <v>181</v>
      </c>
      <c r="E456" s="225" t="s">
        <v>5</v>
      </c>
      <c r="F456" s="226" t="s">
        <v>205</v>
      </c>
      <c r="H456" s="227">
        <v>47.26</v>
      </c>
      <c r="M456" s="223"/>
      <c r="N456" s="228"/>
      <c r="O456" s="229"/>
      <c r="P456" s="229"/>
      <c r="Q456" s="229"/>
      <c r="R456" s="229"/>
      <c r="S456" s="229"/>
      <c r="T456" s="229"/>
      <c r="U456" s="229"/>
      <c r="V456" s="229"/>
      <c r="W456" s="229"/>
      <c r="X456" s="230"/>
      <c r="AT456" s="225" t="s">
        <v>181</v>
      </c>
      <c r="AU456" s="225" t="s">
        <v>83</v>
      </c>
      <c r="AV456" s="224" t="s">
        <v>177</v>
      </c>
      <c r="AW456" s="224" t="s">
        <v>7</v>
      </c>
      <c r="AX456" s="224" t="s">
        <v>81</v>
      </c>
      <c r="AY456" s="225" t="s">
        <v>171</v>
      </c>
    </row>
    <row r="457" spans="2:65" s="45" customFormat="1" ht="25.5" customHeight="1" x14ac:dyDescent="0.3">
      <c r="B457" s="38"/>
      <c r="C457" s="201" t="s">
        <v>375</v>
      </c>
      <c r="D457" s="201" t="s">
        <v>173</v>
      </c>
      <c r="E457" s="202" t="s">
        <v>1447</v>
      </c>
      <c r="F457" s="203" t="s">
        <v>1448</v>
      </c>
      <c r="G457" s="204" t="s">
        <v>176</v>
      </c>
      <c r="H457" s="205">
        <v>27.18</v>
      </c>
      <c r="I457" s="7"/>
      <c r="J457" s="7"/>
      <c r="K457" s="206">
        <f>ROUND(P457*H457,2)</f>
        <v>0</v>
      </c>
      <c r="L457" s="203" t="s">
        <v>5</v>
      </c>
      <c r="M457" s="38"/>
      <c r="N457" s="207" t="s">
        <v>5</v>
      </c>
      <c r="O457" s="208" t="s">
        <v>42</v>
      </c>
      <c r="P457" s="144">
        <f>I457+J457</f>
        <v>0</v>
      </c>
      <c r="Q457" s="144">
        <f>ROUND(I457*H457,2)</f>
        <v>0</v>
      </c>
      <c r="R457" s="144">
        <f>ROUND(J457*H457,2)</f>
        <v>0</v>
      </c>
      <c r="S457" s="39"/>
      <c r="T457" s="209">
        <f>S457*H457</f>
        <v>0</v>
      </c>
      <c r="U457" s="209">
        <v>0</v>
      </c>
      <c r="V457" s="209">
        <f>U457*H457</f>
        <v>0</v>
      </c>
      <c r="W457" s="209">
        <v>0</v>
      </c>
      <c r="X457" s="210">
        <f>W457*H457</f>
        <v>0</v>
      </c>
      <c r="AR457" s="17" t="s">
        <v>177</v>
      </c>
      <c r="AT457" s="17" t="s">
        <v>173</v>
      </c>
      <c r="AU457" s="17" t="s">
        <v>83</v>
      </c>
      <c r="AY457" s="17" t="s">
        <v>171</v>
      </c>
      <c r="BE457" s="211">
        <f>IF(O457="základní",K457,0)</f>
        <v>0</v>
      </c>
      <c r="BF457" s="211">
        <f>IF(O457="snížená",K457,0)</f>
        <v>0</v>
      </c>
      <c r="BG457" s="211">
        <f>IF(O457="zákl. přenesená",K457,0)</f>
        <v>0</v>
      </c>
      <c r="BH457" s="211">
        <f>IF(O457="sníž. přenesená",K457,0)</f>
        <v>0</v>
      </c>
      <c r="BI457" s="211">
        <f>IF(O457="nulová",K457,0)</f>
        <v>0</v>
      </c>
      <c r="BJ457" s="17" t="s">
        <v>81</v>
      </c>
      <c r="BK457" s="211">
        <f>ROUND(P457*H457,2)</f>
        <v>0</v>
      </c>
      <c r="BL457" s="17" t="s">
        <v>177</v>
      </c>
      <c r="BM457" s="17" t="s">
        <v>630</v>
      </c>
    </row>
    <row r="458" spans="2:65" s="45" customFormat="1" ht="27" x14ac:dyDescent="0.3">
      <c r="B458" s="38"/>
      <c r="D458" s="212" t="s">
        <v>179</v>
      </c>
      <c r="F458" s="213" t="s">
        <v>1267</v>
      </c>
      <c r="M458" s="38"/>
      <c r="N458" s="214"/>
      <c r="O458" s="39"/>
      <c r="P458" s="39"/>
      <c r="Q458" s="39"/>
      <c r="R458" s="39"/>
      <c r="S458" s="39"/>
      <c r="T458" s="39"/>
      <c r="U458" s="39"/>
      <c r="V458" s="39"/>
      <c r="W458" s="39"/>
      <c r="X458" s="87"/>
      <c r="AT458" s="17" t="s">
        <v>179</v>
      </c>
      <c r="AU458" s="17" t="s">
        <v>83</v>
      </c>
    </row>
    <row r="459" spans="2:65" s="255" customFormat="1" ht="13.5" x14ac:dyDescent="0.3">
      <c r="B459" s="254"/>
      <c r="D459" s="212" t="s">
        <v>181</v>
      </c>
      <c r="E459" s="256" t="s">
        <v>5</v>
      </c>
      <c r="F459" s="257" t="s">
        <v>1449</v>
      </c>
      <c r="H459" s="256" t="s">
        <v>5</v>
      </c>
      <c r="M459" s="254"/>
      <c r="N459" s="258"/>
      <c r="O459" s="259"/>
      <c r="P459" s="259"/>
      <c r="Q459" s="259"/>
      <c r="R459" s="259"/>
      <c r="S459" s="259"/>
      <c r="T459" s="259"/>
      <c r="U459" s="259"/>
      <c r="V459" s="259"/>
      <c r="W459" s="259"/>
      <c r="X459" s="260"/>
      <c r="AT459" s="256" t="s">
        <v>181</v>
      </c>
      <c r="AU459" s="256" t="s">
        <v>83</v>
      </c>
      <c r="AV459" s="255" t="s">
        <v>81</v>
      </c>
      <c r="AW459" s="255" t="s">
        <v>7</v>
      </c>
      <c r="AX459" s="255" t="s">
        <v>73</v>
      </c>
      <c r="AY459" s="256" t="s">
        <v>171</v>
      </c>
    </row>
    <row r="460" spans="2:65" s="255" customFormat="1" ht="13.5" x14ac:dyDescent="0.3">
      <c r="B460" s="254"/>
      <c r="D460" s="212" t="s">
        <v>181</v>
      </c>
      <c r="E460" s="256" t="s">
        <v>5</v>
      </c>
      <c r="F460" s="257" t="s">
        <v>1450</v>
      </c>
      <c r="H460" s="256" t="s">
        <v>5</v>
      </c>
      <c r="M460" s="254"/>
      <c r="N460" s="258"/>
      <c r="O460" s="259"/>
      <c r="P460" s="259"/>
      <c r="Q460" s="259"/>
      <c r="R460" s="259"/>
      <c r="S460" s="259"/>
      <c r="T460" s="259"/>
      <c r="U460" s="259"/>
      <c r="V460" s="259"/>
      <c r="W460" s="259"/>
      <c r="X460" s="260"/>
      <c r="AT460" s="256" t="s">
        <v>181</v>
      </c>
      <c r="AU460" s="256" t="s">
        <v>83</v>
      </c>
      <c r="AV460" s="255" t="s">
        <v>81</v>
      </c>
      <c r="AW460" s="255" t="s">
        <v>7</v>
      </c>
      <c r="AX460" s="255" t="s">
        <v>73</v>
      </c>
      <c r="AY460" s="256" t="s">
        <v>171</v>
      </c>
    </row>
    <row r="461" spans="2:65" s="216" customFormat="1" ht="13.5" x14ac:dyDescent="0.3">
      <c r="B461" s="215"/>
      <c r="D461" s="212" t="s">
        <v>181</v>
      </c>
      <c r="E461" s="217" t="s">
        <v>5</v>
      </c>
      <c r="F461" s="218" t="s">
        <v>1451</v>
      </c>
      <c r="H461" s="219">
        <v>7.33</v>
      </c>
      <c r="M461" s="215"/>
      <c r="N461" s="220"/>
      <c r="O461" s="221"/>
      <c r="P461" s="221"/>
      <c r="Q461" s="221"/>
      <c r="R461" s="221"/>
      <c r="S461" s="221"/>
      <c r="T461" s="221"/>
      <c r="U461" s="221"/>
      <c r="V461" s="221"/>
      <c r="W461" s="221"/>
      <c r="X461" s="222"/>
      <c r="AT461" s="217" t="s">
        <v>181</v>
      </c>
      <c r="AU461" s="217" t="s">
        <v>83</v>
      </c>
      <c r="AV461" s="216" t="s">
        <v>83</v>
      </c>
      <c r="AW461" s="216" t="s">
        <v>7</v>
      </c>
      <c r="AX461" s="216" t="s">
        <v>73</v>
      </c>
      <c r="AY461" s="217" t="s">
        <v>171</v>
      </c>
    </row>
    <row r="462" spans="2:65" s="255" customFormat="1" ht="13.5" x14ac:dyDescent="0.3">
      <c r="B462" s="254"/>
      <c r="D462" s="212" t="s">
        <v>181</v>
      </c>
      <c r="E462" s="256" t="s">
        <v>5</v>
      </c>
      <c r="F462" s="257" t="s">
        <v>1331</v>
      </c>
      <c r="H462" s="256" t="s">
        <v>5</v>
      </c>
      <c r="M462" s="254"/>
      <c r="N462" s="258"/>
      <c r="O462" s="259"/>
      <c r="P462" s="259"/>
      <c r="Q462" s="259"/>
      <c r="R462" s="259"/>
      <c r="S462" s="259"/>
      <c r="T462" s="259"/>
      <c r="U462" s="259"/>
      <c r="V462" s="259"/>
      <c r="W462" s="259"/>
      <c r="X462" s="260"/>
      <c r="AT462" s="256" t="s">
        <v>181</v>
      </c>
      <c r="AU462" s="256" t="s">
        <v>83</v>
      </c>
      <c r="AV462" s="255" t="s">
        <v>81</v>
      </c>
      <c r="AW462" s="255" t="s">
        <v>7</v>
      </c>
      <c r="AX462" s="255" t="s">
        <v>73</v>
      </c>
      <c r="AY462" s="256" t="s">
        <v>171</v>
      </c>
    </row>
    <row r="463" spans="2:65" s="216" customFormat="1" ht="13.5" x14ac:dyDescent="0.3">
      <c r="B463" s="215"/>
      <c r="D463" s="212" t="s">
        <v>181</v>
      </c>
      <c r="E463" s="217" t="s">
        <v>5</v>
      </c>
      <c r="F463" s="218" t="s">
        <v>1452</v>
      </c>
      <c r="H463" s="219">
        <v>5.92</v>
      </c>
      <c r="M463" s="215"/>
      <c r="N463" s="220"/>
      <c r="O463" s="221"/>
      <c r="P463" s="221"/>
      <c r="Q463" s="221"/>
      <c r="R463" s="221"/>
      <c r="S463" s="221"/>
      <c r="T463" s="221"/>
      <c r="U463" s="221"/>
      <c r="V463" s="221"/>
      <c r="W463" s="221"/>
      <c r="X463" s="222"/>
      <c r="AT463" s="217" t="s">
        <v>181</v>
      </c>
      <c r="AU463" s="217" t="s">
        <v>83</v>
      </c>
      <c r="AV463" s="216" t="s">
        <v>83</v>
      </c>
      <c r="AW463" s="216" t="s">
        <v>7</v>
      </c>
      <c r="AX463" s="216" t="s">
        <v>73</v>
      </c>
      <c r="AY463" s="217" t="s">
        <v>171</v>
      </c>
    </row>
    <row r="464" spans="2:65" s="255" customFormat="1" ht="13.5" x14ac:dyDescent="0.3">
      <c r="B464" s="254"/>
      <c r="D464" s="212" t="s">
        <v>181</v>
      </c>
      <c r="E464" s="256" t="s">
        <v>5</v>
      </c>
      <c r="F464" s="257" t="s">
        <v>1453</v>
      </c>
      <c r="H464" s="256" t="s">
        <v>5</v>
      </c>
      <c r="M464" s="254"/>
      <c r="N464" s="258"/>
      <c r="O464" s="259"/>
      <c r="P464" s="259"/>
      <c r="Q464" s="259"/>
      <c r="R464" s="259"/>
      <c r="S464" s="259"/>
      <c r="T464" s="259"/>
      <c r="U464" s="259"/>
      <c r="V464" s="259"/>
      <c r="W464" s="259"/>
      <c r="X464" s="260"/>
      <c r="AT464" s="256" t="s">
        <v>181</v>
      </c>
      <c r="AU464" s="256" t="s">
        <v>83</v>
      </c>
      <c r="AV464" s="255" t="s">
        <v>81</v>
      </c>
      <c r="AW464" s="255" t="s">
        <v>7</v>
      </c>
      <c r="AX464" s="255" t="s">
        <v>73</v>
      </c>
      <c r="AY464" s="256" t="s">
        <v>171</v>
      </c>
    </row>
    <row r="465" spans="2:65" s="216" customFormat="1" ht="13.5" x14ac:dyDescent="0.3">
      <c r="B465" s="215"/>
      <c r="D465" s="212" t="s">
        <v>181</v>
      </c>
      <c r="E465" s="217" t="s">
        <v>5</v>
      </c>
      <c r="F465" s="218" t="s">
        <v>1454</v>
      </c>
      <c r="H465" s="219">
        <v>13.93</v>
      </c>
      <c r="M465" s="215"/>
      <c r="N465" s="220"/>
      <c r="O465" s="221"/>
      <c r="P465" s="221"/>
      <c r="Q465" s="221"/>
      <c r="R465" s="221"/>
      <c r="S465" s="221"/>
      <c r="T465" s="221"/>
      <c r="U465" s="221"/>
      <c r="V465" s="221"/>
      <c r="W465" s="221"/>
      <c r="X465" s="222"/>
      <c r="AT465" s="217" t="s">
        <v>181</v>
      </c>
      <c r="AU465" s="217" t="s">
        <v>83</v>
      </c>
      <c r="AV465" s="216" t="s">
        <v>83</v>
      </c>
      <c r="AW465" s="216" t="s">
        <v>7</v>
      </c>
      <c r="AX465" s="216" t="s">
        <v>73</v>
      </c>
      <c r="AY465" s="217" t="s">
        <v>171</v>
      </c>
    </row>
    <row r="466" spans="2:65" s="224" customFormat="1" ht="13.5" x14ac:dyDescent="0.3">
      <c r="B466" s="223"/>
      <c r="D466" s="212" t="s">
        <v>181</v>
      </c>
      <c r="E466" s="225" t="s">
        <v>5</v>
      </c>
      <c r="F466" s="226" t="s">
        <v>205</v>
      </c>
      <c r="H466" s="227">
        <v>27.18</v>
      </c>
      <c r="M466" s="223"/>
      <c r="N466" s="228"/>
      <c r="O466" s="229"/>
      <c r="P466" s="229"/>
      <c r="Q466" s="229"/>
      <c r="R466" s="229"/>
      <c r="S466" s="229"/>
      <c r="T466" s="229"/>
      <c r="U466" s="229"/>
      <c r="V466" s="229"/>
      <c r="W466" s="229"/>
      <c r="X466" s="230"/>
      <c r="AT466" s="225" t="s">
        <v>181</v>
      </c>
      <c r="AU466" s="225" t="s">
        <v>83</v>
      </c>
      <c r="AV466" s="224" t="s">
        <v>177</v>
      </c>
      <c r="AW466" s="224" t="s">
        <v>7</v>
      </c>
      <c r="AX466" s="224" t="s">
        <v>81</v>
      </c>
      <c r="AY466" s="225" t="s">
        <v>171</v>
      </c>
    </row>
    <row r="467" spans="2:65" s="45" customFormat="1" ht="16.5" customHeight="1" x14ac:dyDescent="0.3">
      <c r="B467" s="38"/>
      <c r="C467" s="201" t="s">
        <v>379</v>
      </c>
      <c r="D467" s="201" t="s">
        <v>173</v>
      </c>
      <c r="E467" s="202" t="s">
        <v>1455</v>
      </c>
      <c r="F467" s="203" t="s">
        <v>1456</v>
      </c>
      <c r="G467" s="204" t="s">
        <v>209</v>
      </c>
      <c r="H467" s="205">
        <v>13.821</v>
      </c>
      <c r="I467" s="7"/>
      <c r="J467" s="7"/>
      <c r="K467" s="206">
        <f>ROUND(P467*H467,2)</f>
        <v>0</v>
      </c>
      <c r="L467" s="203" t="s">
        <v>5</v>
      </c>
      <c r="M467" s="38"/>
      <c r="N467" s="207" t="s">
        <v>5</v>
      </c>
      <c r="O467" s="208" t="s">
        <v>42</v>
      </c>
      <c r="P467" s="144">
        <f>I467+J467</f>
        <v>0</v>
      </c>
      <c r="Q467" s="144">
        <f>ROUND(I467*H467,2)</f>
        <v>0</v>
      </c>
      <c r="R467" s="144">
        <f>ROUND(J467*H467,2)</f>
        <v>0</v>
      </c>
      <c r="S467" s="39"/>
      <c r="T467" s="209">
        <f>S467*H467</f>
        <v>0</v>
      </c>
      <c r="U467" s="209">
        <v>0</v>
      </c>
      <c r="V467" s="209">
        <f>U467*H467</f>
        <v>0</v>
      </c>
      <c r="W467" s="209">
        <v>0</v>
      </c>
      <c r="X467" s="210">
        <f>W467*H467</f>
        <v>0</v>
      </c>
      <c r="AR467" s="17" t="s">
        <v>177</v>
      </c>
      <c r="AT467" s="17" t="s">
        <v>173</v>
      </c>
      <c r="AU467" s="17" t="s">
        <v>83</v>
      </c>
      <c r="AY467" s="17" t="s">
        <v>171</v>
      </c>
      <c r="BE467" s="211">
        <f>IF(O467="základní",K467,0)</f>
        <v>0</v>
      </c>
      <c r="BF467" s="211">
        <f>IF(O467="snížená",K467,0)</f>
        <v>0</v>
      </c>
      <c r="BG467" s="211">
        <f>IF(O467="zákl. přenesená",K467,0)</f>
        <v>0</v>
      </c>
      <c r="BH467" s="211">
        <f>IF(O467="sníž. přenesená",K467,0)</f>
        <v>0</v>
      </c>
      <c r="BI467" s="211">
        <f>IF(O467="nulová",K467,0)</f>
        <v>0</v>
      </c>
      <c r="BJ467" s="17" t="s">
        <v>81</v>
      </c>
      <c r="BK467" s="211">
        <f>ROUND(P467*H467,2)</f>
        <v>0</v>
      </c>
      <c r="BL467" s="17" t="s">
        <v>177</v>
      </c>
      <c r="BM467" s="17" t="s">
        <v>633</v>
      </c>
    </row>
    <row r="468" spans="2:65" s="45" customFormat="1" ht="189" x14ac:dyDescent="0.3">
      <c r="B468" s="38"/>
      <c r="D468" s="212" t="s">
        <v>179</v>
      </c>
      <c r="F468" s="213" t="s">
        <v>1457</v>
      </c>
      <c r="M468" s="38"/>
      <c r="N468" s="214"/>
      <c r="O468" s="39"/>
      <c r="P468" s="39"/>
      <c r="Q468" s="39"/>
      <c r="R468" s="39"/>
      <c r="S468" s="39"/>
      <c r="T468" s="39"/>
      <c r="U468" s="39"/>
      <c r="V468" s="39"/>
      <c r="W468" s="39"/>
      <c r="X468" s="87"/>
      <c r="AT468" s="17" t="s">
        <v>179</v>
      </c>
      <c r="AU468" s="17" t="s">
        <v>83</v>
      </c>
    </row>
    <row r="469" spans="2:65" s="45" customFormat="1" ht="16.5" customHeight="1" x14ac:dyDescent="0.3">
      <c r="B469" s="38"/>
      <c r="C469" s="201" t="s">
        <v>383</v>
      </c>
      <c r="D469" s="201" t="s">
        <v>173</v>
      </c>
      <c r="E469" s="202" t="s">
        <v>1458</v>
      </c>
      <c r="F469" s="203" t="s">
        <v>1459</v>
      </c>
      <c r="G469" s="204" t="s">
        <v>1460</v>
      </c>
      <c r="H469" s="205">
        <v>1</v>
      </c>
      <c r="I469" s="7"/>
      <c r="J469" s="7"/>
      <c r="K469" s="206">
        <f>ROUND(P469*H469,2)</f>
        <v>0</v>
      </c>
      <c r="L469" s="203" t="s">
        <v>5</v>
      </c>
      <c r="M469" s="38"/>
      <c r="N469" s="207" t="s">
        <v>5</v>
      </c>
      <c r="O469" s="208" t="s">
        <v>42</v>
      </c>
      <c r="P469" s="144">
        <f>I469+J469</f>
        <v>0</v>
      </c>
      <c r="Q469" s="144">
        <f>ROUND(I469*H469,2)</f>
        <v>0</v>
      </c>
      <c r="R469" s="144">
        <f>ROUND(J469*H469,2)</f>
        <v>0</v>
      </c>
      <c r="S469" s="39"/>
      <c r="T469" s="209">
        <f>S469*H469</f>
        <v>0</v>
      </c>
      <c r="U469" s="209">
        <v>0</v>
      </c>
      <c r="V469" s="209">
        <f>U469*H469</f>
        <v>0</v>
      </c>
      <c r="W469" s="209">
        <v>0</v>
      </c>
      <c r="X469" s="210">
        <f>W469*H469</f>
        <v>0</v>
      </c>
      <c r="AR469" s="17" t="s">
        <v>177</v>
      </c>
      <c r="AT469" s="17" t="s">
        <v>173</v>
      </c>
      <c r="AU469" s="17" t="s">
        <v>83</v>
      </c>
      <c r="AY469" s="17" t="s">
        <v>171</v>
      </c>
      <c r="BE469" s="211">
        <f>IF(O469="základní",K469,0)</f>
        <v>0</v>
      </c>
      <c r="BF469" s="211">
        <f>IF(O469="snížená",K469,0)</f>
        <v>0</v>
      </c>
      <c r="BG469" s="211">
        <f>IF(O469="zákl. přenesená",K469,0)</f>
        <v>0</v>
      </c>
      <c r="BH469" s="211">
        <f>IF(O469="sníž. přenesená",K469,0)</f>
        <v>0</v>
      </c>
      <c r="BI469" s="211">
        <f>IF(O469="nulová",K469,0)</f>
        <v>0</v>
      </c>
      <c r="BJ469" s="17" t="s">
        <v>81</v>
      </c>
      <c r="BK469" s="211">
        <f>ROUND(P469*H469,2)</f>
        <v>0</v>
      </c>
      <c r="BL469" s="17" t="s">
        <v>177</v>
      </c>
      <c r="BM469" s="17" t="s">
        <v>638</v>
      </c>
    </row>
    <row r="470" spans="2:65" s="45" customFormat="1" ht="270" x14ac:dyDescent="0.3">
      <c r="B470" s="38"/>
      <c r="D470" s="212" t="s">
        <v>179</v>
      </c>
      <c r="F470" s="213" t="s">
        <v>1461</v>
      </c>
      <c r="M470" s="38"/>
      <c r="N470" s="214"/>
      <c r="O470" s="39"/>
      <c r="P470" s="39"/>
      <c r="Q470" s="39"/>
      <c r="R470" s="39"/>
      <c r="S470" s="39"/>
      <c r="T470" s="39"/>
      <c r="U470" s="39"/>
      <c r="V470" s="39"/>
      <c r="W470" s="39"/>
      <c r="X470" s="87"/>
      <c r="AT470" s="17" t="s">
        <v>179</v>
      </c>
      <c r="AU470" s="17" t="s">
        <v>83</v>
      </c>
    </row>
    <row r="471" spans="2:65" s="216" customFormat="1" ht="13.5" x14ac:dyDescent="0.3">
      <c r="B471" s="215"/>
      <c r="D471" s="212" t="s">
        <v>181</v>
      </c>
      <c r="E471" s="217" t="s">
        <v>5</v>
      </c>
      <c r="F471" s="218" t="s">
        <v>81</v>
      </c>
      <c r="H471" s="219">
        <v>1</v>
      </c>
      <c r="M471" s="215"/>
      <c r="N471" s="220"/>
      <c r="O471" s="221"/>
      <c r="P471" s="221"/>
      <c r="Q471" s="221"/>
      <c r="R471" s="221"/>
      <c r="S471" s="221"/>
      <c r="T471" s="221"/>
      <c r="U471" s="221"/>
      <c r="V471" s="221"/>
      <c r="W471" s="221"/>
      <c r="X471" s="222"/>
      <c r="AT471" s="217" t="s">
        <v>181</v>
      </c>
      <c r="AU471" s="217" t="s">
        <v>83</v>
      </c>
      <c r="AV471" s="216" t="s">
        <v>83</v>
      </c>
      <c r="AW471" s="216" t="s">
        <v>7</v>
      </c>
      <c r="AX471" s="216" t="s">
        <v>73</v>
      </c>
      <c r="AY471" s="217" t="s">
        <v>171</v>
      </c>
    </row>
    <row r="472" spans="2:65" s="224" customFormat="1" ht="13.5" x14ac:dyDescent="0.3">
      <c r="B472" s="223"/>
      <c r="D472" s="212" t="s">
        <v>181</v>
      </c>
      <c r="E472" s="225" t="s">
        <v>5</v>
      </c>
      <c r="F472" s="226" t="s">
        <v>205</v>
      </c>
      <c r="H472" s="227">
        <v>1</v>
      </c>
      <c r="M472" s="223"/>
      <c r="N472" s="228"/>
      <c r="O472" s="229"/>
      <c r="P472" s="229"/>
      <c r="Q472" s="229"/>
      <c r="R472" s="229"/>
      <c r="S472" s="229"/>
      <c r="T472" s="229"/>
      <c r="U472" s="229"/>
      <c r="V472" s="229"/>
      <c r="W472" s="229"/>
      <c r="X472" s="230"/>
      <c r="AT472" s="225" t="s">
        <v>181</v>
      </c>
      <c r="AU472" s="225" t="s">
        <v>83</v>
      </c>
      <c r="AV472" s="224" t="s">
        <v>177</v>
      </c>
      <c r="AW472" s="224" t="s">
        <v>7</v>
      </c>
      <c r="AX472" s="224" t="s">
        <v>81</v>
      </c>
      <c r="AY472" s="225" t="s">
        <v>171</v>
      </c>
    </row>
    <row r="473" spans="2:65" s="45" customFormat="1" ht="16.5" customHeight="1" x14ac:dyDescent="0.3">
      <c r="B473" s="38"/>
      <c r="C473" s="201" t="s">
        <v>387</v>
      </c>
      <c r="D473" s="201" t="s">
        <v>173</v>
      </c>
      <c r="E473" s="202" t="s">
        <v>1462</v>
      </c>
      <c r="F473" s="203" t="s">
        <v>1463</v>
      </c>
      <c r="G473" s="204" t="s">
        <v>176</v>
      </c>
      <c r="H473" s="205">
        <v>351.64800000000002</v>
      </c>
      <c r="I473" s="7"/>
      <c r="J473" s="7"/>
      <c r="K473" s="206">
        <f>ROUND(P473*H473,2)</f>
        <v>0</v>
      </c>
      <c r="L473" s="203" t="s">
        <v>5</v>
      </c>
      <c r="M473" s="38"/>
      <c r="N473" s="207" t="s">
        <v>5</v>
      </c>
      <c r="O473" s="208" t="s">
        <v>42</v>
      </c>
      <c r="P473" s="144">
        <f>I473+J473</f>
        <v>0</v>
      </c>
      <c r="Q473" s="144">
        <f>ROUND(I473*H473,2)</f>
        <v>0</v>
      </c>
      <c r="R473" s="144">
        <f>ROUND(J473*H473,2)</f>
        <v>0</v>
      </c>
      <c r="S473" s="39"/>
      <c r="T473" s="209">
        <f>S473*H473</f>
        <v>0</v>
      </c>
      <c r="U473" s="209">
        <v>0</v>
      </c>
      <c r="V473" s="209">
        <f>U473*H473</f>
        <v>0</v>
      </c>
      <c r="W473" s="209">
        <v>0</v>
      </c>
      <c r="X473" s="210">
        <f>W473*H473</f>
        <v>0</v>
      </c>
      <c r="AR473" s="17" t="s">
        <v>177</v>
      </c>
      <c r="AT473" s="17" t="s">
        <v>173</v>
      </c>
      <c r="AU473" s="17" t="s">
        <v>83</v>
      </c>
      <c r="AY473" s="17" t="s">
        <v>171</v>
      </c>
      <c r="BE473" s="211">
        <f>IF(O473="základní",K473,0)</f>
        <v>0</v>
      </c>
      <c r="BF473" s="211">
        <f>IF(O473="snížená",K473,0)</f>
        <v>0</v>
      </c>
      <c r="BG473" s="211">
        <f>IF(O473="zákl. přenesená",K473,0)</f>
        <v>0</v>
      </c>
      <c r="BH473" s="211">
        <f>IF(O473="sníž. přenesená",K473,0)</f>
        <v>0</v>
      </c>
      <c r="BI473" s="211">
        <f>IF(O473="nulová",K473,0)</f>
        <v>0</v>
      </c>
      <c r="BJ473" s="17" t="s">
        <v>81</v>
      </c>
      <c r="BK473" s="211">
        <f>ROUND(P473*H473,2)</f>
        <v>0</v>
      </c>
      <c r="BL473" s="17" t="s">
        <v>177</v>
      </c>
      <c r="BM473" s="17" t="s">
        <v>746</v>
      </c>
    </row>
    <row r="474" spans="2:65" s="45" customFormat="1" ht="121.5" x14ac:dyDescent="0.3">
      <c r="B474" s="38"/>
      <c r="D474" s="212" t="s">
        <v>179</v>
      </c>
      <c r="F474" s="213" t="s">
        <v>1464</v>
      </c>
      <c r="M474" s="38"/>
      <c r="N474" s="214"/>
      <c r="O474" s="39"/>
      <c r="P474" s="39"/>
      <c r="Q474" s="39"/>
      <c r="R474" s="39"/>
      <c r="S474" s="39"/>
      <c r="T474" s="39"/>
      <c r="U474" s="39"/>
      <c r="V474" s="39"/>
      <c r="W474" s="39"/>
      <c r="X474" s="87"/>
      <c r="AT474" s="17" t="s">
        <v>179</v>
      </c>
      <c r="AU474" s="17" t="s">
        <v>83</v>
      </c>
    </row>
    <row r="475" spans="2:65" s="188" customFormat="1" ht="29.85" customHeight="1" x14ac:dyDescent="0.3">
      <c r="B475" s="187"/>
      <c r="D475" s="189" t="s">
        <v>72</v>
      </c>
      <c r="E475" s="199" t="s">
        <v>177</v>
      </c>
      <c r="F475" s="199" t="s">
        <v>226</v>
      </c>
      <c r="K475" s="200">
        <f>BK475</f>
        <v>0</v>
      </c>
      <c r="M475" s="187"/>
      <c r="N475" s="192"/>
      <c r="O475" s="193"/>
      <c r="P475" s="193"/>
      <c r="Q475" s="194">
        <f>SUM(Q476:Q504)</f>
        <v>0</v>
      </c>
      <c r="R475" s="194">
        <f>SUM(R476:R504)</f>
        <v>0</v>
      </c>
      <c r="S475" s="193"/>
      <c r="T475" s="195">
        <f>SUM(T476:T504)</f>
        <v>0</v>
      </c>
      <c r="U475" s="193"/>
      <c r="V475" s="195">
        <f>SUM(V476:V504)</f>
        <v>0</v>
      </c>
      <c r="W475" s="193"/>
      <c r="X475" s="196">
        <f>SUM(X476:X504)</f>
        <v>0</v>
      </c>
      <c r="AR475" s="189" t="s">
        <v>81</v>
      </c>
      <c r="AT475" s="197" t="s">
        <v>72</v>
      </c>
      <c r="AU475" s="197" t="s">
        <v>81</v>
      </c>
      <c r="AY475" s="189" t="s">
        <v>171</v>
      </c>
      <c r="BK475" s="198">
        <f>SUM(BK476:BK504)</f>
        <v>0</v>
      </c>
    </row>
    <row r="476" spans="2:65" s="45" customFormat="1" ht="16.5" customHeight="1" x14ac:dyDescent="0.3">
      <c r="B476" s="38"/>
      <c r="C476" s="201" t="s">
        <v>392</v>
      </c>
      <c r="D476" s="201" t="s">
        <v>173</v>
      </c>
      <c r="E476" s="202" t="s">
        <v>1465</v>
      </c>
      <c r="F476" s="203" t="s">
        <v>1466</v>
      </c>
      <c r="G476" s="204" t="s">
        <v>195</v>
      </c>
      <c r="H476" s="205">
        <v>2.76</v>
      </c>
      <c r="I476" s="7"/>
      <c r="J476" s="7"/>
      <c r="K476" s="206">
        <f>ROUND(P476*H476,2)</f>
        <v>0</v>
      </c>
      <c r="L476" s="203" t="s">
        <v>5</v>
      </c>
      <c r="M476" s="38"/>
      <c r="N476" s="207" t="s">
        <v>5</v>
      </c>
      <c r="O476" s="208" t="s">
        <v>42</v>
      </c>
      <c r="P476" s="144">
        <f>I476+J476</f>
        <v>0</v>
      </c>
      <c r="Q476" s="144">
        <f>ROUND(I476*H476,2)</f>
        <v>0</v>
      </c>
      <c r="R476" s="144">
        <f>ROUND(J476*H476,2)</f>
        <v>0</v>
      </c>
      <c r="S476" s="39"/>
      <c r="T476" s="209">
        <f>S476*H476</f>
        <v>0</v>
      </c>
      <c r="U476" s="209">
        <v>0</v>
      </c>
      <c r="V476" s="209">
        <f>U476*H476</f>
        <v>0</v>
      </c>
      <c r="W476" s="209">
        <v>0</v>
      </c>
      <c r="X476" s="210">
        <f>W476*H476</f>
        <v>0</v>
      </c>
      <c r="AR476" s="17" t="s">
        <v>177</v>
      </c>
      <c r="AT476" s="17" t="s">
        <v>173</v>
      </c>
      <c r="AU476" s="17" t="s">
        <v>83</v>
      </c>
      <c r="AY476" s="17" t="s">
        <v>171</v>
      </c>
      <c r="BE476" s="211">
        <f>IF(O476="základní",K476,0)</f>
        <v>0</v>
      </c>
      <c r="BF476" s="211">
        <f>IF(O476="snížená",K476,0)</f>
        <v>0</v>
      </c>
      <c r="BG476" s="211">
        <f>IF(O476="zákl. přenesená",K476,0)</f>
        <v>0</v>
      </c>
      <c r="BH476" s="211">
        <f>IF(O476="sníž. přenesená",K476,0)</f>
        <v>0</v>
      </c>
      <c r="BI476" s="211">
        <f>IF(O476="nulová",K476,0)</f>
        <v>0</v>
      </c>
      <c r="BJ476" s="17" t="s">
        <v>81</v>
      </c>
      <c r="BK476" s="211">
        <f>ROUND(P476*H476,2)</f>
        <v>0</v>
      </c>
      <c r="BL476" s="17" t="s">
        <v>177</v>
      </c>
      <c r="BM476" s="17" t="s">
        <v>749</v>
      </c>
    </row>
    <row r="477" spans="2:65" s="45" customFormat="1" ht="27" x14ac:dyDescent="0.3">
      <c r="B477" s="38"/>
      <c r="D477" s="212" t="s">
        <v>179</v>
      </c>
      <c r="F477" s="213" t="s">
        <v>1267</v>
      </c>
      <c r="M477" s="38"/>
      <c r="N477" s="214"/>
      <c r="O477" s="39"/>
      <c r="P477" s="39"/>
      <c r="Q477" s="39"/>
      <c r="R477" s="39"/>
      <c r="S477" s="39"/>
      <c r="T477" s="39"/>
      <c r="U477" s="39"/>
      <c r="V477" s="39"/>
      <c r="W477" s="39"/>
      <c r="X477" s="87"/>
      <c r="AT477" s="17" t="s">
        <v>179</v>
      </c>
      <c r="AU477" s="17" t="s">
        <v>83</v>
      </c>
    </row>
    <row r="478" spans="2:65" s="255" customFormat="1" ht="13.5" x14ac:dyDescent="0.3">
      <c r="B478" s="254"/>
      <c r="D478" s="212" t="s">
        <v>181</v>
      </c>
      <c r="E478" s="256" t="s">
        <v>5</v>
      </c>
      <c r="F478" s="257" t="s">
        <v>1467</v>
      </c>
      <c r="H478" s="256" t="s">
        <v>5</v>
      </c>
      <c r="M478" s="254"/>
      <c r="N478" s="258"/>
      <c r="O478" s="259"/>
      <c r="P478" s="259"/>
      <c r="Q478" s="259"/>
      <c r="R478" s="259"/>
      <c r="S478" s="259"/>
      <c r="T478" s="259"/>
      <c r="U478" s="259"/>
      <c r="V478" s="259"/>
      <c r="W478" s="259"/>
      <c r="X478" s="260"/>
      <c r="AT478" s="256" t="s">
        <v>181</v>
      </c>
      <c r="AU478" s="256" t="s">
        <v>83</v>
      </c>
      <c r="AV478" s="255" t="s">
        <v>81</v>
      </c>
      <c r="AW478" s="255" t="s">
        <v>7</v>
      </c>
      <c r="AX478" s="255" t="s">
        <v>73</v>
      </c>
      <c r="AY478" s="256" t="s">
        <v>171</v>
      </c>
    </row>
    <row r="479" spans="2:65" s="255" customFormat="1" ht="13.5" x14ac:dyDescent="0.3">
      <c r="B479" s="254"/>
      <c r="D479" s="212" t="s">
        <v>181</v>
      </c>
      <c r="E479" s="256" t="s">
        <v>5</v>
      </c>
      <c r="F479" s="257" t="s">
        <v>1436</v>
      </c>
      <c r="H479" s="256" t="s">
        <v>5</v>
      </c>
      <c r="M479" s="254"/>
      <c r="N479" s="258"/>
      <c r="O479" s="259"/>
      <c r="P479" s="259"/>
      <c r="Q479" s="259"/>
      <c r="R479" s="259"/>
      <c r="S479" s="259"/>
      <c r="T479" s="259"/>
      <c r="U479" s="259"/>
      <c r="V479" s="259"/>
      <c r="W479" s="259"/>
      <c r="X479" s="260"/>
      <c r="AT479" s="256" t="s">
        <v>181</v>
      </c>
      <c r="AU479" s="256" t="s">
        <v>83</v>
      </c>
      <c r="AV479" s="255" t="s">
        <v>81</v>
      </c>
      <c r="AW479" s="255" t="s">
        <v>7</v>
      </c>
      <c r="AX479" s="255" t="s">
        <v>73</v>
      </c>
      <c r="AY479" s="256" t="s">
        <v>171</v>
      </c>
    </row>
    <row r="480" spans="2:65" s="216" customFormat="1" ht="13.5" x14ac:dyDescent="0.3">
      <c r="B480" s="215"/>
      <c r="D480" s="212" t="s">
        <v>181</v>
      </c>
      <c r="E480" s="217" t="s">
        <v>5</v>
      </c>
      <c r="F480" s="218" t="s">
        <v>1468</v>
      </c>
      <c r="H480" s="219">
        <v>2.76</v>
      </c>
      <c r="M480" s="215"/>
      <c r="N480" s="220"/>
      <c r="O480" s="221"/>
      <c r="P480" s="221"/>
      <c r="Q480" s="221"/>
      <c r="R480" s="221"/>
      <c r="S480" s="221"/>
      <c r="T480" s="221"/>
      <c r="U480" s="221"/>
      <c r="V480" s="221"/>
      <c r="W480" s="221"/>
      <c r="X480" s="222"/>
      <c r="AT480" s="217" t="s">
        <v>181</v>
      </c>
      <c r="AU480" s="217" t="s">
        <v>83</v>
      </c>
      <c r="AV480" s="216" t="s">
        <v>83</v>
      </c>
      <c r="AW480" s="216" t="s">
        <v>7</v>
      </c>
      <c r="AX480" s="216" t="s">
        <v>73</v>
      </c>
      <c r="AY480" s="217" t="s">
        <v>171</v>
      </c>
    </row>
    <row r="481" spans="2:65" s="224" customFormat="1" ht="13.5" x14ac:dyDescent="0.3">
      <c r="B481" s="223"/>
      <c r="D481" s="212" t="s">
        <v>181</v>
      </c>
      <c r="E481" s="225" t="s">
        <v>5</v>
      </c>
      <c r="F481" s="226" t="s">
        <v>205</v>
      </c>
      <c r="H481" s="227">
        <v>2.76</v>
      </c>
      <c r="M481" s="223"/>
      <c r="N481" s="228"/>
      <c r="O481" s="229"/>
      <c r="P481" s="229"/>
      <c r="Q481" s="229"/>
      <c r="R481" s="229"/>
      <c r="S481" s="229"/>
      <c r="T481" s="229"/>
      <c r="U481" s="229"/>
      <c r="V481" s="229"/>
      <c r="W481" s="229"/>
      <c r="X481" s="230"/>
      <c r="AT481" s="225" t="s">
        <v>181</v>
      </c>
      <c r="AU481" s="225" t="s">
        <v>83</v>
      </c>
      <c r="AV481" s="224" t="s">
        <v>177</v>
      </c>
      <c r="AW481" s="224" t="s">
        <v>7</v>
      </c>
      <c r="AX481" s="224" t="s">
        <v>81</v>
      </c>
      <c r="AY481" s="225" t="s">
        <v>171</v>
      </c>
    </row>
    <row r="482" spans="2:65" s="45" customFormat="1" ht="16.5" customHeight="1" x14ac:dyDescent="0.3">
      <c r="B482" s="38"/>
      <c r="C482" s="201" t="s">
        <v>399</v>
      </c>
      <c r="D482" s="201" t="s">
        <v>173</v>
      </c>
      <c r="E482" s="202" t="s">
        <v>1469</v>
      </c>
      <c r="F482" s="203" t="s">
        <v>1470</v>
      </c>
      <c r="G482" s="204" t="s">
        <v>176</v>
      </c>
      <c r="H482" s="205">
        <v>9.1999999999999993</v>
      </c>
      <c r="I482" s="7"/>
      <c r="J482" s="7"/>
      <c r="K482" s="206">
        <f>ROUND(P482*H482,2)</f>
        <v>0</v>
      </c>
      <c r="L482" s="203" t="s">
        <v>5</v>
      </c>
      <c r="M482" s="38"/>
      <c r="N482" s="207" t="s">
        <v>5</v>
      </c>
      <c r="O482" s="208" t="s">
        <v>42</v>
      </c>
      <c r="P482" s="144">
        <f>I482+J482</f>
        <v>0</v>
      </c>
      <c r="Q482" s="144">
        <f>ROUND(I482*H482,2)</f>
        <v>0</v>
      </c>
      <c r="R482" s="144">
        <f>ROUND(J482*H482,2)</f>
        <v>0</v>
      </c>
      <c r="S482" s="39"/>
      <c r="T482" s="209">
        <f>S482*H482</f>
        <v>0</v>
      </c>
      <c r="U482" s="209">
        <v>0</v>
      </c>
      <c r="V482" s="209">
        <f>U482*H482</f>
        <v>0</v>
      </c>
      <c r="W482" s="209">
        <v>0</v>
      </c>
      <c r="X482" s="210">
        <f>W482*H482</f>
        <v>0</v>
      </c>
      <c r="AR482" s="17" t="s">
        <v>177</v>
      </c>
      <c r="AT482" s="17" t="s">
        <v>173</v>
      </c>
      <c r="AU482" s="17" t="s">
        <v>83</v>
      </c>
      <c r="AY482" s="17" t="s">
        <v>171</v>
      </c>
      <c r="BE482" s="211">
        <f>IF(O482="základní",K482,0)</f>
        <v>0</v>
      </c>
      <c r="BF482" s="211">
        <f>IF(O482="snížená",K482,0)</f>
        <v>0</v>
      </c>
      <c r="BG482" s="211">
        <f>IF(O482="zákl. přenesená",K482,0)</f>
        <v>0</v>
      </c>
      <c r="BH482" s="211">
        <f>IF(O482="sníž. přenesená",K482,0)</f>
        <v>0</v>
      </c>
      <c r="BI482" s="211">
        <f>IF(O482="nulová",K482,0)</f>
        <v>0</v>
      </c>
      <c r="BJ482" s="17" t="s">
        <v>81</v>
      </c>
      <c r="BK482" s="211">
        <f>ROUND(P482*H482,2)</f>
        <v>0</v>
      </c>
      <c r="BL482" s="17" t="s">
        <v>177</v>
      </c>
      <c r="BM482" s="17" t="s">
        <v>752</v>
      </c>
    </row>
    <row r="483" spans="2:65" s="45" customFormat="1" ht="27" x14ac:dyDescent="0.3">
      <c r="B483" s="38"/>
      <c r="C483" s="39"/>
      <c r="D483" s="262" t="s">
        <v>179</v>
      </c>
      <c r="E483" s="39"/>
      <c r="F483" s="269" t="s">
        <v>1267</v>
      </c>
      <c r="G483" s="39"/>
      <c r="H483" s="39"/>
      <c r="I483" s="39"/>
      <c r="J483" s="39"/>
      <c r="K483" s="39"/>
      <c r="L483" s="39"/>
      <c r="M483" s="38"/>
      <c r="N483" s="214"/>
      <c r="O483" s="39"/>
      <c r="P483" s="39"/>
      <c r="Q483" s="39"/>
      <c r="R483" s="39"/>
      <c r="S483" s="39"/>
      <c r="T483" s="39"/>
      <c r="U483" s="39"/>
      <c r="V483" s="39"/>
      <c r="W483" s="39"/>
      <c r="X483" s="87"/>
      <c r="AT483" s="17" t="s">
        <v>179</v>
      </c>
      <c r="AU483" s="17" t="s">
        <v>83</v>
      </c>
    </row>
    <row r="484" spans="2:65" s="255" customFormat="1" ht="13.5" x14ac:dyDescent="0.3">
      <c r="B484" s="254"/>
      <c r="D484" s="212" t="s">
        <v>181</v>
      </c>
      <c r="E484" s="256" t="s">
        <v>5</v>
      </c>
      <c r="F484" s="257" t="s">
        <v>1467</v>
      </c>
      <c r="H484" s="256" t="s">
        <v>5</v>
      </c>
      <c r="M484" s="254"/>
      <c r="N484" s="258"/>
      <c r="O484" s="259"/>
      <c r="P484" s="259"/>
      <c r="Q484" s="259"/>
      <c r="R484" s="259"/>
      <c r="S484" s="259"/>
      <c r="T484" s="259"/>
      <c r="U484" s="259"/>
      <c r="V484" s="259"/>
      <c r="W484" s="259"/>
      <c r="X484" s="260"/>
      <c r="AT484" s="256" t="s">
        <v>181</v>
      </c>
      <c r="AU484" s="256" t="s">
        <v>83</v>
      </c>
      <c r="AV484" s="255" t="s">
        <v>81</v>
      </c>
      <c r="AW484" s="255" t="s">
        <v>7</v>
      </c>
      <c r="AX484" s="255" t="s">
        <v>73</v>
      </c>
      <c r="AY484" s="256" t="s">
        <v>171</v>
      </c>
    </row>
    <row r="485" spans="2:65" s="255" customFormat="1" ht="13.5" x14ac:dyDescent="0.3">
      <c r="B485" s="254"/>
      <c r="D485" s="212" t="s">
        <v>181</v>
      </c>
      <c r="E485" s="256" t="s">
        <v>5</v>
      </c>
      <c r="F485" s="257" t="s">
        <v>1436</v>
      </c>
      <c r="H485" s="256" t="s">
        <v>5</v>
      </c>
      <c r="M485" s="254"/>
      <c r="N485" s="258"/>
      <c r="O485" s="259"/>
      <c r="P485" s="259"/>
      <c r="Q485" s="259"/>
      <c r="R485" s="259"/>
      <c r="S485" s="259"/>
      <c r="T485" s="259"/>
      <c r="U485" s="259"/>
      <c r="V485" s="259"/>
      <c r="W485" s="259"/>
      <c r="X485" s="260"/>
      <c r="AT485" s="256" t="s">
        <v>181</v>
      </c>
      <c r="AU485" s="256" t="s">
        <v>83</v>
      </c>
      <c r="AV485" s="255" t="s">
        <v>81</v>
      </c>
      <c r="AW485" s="255" t="s">
        <v>7</v>
      </c>
      <c r="AX485" s="255" t="s">
        <v>73</v>
      </c>
      <c r="AY485" s="256" t="s">
        <v>171</v>
      </c>
    </row>
    <row r="486" spans="2:65" s="216" customFormat="1" ht="13.5" x14ac:dyDescent="0.3">
      <c r="B486" s="215"/>
      <c r="D486" s="212" t="s">
        <v>181</v>
      </c>
      <c r="E486" s="217" t="s">
        <v>5</v>
      </c>
      <c r="F486" s="218" t="s">
        <v>1471</v>
      </c>
      <c r="H486" s="219">
        <v>9.1999999999999993</v>
      </c>
      <c r="M486" s="215"/>
      <c r="N486" s="220"/>
      <c r="O486" s="221"/>
      <c r="P486" s="221"/>
      <c r="Q486" s="221"/>
      <c r="R486" s="221"/>
      <c r="S486" s="221"/>
      <c r="T486" s="221"/>
      <c r="U486" s="221"/>
      <c r="V486" s="221"/>
      <c r="W486" s="221"/>
      <c r="X486" s="222"/>
      <c r="AT486" s="217" t="s">
        <v>181</v>
      </c>
      <c r="AU486" s="217" t="s">
        <v>83</v>
      </c>
      <c r="AV486" s="216" t="s">
        <v>83</v>
      </c>
      <c r="AW486" s="216" t="s">
        <v>7</v>
      </c>
      <c r="AX486" s="216" t="s">
        <v>73</v>
      </c>
      <c r="AY486" s="217" t="s">
        <v>171</v>
      </c>
    </row>
    <row r="487" spans="2:65" s="224" customFormat="1" ht="13.5" x14ac:dyDescent="0.3">
      <c r="B487" s="223"/>
      <c r="D487" s="212" t="s">
        <v>181</v>
      </c>
      <c r="E487" s="225" t="s">
        <v>5</v>
      </c>
      <c r="F487" s="226" t="s">
        <v>205</v>
      </c>
      <c r="H487" s="227">
        <v>9.1999999999999993</v>
      </c>
      <c r="M487" s="223"/>
      <c r="N487" s="228"/>
      <c r="O487" s="229"/>
      <c r="P487" s="229"/>
      <c r="Q487" s="229"/>
      <c r="R487" s="229"/>
      <c r="S487" s="229"/>
      <c r="T487" s="229"/>
      <c r="U487" s="229"/>
      <c r="V487" s="229"/>
      <c r="W487" s="229"/>
      <c r="X487" s="230"/>
      <c r="AT487" s="225" t="s">
        <v>181</v>
      </c>
      <c r="AU487" s="225" t="s">
        <v>83</v>
      </c>
      <c r="AV487" s="224" t="s">
        <v>177</v>
      </c>
      <c r="AW487" s="224" t="s">
        <v>7</v>
      </c>
      <c r="AX487" s="224" t="s">
        <v>81</v>
      </c>
      <c r="AY487" s="225" t="s">
        <v>171</v>
      </c>
    </row>
    <row r="488" spans="2:65" s="45" customFormat="1" ht="16.5" customHeight="1" x14ac:dyDescent="0.3">
      <c r="B488" s="38"/>
      <c r="C488" s="201" t="s">
        <v>404</v>
      </c>
      <c r="D488" s="201" t="s">
        <v>173</v>
      </c>
      <c r="E488" s="202" t="s">
        <v>1472</v>
      </c>
      <c r="F488" s="203" t="s">
        <v>1473</v>
      </c>
      <c r="G488" s="204" t="s">
        <v>176</v>
      </c>
      <c r="H488" s="205">
        <v>9.1999999999999993</v>
      </c>
      <c r="I488" s="7"/>
      <c r="J488" s="7"/>
      <c r="K488" s="206">
        <f>ROUND(P488*H488,2)</f>
        <v>0</v>
      </c>
      <c r="L488" s="203" t="s">
        <v>5</v>
      </c>
      <c r="M488" s="38"/>
      <c r="N488" s="207" t="s">
        <v>5</v>
      </c>
      <c r="O488" s="208" t="s">
        <v>42</v>
      </c>
      <c r="P488" s="144">
        <f>I488+J488</f>
        <v>0</v>
      </c>
      <c r="Q488" s="144">
        <f>ROUND(I488*H488,2)</f>
        <v>0</v>
      </c>
      <c r="R488" s="144">
        <f>ROUND(J488*H488,2)</f>
        <v>0</v>
      </c>
      <c r="S488" s="39"/>
      <c r="T488" s="209">
        <f>S488*H488</f>
        <v>0</v>
      </c>
      <c r="U488" s="209">
        <v>0</v>
      </c>
      <c r="V488" s="209">
        <f>U488*H488</f>
        <v>0</v>
      </c>
      <c r="W488" s="209">
        <v>0</v>
      </c>
      <c r="X488" s="210">
        <f>W488*H488</f>
        <v>0</v>
      </c>
      <c r="AR488" s="17" t="s">
        <v>177</v>
      </c>
      <c r="AT488" s="17" t="s">
        <v>173</v>
      </c>
      <c r="AU488" s="17" t="s">
        <v>83</v>
      </c>
      <c r="AY488" s="17" t="s">
        <v>171</v>
      </c>
      <c r="BE488" s="211">
        <f>IF(O488="základní",K488,0)</f>
        <v>0</v>
      </c>
      <c r="BF488" s="211">
        <f>IF(O488="snížená",K488,0)</f>
        <v>0</v>
      </c>
      <c r="BG488" s="211">
        <f>IF(O488="zákl. přenesená",K488,0)</f>
        <v>0</v>
      </c>
      <c r="BH488" s="211">
        <f>IF(O488="sníž. přenesená",K488,0)</f>
        <v>0</v>
      </c>
      <c r="BI488" s="211">
        <f>IF(O488="nulová",K488,0)</f>
        <v>0</v>
      </c>
      <c r="BJ488" s="17" t="s">
        <v>81</v>
      </c>
      <c r="BK488" s="211">
        <f>ROUND(P488*H488,2)</f>
        <v>0</v>
      </c>
      <c r="BL488" s="17" t="s">
        <v>177</v>
      </c>
      <c r="BM488" s="17" t="s">
        <v>755</v>
      </c>
    </row>
    <row r="489" spans="2:65" s="45" customFormat="1" ht="27" x14ac:dyDescent="0.3">
      <c r="B489" s="38"/>
      <c r="D489" s="212" t="s">
        <v>179</v>
      </c>
      <c r="F489" s="213" t="s">
        <v>1267</v>
      </c>
      <c r="M489" s="38"/>
      <c r="N489" s="214"/>
      <c r="O489" s="39"/>
      <c r="P489" s="39"/>
      <c r="Q489" s="39"/>
      <c r="R489" s="39"/>
      <c r="S489" s="39"/>
      <c r="T489" s="39"/>
      <c r="U489" s="39"/>
      <c r="V489" s="39"/>
      <c r="W489" s="39"/>
      <c r="X489" s="87"/>
      <c r="AT489" s="17" t="s">
        <v>179</v>
      </c>
      <c r="AU489" s="17" t="s">
        <v>83</v>
      </c>
    </row>
    <row r="490" spans="2:65" s="255" customFormat="1" ht="13.5" x14ac:dyDescent="0.3">
      <c r="B490" s="254"/>
      <c r="D490" s="212" t="s">
        <v>181</v>
      </c>
      <c r="E490" s="256" t="s">
        <v>5</v>
      </c>
      <c r="F490" s="257" t="s">
        <v>1467</v>
      </c>
      <c r="H490" s="256" t="s">
        <v>5</v>
      </c>
      <c r="M490" s="254"/>
      <c r="N490" s="258"/>
      <c r="O490" s="259"/>
      <c r="P490" s="259"/>
      <c r="Q490" s="259"/>
      <c r="R490" s="259"/>
      <c r="S490" s="259"/>
      <c r="T490" s="259"/>
      <c r="U490" s="259"/>
      <c r="V490" s="259"/>
      <c r="W490" s="259"/>
      <c r="X490" s="260"/>
      <c r="AT490" s="256" t="s">
        <v>181</v>
      </c>
      <c r="AU490" s="256" t="s">
        <v>83</v>
      </c>
      <c r="AV490" s="255" t="s">
        <v>81</v>
      </c>
      <c r="AW490" s="255" t="s">
        <v>7</v>
      </c>
      <c r="AX490" s="255" t="s">
        <v>73</v>
      </c>
      <c r="AY490" s="256" t="s">
        <v>171</v>
      </c>
    </row>
    <row r="491" spans="2:65" s="255" customFormat="1" ht="13.5" x14ac:dyDescent="0.3">
      <c r="B491" s="254"/>
      <c r="D491" s="212" t="s">
        <v>181</v>
      </c>
      <c r="E491" s="256" t="s">
        <v>5</v>
      </c>
      <c r="F491" s="257" t="s">
        <v>1436</v>
      </c>
      <c r="H491" s="256" t="s">
        <v>5</v>
      </c>
      <c r="M491" s="254"/>
      <c r="N491" s="258"/>
      <c r="O491" s="259"/>
      <c r="P491" s="259"/>
      <c r="Q491" s="259"/>
      <c r="R491" s="259"/>
      <c r="S491" s="259"/>
      <c r="T491" s="259"/>
      <c r="U491" s="259"/>
      <c r="V491" s="259"/>
      <c r="W491" s="259"/>
      <c r="X491" s="260"/>
      <c r="AT491" s="256" t="s">
        <v>181</v>
      </c>
      <c r="AU491" s="256" t="s">
        <v>83</v>
      </c>
      <c r="AV491" s="255" t="s">
        <v>81</v>
      </c>
      <c r="AW491" s="255" t="s">
        <v>7</v>
      </c>
      <c r="AX491" s="255" t="s">
        <v>73</v>
      </c>
      <c r="AY491" s="256" t="s">
        <v>171</v>
      </c>
    </row>
    <row r="492" spans="2:65" s="216" customFormat="1" ht="13.5" x14ac:dyDescent="0.3">
      <c r="B492" s="215"/>
      <c r="D492" s="212" t="s">
        <v>181</v>
      </c>
      <c r="E492" s="217" t="s">
        <v>5</v>
      </c>
      <c r="F492" s="218" t="s">
        <v>1471</v>
      </c>
      <c r="H492" s="219">
        <v>9.1999999999999993</v>
      </c>
      <c r="M492" s="215"/>
      <c r="N492" s="220"/>
      <c r="O492" s="221"/>
      <c r="P492" s="221"/>
      <c r="Q492" s="221"/>
      <c r="R492" s="221"/>
      <c r="S492" s="221"/>
      <c r="T492" s="221"/>
      <c r="U492" s="221"/>
      <c r="V492" s="221"/>
      <c r="W492" s="221"/>
      <c r="X492" s="222"/>
      <c r="AT492" s="217" t="s">
        <v>181</v>
      </c>
      <c r="AU492" s="217" t="s">
        <v>83</v>
      </c>
      <c r="AV492" s="216" t="s">
        <v>83</v>
      </c>
      <c r="AW492" s="216" t="s">
        <v>7</v>
      </c>
      <c r="AX492" s="216" t="s">
        <v>73</v>
      </c>
      <c r="AY492" s="217" t="s">
        <v>171</v>
      </c>
    </row>
    <row r="493" spans="2:65" s="224" customFormat="1" ht="13.5" x14ac:dyDescent="0.3">
      <c r="B493" s="223"/>
      <c r="D493" s="212" t="s">
        <v>181</v>
      </c>
      <c r="E493" s="225" t="s">
        <v>5</v>
      </c>
      <c r="F493" s="226" t="s">
        <v>205</v>
      </c>
      <c r="H493" s="227">
        <v>9.1999999999999993</v>
      </c>
      <c r="M493" s="223"/>
      <c r="N493" s="228"/>
      <c r="O493" s="229"/>
      <c r="P493" s="229"/>
      <c r="Q493" s="229"/>
      <c r="R493" s="229"/>
      <c r="S493" s="229"/>
      <c r="T493" s="229"/>
      <c r="U493" s="229"/>
      <c r="V493" s="229"/>
      <c r="W493" s="229"/>
      <c r="X493" s="230"/>
      <c r="AT493" s="225" t="s">
        <v>181</v>
      </c>
      <c r="AU493" s="225" t="s">
        <v>83</v>
      </c>
      <c r="AV493" s="224" t="s">
        <v>177</v>
      </c>
      <c r="AW493" s="224" t="s">
        <v>7</v>
      </c>
      <c r="AX493" s="224" t="s">
        <v>81</v>
      </c>
      <c r="AY493" s="225" t="s">
        <v>171</v>
      </c>
    </row>
    <row r="494" spans="2:65" s="45" customFormat="1" ht="16.5" customHeight="1" x14ac:dyDescent="0.3">
      <c r="B494" s="38"/>
      <c r="C494" s="201" t="s">
        <v>410</v>
      </c>
      <c r="D494" s="201" t="s">
        <v>173</v>
      </c>
      <c r="E494" s="202" t="s">
        <v>1474</v>
      </c>
      <c r="F494" s="203" t="s">
        <v>1475</v>
      </c>
      <c r="G494" s="204" t="s">
        <v>209</v>
      </c>
      <c r="H494" s="205">
        <v>0.435</v>
      </c>
      <c r="I494" s="7"/>
      <c r="J494" s="7"/>
      <c r="K494" s="206">
        <f>ROUND(P494*H494,2)</f>
        <v>0</v>
      </c>
      <c r="L494" s="203" t="s">
        <v>5</v>
      </c>
      <c r="M494" s="38"/>
      <c r="N494" s="207" t="s">
        <v>5</v>
      </c>
      <c r="O494" s="208" t="s">
        <v>42</v>
      </c>
      <c r="P494" s="144">
        <f>I494+J494</f>
        <v>0</v>
      </c>
      <c r="Q494" s="144">
        <f>ROUND(I494*H494,2)</f>
        <v>0</v>
      </c>
      <c r="R494" s="144">
        <f>ROUND(J494*H494,2)</f>
        <v>0</v>
      </c>
      <c r="S494" s="39"/>
      <c r="T494" s="209">
        <f>S494*H494</f>
        <v>0</v>
      </c>
      <c r="U494" s="209">
        <v>0</v>
      </c>
      <c r="V494" s="209">
        <f>U494*H494</f>
        <v>0</v>
      </c>
      <c r="W494" s="209">
        <v>0</v>
      </c>
      <c r="X494" s="210">
        <f>W494*H494</f>
        <v>0</v>
      </c>
      <c r="AR494" s="17" t="s">
        <v>177</v>
      </c>
      <c r="AT494" s="17" t="s">
        <v>173</v>
      </c>
      <c r="AU494" s="17" t="s">
        <v>83</v>
      </c>
      <c r="AY494" s="17" t="s">
        <v>171</v>
      </c>
      <c r="BE494" s="211">
        <f>IF(O494="základní",K494,0)</f>
        <v>0</v>
      </c>
      <c r="BF494" s="211">
        <f>IF(O494="snížená",K494,0)</f>
        <v>0</v>
      </c>
      <c r="BG494" s="211">
        <f>IF(O494="zákl. přenesená",K494,0)</f>
        <v>0</v>
      </c>
      <c r="BH494" s="211">
        <f>IF(O494="sníž. přenesená",K494,0)</f>
        <v>0</v>
      </c>
      <c r="BI494" s="211">
        <f>IF(O494="nulová",K494,0)</f>
        <v>0</v>
      </c>
      <c r="BJ494" s="17" t="s">
        <v>81</v>
      </c>
      <c r="BK494" s="211">
        <f>ROUND(P494*H494,2)</f>
        <v>0</v>
      </c>
      <c r="BL494" s="17" t="s">
        <v>177</v>
      </c>
      <c r="BM494" s="17" t="s">
        <v>759</v>
      </c>
    </row>
    <row r="495" spans="2:65" s="45" customFormat="1" ht="27" x14ac:dyDescent="0.3">
      <c r="B495" s="38"/>
      <c r="D495" s="212" t="s">
        <v>179</v>
      </c>
      <c r="F495" s="213" t="s">
        <v>1267</v>
      </c>
      <c r="M495" s="38"/>
      <c r="N495" s="214"/>
      <c r="O495" s="39"/>
      <c r="P495" s="39"/>
      <c r="Q495" s="39"/>
      <c r="R495" s="39"/>
      <c r="S495" s="39"/>
      <c r="T495" s="39"/>
      <c r="U495" s="39"/>
      <c r="V495" s="39"/>
      <c r="W495" s="39"/>
      <c r="X495" s="87"/>
      <c r="AT495" s="17" t="s">
        <v>179</v>
      </c>
      <c r="AU495" s="17" t="s">
        <v>83</v>
      </c>
    </row>
    <row r="496" spans="2:65" s="45" customFormat="1" ht="16.5" customHeight="1" x14ac:dyDescent="0.3">
      <c r="B496" s="38"/>
      <c r="C496" s="201" t="s">
        <v>416</v>
      </c>
      <c r="D496" s="201" t="s">
        <v>173</v>
      </c>
      <c r="E496" s="202" t="s">
        <v>1476</v>
      </c>
      <c r="F496" s="203" t="s">
        <v>1463</v>
      </c>
      <c r="G496" s="204" t="s">
        <v>176</v>
      </c>
      <c r="H496" s="205">
        <v>364.75</v>
      </c>
      <c r="I496" s="7"/>
      <c r="J496" s="7"/>
      <c r="K496" s="206">
        <f>ROUND(P496*H496,2)</f>
        <v>0</v>
      </c>
      <c r="L496" s="203" t="s">
        <v>5</v>
      </c>
      <c r="M496" s="38"/>
      <c r="N496" s="207" t="s">
        <v>5</v>
      </c>
      <c r="O496" s="208" t="s">
        <v>42</v>
      </c>
      <c r="P496" s="144">
        <f>I496+J496</f>
        <v>0</v>
      </c>
      <c r="Q496" s="144">
        <f>ROUND(I496*H496,2)</f>
        <v>0</v>
      </c>
      <c r="R496" s="144">
        <f>ROUND(J496*H496,2)</f>
        <v>0</v>
      </c>
      <c r="S496" s="39"/>
      <c r="T496" s="209">
        <f>S496*H496</f>
        <v>0</v>
      </c>
      <c r="U496" s="209">
        <v>0</v>
      </c>
      <c r="V496" s="209">
        <f>U496*H496</f>
        <v>0</v>
      </c>
      <c r="W496" s="209">
        <v>0</v>
      </c>
      <c r="X496" s="210">
        <f>W496*H496</f>
        <v>0</v>
      </c>
      <c r="AR496" s="17" t="s">
        <v>177</v>
      </c>
      <c r="AT496" s="17" t="s">
        <v>173</v>
      </c>
      <c r="AU496" s="17" t="s">
        <v>83</v>
      </c>
      <c r="AY496" s="17" t="s">
        <v>171</v>
      </c>
      <c r="BE496" s="211">
        <f>IF(O496="základní",K496,0)</f>
        <v>0</v>
      </c>
      <c r="BF496" s="211">
        <f>IF(O496="snížená",K496,0)</f>
        <v>0</v>
      </c>
      <c r="BG496" s="211">
        <f>IF(O496="zákl. přenesená",K496,0)</f>
        <v>0</v>
      </c>
      <c r="BH496" s="211">
        <f>IF(O496="sníž. přenesená",K496,0)</f>
        <v>0</v>
      </c>
      <c r="BI496" s="211">
        <f>IF(O496="nulová",K496,0)</f>
        <v>0</v>
      </c>
      <c r="BJ496" s="17" t="s">
        <v>81</v>
      </c>
      <c r="BK496" s="211">
        <f>ROUND(P496*H496,2)</f>
        <v>0</v>
      </c>
      <c r="BL496" s="17" t="s">
        <v>177</v>
      </c>
      <c r="BM496" s="17" t="s">
        <v>762</v>
      </c>
    </row>
    <row r="497" spans="2:65" s="45" customFormat="1" ht="216" x14ac:dyDescent="0.3">
      <c r="B497" s="38"/>
      <c r="D497" s="212" t="s">
        <v>179</v>
      </c>
      <c r="F497" s="213" t="s">
        <v>1477</v>
      </c>
      <c r="M497" s="38"/>
      <c r="N497" s="214"/>
      <c r="O497" s="39"/>
      <c r="P497" s="39"/>
      <c r="Q497" s="39"/>
      <c r="R497" s="39"/>
      <c r="S497" s="39"/>
      <c r="T497" s="39"/>
      <c r="U497" s="39"/>
      <c r="V497" s="39"/>
      <c r="W497" s="39"/>
      <c r="X497" s="87"/>
      <c r="AT497" s="17" t="s">
        <v>179</v>
      </c>
      <c r="AU497" s="17" t="s">
        <v>83</v>
      </c>
    </row>
    <row r="498" spans="2:65" s="255" customFormat="1" ht="13.5" x14ac:dyDescent="0.3">
      <c r="B498" s="254"/>
      <c r="D498" s="212" t="s">
        <v>181</v>
      </c>
      <c r="E498" s="256" t="s">
        <v>5</v>
      </c>
      <c r="F498" s="257" t="s">
        <v>1478</v>
      </c>
      <c r="H498" s="256" t="s">
        <v>5</v>
      </c>
      <c r="M498" s="254"/>
      <c r="N498" s="258"/>
      <c r="O498" s="259"/>
      <c r="P498" s="259"/>
      <c r="Q498" s="259"/>
      <c r="R498" s="259"/>
      <c r="S498" s="259"/>
      <c r="T498" s="259"/>
      <c r="U498" s="259"/>
      <c r="V498" s="259"/>
      <c r="W498" s="259"/>
      <c r="X498" s="260"/>
      <c r="AT498" s="256" t="s">
        <v>181</v>
      </c>
      <c r="AU498" s="256" t="s">
        <v>83</v>
      </c>
      <c r="AV498" s="255" t="s">
        <v>81</v>
      </c>
      <c r="AW498" s="255" t="s">
        <v>7</v>
      </c>
      <c r="AX498" s="255" t="s">
        <v>73</v>
      </c>
      <c r="AY498" s="256" t="s">
        <v>171</v>
      </c>
    </row>
    <row r="499" spans="2:65" s="255" customFormat="1" ht="13.5" x14ac:dyDescent="0.3">
      <c r="B499" s="254"/>
      <c r="D499" s="212" t="s">
        <v>181</v>
      </c>
      <c r="E499" s="256" t="s">
        <v>5</v>
      </c>
      <c r="F499" s="257" t="s">
        <v>1479</v>
      </c>
      <c r="H499" s="256" t="s">
        <v>5</v>
      </c>
      <c r="M499" s="254"/>
      <c r="N499" s="258"/>
      <c r="O499" s="259"/>
      <c r="P499" s="259"/>
      <c r="Q499" s="259"/>
      <c r="R499" s="259"/>
      <c r="S499" s="259"/>
      <c r="T499" s="259"/>
      <c r="U499" s="259"/>
      <c r="V499" s="259"/>
      <c r="W499" s="259"/>
      <c r="X499" s="260"/>
      <c r="AT499" s="256" t="s">
        <v>181</v>
      </c>
      <c r="AU499" s="256" t="s">
        <v>83</v>
      </c>
      <c r="AV499" s="255" t="s">
        <v>81</v>
      </c>
      <c r="AW499" s="255" t="s">
        <v>7</v>
      </c>
      <c r="AX499" s="255" t="s">
        <v>73</v>
      </c>
      <c r="AY499" s="256" t="s">
        <v>171</v>
      </c>
    </row>
    <row r="500" spans="2:65" s="255" customFormat="1" ht="13.5" x14ac:dyDescent="0.3">
      <c r="B500" s="254"/>
      <c r="D500" s="212" t="s">
        <v>181</v>
      </c>
      <c r="E500" s="256" t="s">
        <v>5</v>
      </c>
      <c r="F500" s="257" t="s">
        <v>1480</v>
      </c>
      <c r="H500" s="256" t="s">
        <v>5</v>
      </c>
      <c r="M500" s="254"/>
      <c r="N500" s="258"/>
      <c r="O500" s="259"/>
      <c r="P500" s="259"/>
      <c r="Q500" s="259"/>
      <c r="R500" s="259"/>
      <c r="S500" s="259"/>
      <c r="T500" s="259"/>
      <c r="U500" s="259"/>
      <c r="V500" s="259"/>
      <c r="W500" s="259"/>
      <c r="X500" s="260"/>
      <c r="AT500" s="256" t="s">
        <v>181</v>
      </c>
      <c r="AU500" s="256" t="s">
        <v>83</v>
      </c>
      <c r="AV500" s="255" t="s">
        <v>81</v>
      </c>
      <c r="AW500" s="255" t="s">
        <v>7</v>
      </c>
      <c r="AX500" s="255" t="s">
        <v>73</v>
      </c>
      <c r="AY500" s="256" t="s">
        <v>171</v>
      </c>
    </row>
    <row r="501" spans="2:65" s="216" customFormat="1" ht="13.5" x14ac:dyDescent="0.3">
      <c r="B501" s="215"/>
      <c r="D501" s="212" t="s">
        <v>181</v>
      </c>
      <c r="E501" s="217" t="s">
        <v>5</v>
      </c>
      <c r="F501" s="218" t="s">
        <v>1481</v>
      </c>
      <c r="H501" s="219">
        <v>266.93</v>
      </c>
      <c r="M501" s="215"/>
      <c r="N501" s="220"/>
      <c r="O501" s="221"/>
      <c r="P501" s="221"/>
      <c r="Q501" s="221"/>
      <c r="R501" s="221"/>
      <c r="S501" s="221"/>
      <c r="T501" s="221"/>
      <c r="U501" s="221"/>
      <c r="V501" s="221"/>
      <c r="W501" s="221"/>
      <c r="X501" s="222"/>
      <c r="AT501" s="217" t="s">
        <v>181</v>
      </c>
      <c r="AU501" s="217" t="s">
        <v>83</v>
      </c>
      <c r="AV501" s="216" t="s">
        <v>83</v>
      </c>
      <c r="AW501" s="216" t="s">
        <v>7</v>
      </c>
      <c r="AX501" s="216" t="s">
        <v>73</v>
      </c>
      <c r="AY501" s="217" t="s">
        <v>171</v>
      </c>
    </row>
    <row r="502" spans="2:65" s="255" customFormat="1" ht="13.5" x14ac:dyDescent="0.3">
      <c r="B502" s="254"/>
      <c r="D502" s="212" t="s">
        <v>181</v>
      </c>
      <c r="E502" s="256" t="s">
        <v>5</v>
      </c>
      <c r="F502" s="257" t="s">
        <v>1482</v>
      </c>
      <c r="H502" s="256" t="s">
        <v>5</v>
      </c>
      <c r="M502" s="254"/>
      <c r="N502" s="258"/>
      <c r="O502" s="259"/>
      <c r="P502" s="259"/>
      <c r="Q502" s="259"/>
      <c r="R502" s="259"/>
      <c r="S502" s="259"/>
      <c r="T502" s="259"/>
      <c r="U502" s="259"/>
      <c r="V502" s="259"/>
      <c r="W502" s="259"/>
      <c r="X502" s="260"/>
      <c r="AT502" s="256" t="s">
        <v>181</v>
      </c>
      <c r="AU502" s="256" t="s">
        <v>83</v>
      </c>
      <c r="AV502" s="255" t="s">
        <v>81</v>
      </c>
      <c r="AW502" s="255" t="s">
        <v>7</v>
      </c>
      <c r="AX502" s="255" t="s">
        <v>73</v>
      </c>
      <c r="AY502" s="256" t="s">
        <v>171</v>
      </c>
    </row>
    <row r="503" spans="2:65" s="216" customFormat="1" ht="13.5" x14ac:dyDescent="0.3">
      <c r="B503" s="215"/>
      <c r="D503" s="212" t="s">
        <v>181</v>
      </c>
      <c r="E503" s="217" t="s">
        <v>5</v>
      </c>
      <c r="F503" s="218" t="s">
        <v>1483</v>
      </c>
      <c r="H503" s="219">
        <v>97.82</v>
      </c>
      <c r="M503" s="215"/>
      <c r="N503" s="220"/>
      <c r="O503" s="221"/>
      <c r="P503" s="221"/>
      <c r="Q503" s="221"/>
      <c r="R503" s="221"/>
      <c r="S503" s="221"/>
      <c r="T503" s="221"/>
      <c r="U503" s="221"/>
      <c r="V503" s="221"/>
      <c r="W503" s="221"/>
      <c r="X503" s="222"/>
      <c r="AT503" s="217" t="s">
        <v>181</v>
      </c>
      <c r="AU503" s="217" t="s">
        <v>83</v>
      </c>
      <c r="AV503" s="216" t="s">
        <v>83</v>
      </c>
      <c r="AW503" s="216" t="s">
        <v>7</v>
      </c>
      <c r="AX503" s="216" t="s">
        <v>73</v>
      </c>
      <c r="AY503" s="217" t="s">
        <v>171</v>
      </c>
    </row>
    <row r="504" spans="2:65" s="224" customFormat="1" ht="13.5" x14ac:dyDescent="0.3">
      <c r="B504" s="223"/>
      <c r="D504" s="212" t="s">
        <v>181</v>
      </c>
      <c r="E504" s="225" t="s">
        <v>5</v>
      </c>
      <c r="F504" s="226" t="s">
        <v>205</v>
      </c>
      <c r="H504" s="227">
        <v>364.75</v>
      </c>
      <c r="M504" s="223"/>
      <c r="N504" s="228"/>
      <c r="O504" s="229"/>
      <c r="P504" s="229"/>
      <c r="Q504" s="229"/>
      <c r="R504" s="229"/>
      <c r="S504" s="229"/>
      <c r="T504" s="229"/>
      <c r="U504" s="229"/>
      <c r="V504" s="229"/>
      <c r="W504" s="229"/>
      <c r="X504" s="230"/>
      <c r="AT504" s="225" t="s">
        <v>181</v>
      </c>
      <c r="AU504" s="225" t="s">
        <v>83</v>
      </c>
      <c r="AV504" s="224" t="s">
        <v>177</v>
      </c>
      <c r="AW504" s="224" t="s">
        <v>7</v>
      </c>
      <c r="AX504" s="224" t="s">
        <v>81</v>
      </c>
      <c r="AY504" s="225" t="s">
        <v>171</v>
      </c>
    </row>
    <row r="505" spans="2:65" s="188" customFormat="1" ht="29.85" customHeight="1" x14ac:dyDescent="0.3">
      <c r="B505" s="187"/>
      <c r="D505" s="189" t="s">
        <v>72</v>
      </c>
      <c r="E505" s="199" t="s">
        <v>206</v>
      </c>
      <c r="F505" s="199" t="s">
        <v>525</v>
      </c>
      <c r="K505" s="200">
        <f>BK505</f>
        <v>0</v>
      </c>
      <c r="M505" s="187"/>
      <c r="N505" s="192"/>
      <c r="O505" s="193"/>
      <c r="P505" s="193"/>
      <c r="Q505" s="194">
        <f>SUM(Q506:Q741)</f>
        <v>0</v>
      </c>
      <c r="R505" s="194">
        <f>SUM(R506:R741)</f>
        <v>0</v>
      </c>
      <c r="S505" s="193"/>
      <c r="T505" s="195">
        <f>SUM(T506:T741)</f>
        <v>0</v>
      </c>
      <c r="U505" s="193"/>
      <c r="V505" s="195">
        <f>SUM(V506:V741)</f>
        <v>0</v>
      </c>
      <c r="W505" s="193"/>
      <c r="X505" s="196">
        <f>SUM(X506:X741)</f>
        <v>0</v>
      </c>
      <c r="AR505" s="189" t="s">
        <v>81</v>
      </c>
      <c r="AT505" s="197" t="s">
        <v>72</v>
      </c>
      <c r="AU505" s="197" t="s">
        <v>81</v>
      </c>
      <c r="AY505" s="189" t="s">
        <v>171</v>
      </c>
      <c r="BK505" s="198">
        <f>SUM(BK506:BK741)</f>
        <v>0</v>
      </c>
    </row>
    <row r="506" spans="2:65" s="45" customFormat="1" ht="16.5" customHeight="1" x14ac:dyDescent="0.3">
      <c r="B506" s="38"/>
      <c r="C506" s="201" t="s">
        <v>422</v>
      </c>
      <c r="D506" s="201" t="s">
        <v>173</v>
      </c>
      <c r="E506" s="202" t="s">
        <v>1484</v>
      </c>
      <c r="F506" s="203" t="s">
        <v>1485</v>
      </c>
      <c r="G506" s="204" t="s">
        <v>176</v>
      </c>
      <c r="H506" s="205">
        <v>51.04</v>
      </c>
      <c r="I506" s="7"/>
      <c r="J506" s="7"/>
      <c r="K506" s="206">
        <f>ROUND(P506*H506,2)</f>
        <v>0</v>
      </c>
      <c r="L506" s="203" t="s">
        <v>5</v>
      </c>
      <c r="M506" s="38"/>
      <c r="N506" s="207" t="s">
        <v>5</v>
      </c>
      <c r="O506" s="208" t="s">
        <v>42</v>
      </c>
      <c r="P506" s="144">
        <f>I506+J506</f>
        <v>0</v>
      </c>
      <c r="Q506" s="144">
        <f>ROUND(I506*H506,2)</f>
        <v>0</v>
      </c>
      <c r="R506" s="144">
        <f>ROUND(J506*H506,2)</f>
        <v>0</v>
      </c>
      <c r="S506" s="39"/>
      <c r="T506" s="209">
        <f>S506*H506</f>
        <v>0</v>
      </c>
      <c r="U506" s="209">
        <v>0</v>
      </c>
      <c r="V506" s="209">
        <f>U506*H506</f>
        <v>0</v>
      </c>
      <c r="W506" s="209">
        <v>0</v>
      </c>
      <c r="X506" s="210">
        <f>W506*H506</f>
        <v>0</v>
      </c>
      <c r="AR506" s="17" t="s">
        <v>177</v>
      </c>
      <c r="AT506" s="17" t="s">
        <v>173</v>
      </c>
      <c r="AU506" s="17" t="s">
        <v>83</v>
      </c>
      <c r="AY506" s="17" t="s">
        <v>171</v>
      </c>
      <c r="BE506" s="211">
        <f>IF(O506="základní",K506,0)</f>
        <v>0</v>
      </c>
      <c r="BF506" s="211">
        <f>IF(O506="snížená",K506,0)</f>
        <v>0</v>
      </c>
      <c r="BG506" s="211">
        <f>IF(O506="zákl. přenesená",K506,0)</f>
        <v>0</v>
      </c>
      <c r="BH506" s="211">
        <f>IF(O506="sníž. přenesená",K506,0)</f>
        <v>0</v>
      </c>
      <c r="BI506" s="211">
        <f>IF(O506="nulová",K506,0)</f>
        <v>0</v>
      </c>
      <c r="BJ506" s="17" t="s">
        <v>81</v>
      </c>
      <c r="BK506" s="211">
        <f>ROUND(P506*H506,2)</f>
        <v>0</v>
      </c>
      <c r="BL506" s="17" t="s">
        <v>177</v>
      </c>
      <c r="BM506" s="17" t="s">
        <v>766</v>
      </c>
    </row>
    <row r="507" spans="2:65" s="45" customFormat="1" ht="27" x14ac:dyDescent="0.3">
      <c r="B507" s="38"/>
      <c r="D507" s="212" t="s">
        <v>179</v>
      </c>
      <c r="F507" s="213" t="s">
        <v>1267</v>
      </c>
      <c r="M507" s="38"/>
      <c r="N507" s="214"/>
      <c r="O507" s="39"/>
      <c r="P507" s="39"/>
      <c r="Q507" s="39"/>
      <c r="R507" s="39"/>
      <c r="S507" s="39"/>
      <c r="T507" s="39"/>
      <c r="U507" s="39"/>
      <c r="V507" s="39"/>
      <c r="W507" s="39"/>
      <c r="X507" s="87"/>
      <c r="AT507" s="17" t="s">
        <v>179</v>
      </c>
      <c r="AU507" s="17" t="s">
        <v>83</v>
      </c>
    </row>
    <row r="508" spans="2:65" s="255" customFormat="1" ht="13.5" x14ac:dyDescent="0.3">
      <c r="B508" s="254"/>
      <c r="D508" s="212" t="s">
        <v>181</v>
      </c>
      <c r="E508" s="256" t="s">
        <v>5</v>
      </c>
      <c r="F508" s="257" t="s">
        <v>1486</v>
      </c>
      <c r="H508" s="256" t="s">
        <v>5</v>
      </c>
      <c r="M508" s="254"/>
      <c r="N508" s="258"/>
      <c r="O508" s="259"/>
      <c r="P508" s="259"/>
      <c r="Q508" s="259"/>
      <c r="R508" s="259"/>
      <c r="S508" s="259"/>
      <c r="T508" s="259"/>
      <c r="U508" s="259"/>
      <c r="V508" s="259"/>
      <c r="W508" s="259"/>
      <c r="X508" s="260"/>
      <c r="AT508" s="256" t="s">
        <v>181</v>
      </c>
      <c r="AU508" s="256" t="s">
        <v>83</v>
      </c>
      <c r="AV508" s="255" t="s">
        <v>81</v>
      </c>
      <c r="AW508" s="255" t="s">
        <v>7</v>
      </c>
      <c r="AX508" s="255" t="s">
        <v>73</v>
      </c>
      <c r="AY508" s="256" t="s">
        <v>171</v>
      </c>
    </row>
    <row r="509" spans="2:65" s="255" customFormat="1" ht="13.5" x14ac:dyDescent="0.3">
      <c r="B509" s="254"/>
      <c r="D509" s="212" t="s">
        <v>181</v>
      </c>
      <c r="E509" s="256" t="s">
        <v>5</v>
      </c>
      <c r="F509" s="257" t="s">
        <v>1487</v>
      </c>
      <c r="H509" s="256" t="s">
        <v>5</v>
      </c>
      <c r="M509" s="254"/>
      <c r="N509" s="258"/>
      <c r="O509" s="259"/>
      <c r="P509" s="259"/>
      <c r="Q509" s="259"/>
      <c r="R509" s="259"/>
      <c r="S509" s="259"/>
      <c r="T509" s="259"/>
      <c r="U509" s="259"/>
      <c r="V509" s="259"/>
      <c r="W509" s="259"/>
      <c r="X509" s="260"/>
      <c r="AT509" s="256" t="s">
        <v>181</v>
      </c>
      <c r="AU509" s="256" t="s">
        <v>83</v>
      </c>
      <c r="AV509" s="255" t="s">
        <v>81</v>
      </c>
      <c r="AW509" s="255" t="s">
        <v>7</v>
      </c>
      <c r="AX509" s="255" t="s">
        <v>73</v>
      </c>
      <c r="AY509" s="256" t="s">
        <v>171</v>
      </c>
    </row>
    <row r="510" spans="2:65" s="216" customFormat="1" ht="13.5" x14ac:dyDescent="0.3">
      <c r="B510" s="215"/>
      <c r="D510" s="212" t="s">
        <v>181</v>
      </c>
      <c r="E510" s="217" t="s">
        <v>5</v>
      </c>
      <c r="F510" s="218" t="s">
        <v>1488</v>
      </c>
      <c r="H510" s="219">
        <v>6.79</v>
      </c>
      <c r="M510" s="215"/>
      <c r="N510" s="220"/>
      <c r="O510" s="221"/>
      <c r="P510" s="221"/>
      <c r="Q510" s="221"/>
      <c r="R510" s="221"/>
      <c r="S510" s="221"/>
      <c r="T510" s="221"/>
      <c r="U510" s="221"/>
      <c r="V510" s="221"/>
      <c r="W510" s="221"/>
      <c r="X510" s="222"/>
      <c r="AT510" s="217" t="s">
        <v>181</v>
      </c>
      <c r="AU510" s="217" t="s">
        <v>83</v>
      </c>
      <c r="AV510" s="216" t="s">
        <v>83</v>
      </c>
      <c r="AW510" s="216" t="s">
        <v>7</v>
      </c>
      <c r="AX510" s="216" t="s">
        <v>73</v>
      </c>
      <c r="AY510" s="217" t="s">
        <v>171</v>
      </c>
    </row>
    <row r="511" spans="2:65" s="255" customFormat="1" ht="13.5" x14ac:dyDescent="0.3">
      <c r="B511" s="254"/>
      <c r="D511" s="212" t="s">
        <v>181</v>
      </c>
      <c r="E511" s="256" t="s">
        <v>5</v>
      </c>
      <c r="F511" s="257" t="s">
        <v>1489</v>
      </c>
      <c r="H511" s="256" t="s">
        <v>5</v>
      </c>
      <c r="M511" s="254"/>
      <c r="N511" s="258"/>
      <c r="O511" s="259"/>
      <c r="P511" s="259"/>
      <c r="Q511" s="259"/>
      <c r="R511" s="259"/>
      <c r="S511" s="259"/>
      <c r="T511" s="259"/>
      <c r="U511" s="259"/>
      <c r="V511" s="259"/>
      <c r="W511" s="259"/>
      <c r="X511" s="260"/>
      <c r="AT511" s="256" t="s">
        <v>181</v>
      </c>
      <c r="AU511" s="256" t="s">
        <v>83</v>
      </c>
      <c r="AV511" s="255" t="s">
        <v>81</v>
      </c>
      <c r="AW511" s="255" t="s">
        <v>7</v>
      </c>
      <c r="AX511" s="255" t="s">
        <v>73</v>
      </c>
      <c r="AY511" s="256" t="s">
        <v>171</v>
      </c>
    </row>
    <row r="512" spans="2:65" s="216" customFormat="1" ht="13.5" x14ac:dyDescent="0.3">
      <c r="B512" s="215"/>
      <c r="D512" s="212" t="s">
        <v>181</v>
      </c>
      <c r="E512" s="217" t="s">
        <v>5</v>
      </c>
      <c r="F512" s="218" t="s">
        <v>1490</v>
      </c>
      <c r="H512" s="219">
        <v>16.21</v>
      </c>
      <c r="M512" s="215"/>
      <c r="N512" s="220"/>
      <c r="O512" s="221"/>
      <c r="P512" s="221"/>
      <c r="Q512" s="221"/>
      <c r="R512" s="221"/>
      <c r="S512" s="221"/>
      <c r="T512" s="221"/>
      <c r="U512" s="221"/>
      <c r="V512" s="221"/>
      <c r="W512" s="221"/>
      <c r="X512" s="222"/>
      <c r="AT512" s="217" t="s">
        <v>181</v>
      </c>
      <c r="AU512" s="217" t="s">
        <v>83</v>
      </c>
      <c r="AV512" s="216" t="s">
        <v>83</v>
      </c>
      <c r="AW512" s="216" t="s">
        <v>7</v>
      </c>
      <c r="AX512" s="216" t="s">
        <v>73</v>
      </c>
      <c r="AY512" s="217" t="s">
        <v>171</v>
      </c>
    </row>
    <row r="513" spans="2:65" s="255" customFormat="1" ht="13.5" x14ac:dyDescent="0.3">
      <c r="B513" s="254"/>
      <c r="D513" s="212" t="s">
        <v>181</v>
      </c>
      <c r="E513" s="256" t="s">
        <v>5</v>
      </c>
      <c r="F513" s="257" t="s">
        <v>1491</v>
      </c>
      <c r="H513" s="256" t="s">
        <v>5</v>
      </c>
      <c r="M513" s="254"/>
      <c r="N513" s="258"/>
      <c r="O513" s="259"/>
      <c r="P513" s="259"/>
      <c r="Q513" s="259"/>
      <c r="R513" s="259"/>
      <c r="S513" s="259"/>
      <c r="T513" s="259"/>
      <c r="U513" s="259"/>
      <c r="V513" s="259"/>
      <c r="W513" s="259"/>
      <c r="X513" s="260"/>
      <c r="AT513" s="256" t="s">
        <v>181</v>
      </c>
      <c r="AU513" s="256" t="s">
        <v>83</v>
      </c>
      <c r="AV513" s="255" t="s">
        <v>81</v>
      </c>
      <c r="AW513" s="255" t="s">
        <v>7</v>
      </c>
      <c r="AX513" s="255" t="s">
        <v>73</v>
      </c>
      <c r="AY513" s="256" t="s">
        <v>171</v>
      </c>
    </row>
    <row r="514" spans="2:65" s="216" customFormat="1" ht="13.5" x14ac:dyDescent="0.3">
      <c r="B514" s="215"/>
      <c r="C514" s="221"/>
      <c r="D514" s="262" t="s">
        <v>181</v>
      </c>
      <c r="E514" s="267" t="s">
        <v>5</v>
      </c>
      <c r="F514" s="271" t="s">
        <v>1492</v>
      </c>
      <c r="G514" s="221"/>
      <c r="H514" s="273">
        <v>11.49</v>
      </c>
      <c r="I514" s="221"/>
      <c r="J514" s="221"/>
      <c r="K514" s="221"/>
      <c r="L514" s="221"/>
      <c r="M514" s="215"/>
      <c r="N514" s="220"/>
      <c r="O514" s="221"/>
      <c r="P514" s="221"/>
      <c r="Q514" s="221"/>
      <c r="R514" s="221"/>
      <c r="S514" s="221"/>
      <c r="T514" s="221"/>
      <c r="U514" s="221"/>
      <c r="V514" s="221"/>
      <c r="W514" s="221"/>
      <c r="X514" s="222"/>
      <c r="AT514" s="217" t="s">
        <v>181</v>
      </c>
      <c r="AU514" s="217" t="s">
        <v>83</v>
      </c>
      <c r="AV514" s="216" t="s">
        <v>83</v>
      </c>
      <c r="AW514" s="216" t="s">
        <v>7</v>
      </c>
      <c r="AX514" s="216" t="s">
        <v>73</v>
      </c>
      <c r="AY514" s="217" t="s">
        <v>171</v>
      </c>
    </row>
    <row r="515" spans="2:65" s="255" customFormat="1" ht="13.5" x14ac:dyDescent="0.3">
      <c r="B515" s="254"/>
      <c r="D515" s="212" t="s">
        <v>181</v>
      </c>
      <c r="E515" s="256" t="s">
        <v>5</v>
      </c>
      <c r="F515" s="257" t="s">
        <v>1493</v>
      </c>
      <c r="H515" s="256" t="s">
        <v>5</v>
      </c>
      <c r="M515" s="254"/>
      <c r="N515" s="258"/>
      <c r="O515" s="259"/>
      <c r="P515" s="259"/>
      <c r="Q515" s="259"/>
      <c r="R515" s="259"/>
      <c r="S515" s="259"/>
      <c r="T515" s="259"/>
      <c r="U515" s="259"/>
      <c r="V515" s="259"/>
      <c r="W515" s="259"/>
      <c r="X515" s="260"/>
      <c r="AT515" s="256" t="s">
        <v>181</v>
      </c>
      <c r="AU515" s="256" t="s">
        <v>83</v>
      </c>
      <c r="AV515" s="255" t="s">
        <v>81</v>
      </c>
      <c r="AW515" s="255" t="s">
        <v>7</v>
      </c>
      <c r="AX515" s="255" t="s">
        <v>73</v>
      </c>
      <c r="AY515" s="256" t="s">
        <v>171</v>
      </c>
    </row>
    <row r="516" spans="2:65" s="216" customFormat="1" ht="13.5" x14ac:dyDescent="0.3">
      <c r="B516" s="215"/>
      <c r="D516" s="212" t="s">
        <v>181</v>
      </c>
      <c r="E516" s="217" t="s">
        <v>5</v>
      </c>
      <c r="F516" s="218" t="s">
        <v>1494</v>
      </c>
      <c r="H516" s="219">
        <v>7.35</v>
      </c>
      <c r="M516" s="215"/>
      <c r="N516" s="220"/>
      <c r="O516" s="221"/>
      <c r="P516" s="221"/>
      <c r="Q516" s="221"/>
      <c r="R516" s="221"/>
      <c r="S516" s="221"/>
      <c r="T516" s="221"/>
      <c r="U516" s="221"/>
      <c r="V516" s="221"/>
      <c r="W516" s="221"/>
      <c r="X516" s="222"/>
      <c r="AT516" s="217" t="s">
        <v>181</v>
      </c>
      <c r="AU516" s="217" t="s">
        <v>83</v>
      </c>
      <c r="AV516" s="216" t="s">
        <v>83</v>
      </c>
      <c r="AW516" s="216" t="s">
        <v>7</v>
      </c>
      <c r="AX516" s="216" t="s">
        <v>73</v>
      </c>
      <c r="AY516" s="217" t="s">
        <v>171</v>
      </c>
    </row>
    <row r="517" spans="2:65" s="255" customFormat="1" ht="13.5" x14ac:dyDescent="0.3">
      <c r="B517" s="254"/>
      <c r="D517" s="212" t="s">
        <v>181</v>
      </c>
      <c r="E517" s="256" t="s">
        <v>5</v>
      </c>
      <c r="F517" s="257" t="s">
        <v>1495</v>
      </c>
      <c r="H517" s="256" t="s">
        <v>5</v>
      </c>
      <c r="M517" s="254"/>
      <c r="N517" s="258"/>
      <c r="O517" s="259"/>
      <c r="P517" s="259"/>
      <c r="Q517" s="259"/>
      <c r="R517" s="259"/>
      <c r="S517" s="259"/>
      <c r="T517" s="259"/>
      <c r="U517" s="259"/>
      <c r="V517" s="259"/>
      <c r="W517" s="259"/>
      <c r="X517" s="260"/>
      <c r="AT517" s="256" t="s">
        <v>181</v>
      </c>
      <c r="AU517" s="256" t="s">
        <v>83</v>
      </c>
      <c r="AV517" s="255" t="s">
        <v>81</v>
      </c>
      <c r="AW517" s="255" t="s">
        <v>7</v>
      </c>
      <c r="AX517" s="255" t="s">
        <v>73</v>
      </c>
      <c r="AY517" s="256" t="s">
        <v>171</v>
      </c>
    </row>
    <row r="518" spans="2:65" s="216" customFormat="1" ht="13.5" x14ac:dyDescent="0.3">
      <c r="B518" s="215"/>
      <c r="D518" s="212" t="s">
        <v>181</v>
      </c>
      <c r="E518" s="217" t="s">
        <v>5</v>
      </c>
      <c r="F518" s="218" t="s">
        <v>1496</v>
      </c>
      <c r="H518" s="219">
        <v>9.1999999999999993</v>
      </c>
      <c r="M518" s="215"/>
      <c r="N518" s="220"/>
      <c r="O518" s="221"/>
      <c r="P518" s="221"/>
      <c r="Q518" s="221"/>
      <c r="R518" s="221"/>
      <c r="S518" s="221"/>
      <c r="T518" s="221"/>
      <c r="U518" s="221"/>
      <c r="V518" s="221"/>
      <c r="W518" s="221"/>
      <c r="X518" s="222"/>
      <c r="AT518" s="217" t="s">
        <v>181</v>
      </c>
      <c r="AU518" s="217" t="s">
        <v>83</v>
      </c>
      <c r="AV518" s="216" t="s">
        <v>83</v>
      </c>
      <c r="AW518" s="216" t="s">
        <v>7</v>
      </c>
      <c r="AX518" s="216" t="s">
        <v>73</v>
      </c>
      <c r="AY518" s="217" t="s">
        <v>171</v>
      </c>
    </row>
    <row r="519" spans="2:65" s="224" customFormat="1" ht="13.5" x14ac:dyDescent="0.3">
      <c r="B519" s="223"/>
      <c r="D519" s="212" t="s">
        <v>181</v>
      </c>
      <c r="E519" s="225" t="s">
        <v>5</v>
      </c>
      <c r="F519" s="226" t="s">
        <v>205</v>
      </c>
      <c r="H519" s="227">
        <v>51.04</v>
      </c>
      <c r="M519" s="223"/>
      <c r="N519" s="228"/>
      <c r="O519" s="229"/>
      <c r="P519" s="229"/>
      <c r="Q519" s="229"/>
      <c r="R519" s="229"/>
      <c r="S519" s="229"/>
      <c r="T519" s="229"/>
      <c r="U519" s="229"/>
      <c r="V519" s="229"/>
      <c r="W519" s="229"/>
      <c r="X519" s="230"/>
      <c r="AT519" s="225" t="s">
        <v>181</v>
      </c>
      <c r="AU519" s="225" t="s">
        <v>83</v>
      </c>
      <c r="AV519" s="224" t="s">
        <v>177</v>
      </c>
      <c r="AW519" s="224" t="s">
        <v>7</v>
      </c>
      <c r="AX519" s="224" t="s">
        <v>81</v>
      </c>
      <c r="AY519" s="225" t="s">
        <v>171</v>
      </c>
    </row>
    <row r="520" spans="2:65" s="45" customFormat="1" ht="16.5" customHeight="1" x14ac:dyDescent="0.3">
      <c r="B520" s="38"/>
      <c r="C520" s="201" t="s">
        <v>426</v>
      </c>
      <c r="D520" s="201" t="s">
        <v>173</v>
      </c>
      <c r="E520" s="202" t="s">
        <v>1497</v>
      </c>
      <c r="F520" s="203" t="s">
        <v>1498</v>
      </c>
      <c r="G520" s="204" t="s">
        <v>176</v>
      </c>
      <c r="H520" s="205">
        <v>248.31</v>
      </c>
      <c r="I520" s="7"/>
      <c r="J520" s="7"/>
      <c r="K520" s="206">
        <f>ROUND(P520*H520,2)</f>
        <v>0</v>
      </c>
      <c r="L520" s="203" t="s">
        <v>5</v>
      </c>
      <c r="M520" s="38"/>
      <c r="N520" s="207" t="s">
        <v>5</v>
      </c>
      <c r="O520" s="208" t="s">
        <v>42</v>
      </c>
      <c r="P520" s="144">
        <f>I520+J520</f>
        <v>0</v>
      </c>
      <c r="Q520" s="144">
        <f>ROUND(I520*H520,2)</f>
        <v>0</v>
      </c>
      <c r="R520" s="144">
        <f>ROUND(J520*H520,2)</f>
        <v>0</v>
      </c>
      <c r="S520" s="39"/>
      <c r="T520" s="209">
        <f>S520*H520</f>
        <v>0</v>
      </c>
      <c r="U520" s="209">
        <v>0</v>
      </c>
      <c r="V520" s="209">
        <f>U520*H520</f>
        <v>0</v>
      </c>
      <c r="W520" s="209">
        <v>0</v>
      </c>
      <c r="X520" s="210">
        <f>W520*H520</f>
        <v>0</v>
      </c>
      <c r="AR520" s="17" t="s">
        <v>177</v>
      </c>
      <c r="AT520" s="17" t="s">
        <v>173</v>
      </c>
      <c r="AU520" s="17" t="s">
        <v>83</v>
      </c>
      <c r="AY520" s="17" t="s">
        <v>171</v>
      </c>
      <c r="BE520" s="211">
        <f>IF(O520="základní",K520,0)</f>
        <v>0</v>
      </c>
      <c r="BF520" s="211">
        <f>IF(O520="snížená",K520,0)</f>
        <v>0</v>
      </c>
      <c r="BG520" s="211">
        <f>IF(O520="zákl. přenesená",K520,0)</f>
        <v>0</v>
      </c>
      <c r="BH520" s="211">
        <f>IF(O520="sníž. přenesená",K520,0)</f>
        <v>0</v>
      </c>
      <c r="BI520" s="211">
        <f>IF(O520="nulová",K520,0)</f>
        <v>0</v>
      </c>
      <c r="BJ520" s="17" t="s">
        <v>81</v>
      </c>
      <c r="BK520" s="211">
        <f>ROUND(P520*H520,2)</f>
        <v>0</v>
      </c>
      <c r="BL520" s="17" t="s">
        <v>177</v>
      </c>
      <c r="BM520" s="17" t="s">
        <v>769</v>
      </c>
    </row>
    <row r="521" spans="2:65" s="45" customFormat="1" ht="27" x14ac:dyDescent="0.3">
      <c r="B521" s="38"/>
      <c r="D521" s="212" t="s">
        <v>179</v>
      </c>
      <c r="F521" s="213" t="s">
        <v>1267</v>
      </c>
      <c r="M521" s="38"/>
      <c r="N521" s="214"/>
      <c r="O521" s="39"/>
      <c r="P521" s="39"/>
      <c r="Q521" s="39"/>
      <c r="R521" s="39"/>
      <c r="S521" s="39"/>
      <c r="T521" s="39"/>
      <c r="U521" s="39"/>
      <c r="V521" s="39"/>
      <c r="W521" s="39"/>
      <c r="X521" s="87"/>
      <c r="AT521" s="17" t="s">
        <v>179</v>
      </c>
      <c r="AU521" s="17" t="s">
        <v>83</v>
      </c>
    </row>
    <row r="522" spans="2:65" s="255" customFormat="1" ht="13.5" x14ac:dyDescent="0.3">
      <c r="B522" s="254"/>
      <c r="D522" s="212" t="s">
        <v>181</v>
      </c>
      <c r="E522" s="256" t="s">
        <v>5</v>
      </c>
      <c r="F522" s="257" t="s">
        <v>1499</v>
      </c>
      <c r="H522" s="256" t="s">
        <v>5</v>
      </c>
      <c r="M522" s="254"/>
      <c r="N522" s="258"/>
      <c r="O522" s="259"/>
      <c r="P522" s="259"/>
      <c r="Q522" s="259"/>
      <c r="R522" s="259"/>
      <c r="S522" s="259"/>
      <c r="T522" s="259"/>
      <c r="U522" s="259"/>
      <c r="V522" s="259"/>
      <c r="W522" s="259"/>
      <c r="X522" s="260"/>
      <c r="AT522" s="256" t="s">
        <v>181</v>
      </c>
      <c r="AU522" s="256" t="s">
        <v>83</v>
      </c>
      <c r="AV522" s="255" t="s">
        <v>81</v>
      </c>
      <c r="AW522" s="255" t="s">
        <v>7</v>
      </c>
      <c r="AX522" s="255" t="s">
        <v>73</v>
      </c>
      <c r="AY522" s="256" t="s">
        <v>171</v>
      </c>
    </row>
    <row r="523" spans="2:65" s="255" customFormat="1" ht="13.5" x14ac:dyDescent="0.3">
      <c r="B523" s="254"/>
      <c r="D523" s="212" t="s">
        <v>181</v>
      </c>
      <c r="E523" s="256" t="s">
        <v>5</v>
      </c>
      <c r="F523" s="257" t="s">
        <v>1329</v>
      </c>
      <c r="H523" s="256" t="s">
        <v>5</v>
      </c>
      <c r="M523" s="254"/>
      <c r="N523" s="258"/>
      <c r="O523" s="259"/>
      <c r="P523" s="259"/>
      <c r="Q523" s="259"/>
      <c r="R523" s="259"/>
      <c r="S523" s="259"/>
      <c r="T523" s="259"/>
      <c r="U523" s="259"/>
      <c r="V523" s="259"/>
      <c r="W523" s="259"/>
      <c r="X523" s="260"/>
      <c r="AT523" s="256" t="s">
        <v>181</v>
      </c>
      <c r="AU523" s="256" t="s">
        <v>83</v>
      </c>
      <c r="AV523" s="255" t="s">
        <v>81</v>
      </c>
      <c r="AW523" s="255" t="s">
        <v>7</v>
      </c>
      <c r="AX523" s="255" t="s">
        <v>73</v>
      </c>
      <c r="AY523" s="256" t="s">
        <v>171</v>
      </c>
    </row>
    <row r="524" spans="2:65" s="216" customFormat="1" ht="13.5" x14ac:dyDescent="0.3">
      <c r="B524" s="215"/>
      <c r="C524" s="221"/>
      <c r="D524" s="262" t="s">
        <v>181</v>
      </c>
      <c r="E524" s="267" t="s">
        <v>5</v>
      </c>
      <c r="F524" s="271" t="s">
        <v>1500</v>
      </c>
      <c r="G524" s="221"/>
      <c r="H524" s="273">
        <v>30.06</v>
      </c>
      <c r="I524" s="221"/>
      <c r="J524" s="221"/>
      <c r="K524" s="221"/>
      <c r="L524" s="221"/>
      <c r="M524" s="215"/>
      <c r="N524" s="220"/>
      <c r="O524" s="221"/>
      <c r="P524" s="221"/>
      <c r="Q524" s="221"/>
      <c r="R524" s="221"/>
      <c r="S524" s="221"/>
      <c r="T524" s="221"/>
      <c r="U524" s="221"/>
      <c r="V524" s="221"/>
      <c r="W524" s="221"/>
      <c r="X524" s="222"/>
      <c r="AT524" s="217" t="s">
        <v>181</v>
      </c>
      <c r="AU524" s="217" t="s">
        <v>83</v>
      </c>
      <c r="AV524" s="216" t="s">
        <v>83</v>
      </c>
      <c r="AW524" s="216" t="s">
        <v>7</v>
      </c>
      <c r="AX524" s="216" t="s">
        <v>73</v>
      </c>
      <c r="AY524" s="217" t="s">
        <v>171</v>
      </c>
    </row>
    <row r="525" spans="2:65" s="255" customFormat="1" ht="13.5" x14ac:dyDescent="0.3">
      <c r="B525" s="254"/>
      <c r="D525" s="212" t="s">
        <v>181</v>
      </c>
      <c r="E525" s="256" t="s">
        <v>5</v>
      </c>
      <c r="F525" s="257" t="s">
        <v>1331</v>
      </c>
      <c r="H525" s="256" t="s">
        <v>5</v>
      </c>
      <c r="M525" s="254"/>
      <c r="N525" s="258"/>
      <c r="O525" s="259"/>
      <c r="P525" s="259"/>
      <c r="Q525" s="259"/>
      <c r="R525" s="259"/>
      <c r="S525" s="259"/>
      <c r="T525" s="259"/>
      <c r="U525" s="259"/>
      <c r="V525" s="259"/>
      <c r="W525" s="259"/>
      <c r="X525" s="260"/>
      <c r="AT525" s="256" t="s">
        <v>181</v>
      </c>
      <c r="AU525" s="256" t="s">
        <v>83</v>
      </c>
      <c r="AV525" s="255" t="s">
        <v>81</v>
      </c>
      <c r="AW525" s="255" t="s">
        <v>7</v>
      </c>
      <c r="AX525" s="255" t="s">
        <v>73</v>
      </c>
      <c r="AY525" s="256" t="s">
        <v>171</v>
      </c>
    </row>
    <row r="526" spans="2:65" s="216" customFormat="1" ht="13.5" x14ac:dyDescent="0.3">
      <c r="B526" s="215"/>
      <c r="D526" s="212" t="s">
        <v>181</v>
      </c>
      <c r="E526" s="217" t="s">
        <v>5</v>
      </c>
      <c r="F526" s="218" t="s">
        <v>1501</v>
      </c>
      <c r="H526" s="219">
        <v>47.98</v>
      </c>
      <c r="M526" s="215"/>
      <c r="N526" s="220"/>
      <c r="O526" s="221"/>
      <c r="P526" s="221"/>
      <c r="Q526" s="221"/>
      <c r="R526" s="221"/>
      <c r="S526" s="221"/>
      <c r="T526" s="221"/>
      <c r="U526" s="221"/>
      <c r="V526" s="221"/>
      <c r="W526" s="221"/>
      <c r="X526" s="222"/>
      <c r="AT526" s="217" t="s">
        <v>181</v>
      </c>
      <c r="AU526" s="217" t="s">
        <v>83</v>
      </c>
      <c r="AV526" s="216" t="s">
        <v>83</v>
      </c>
      <c r="AW526" s="216" t="s">
        <v>7</v>
      </c>
      <c r="AX526" s="216" t="s">
        <v>73</v>
      </c>
      <c r="AY526" s="217" t="s">
        <v>171</v>
      </c>
    </row>
    <row r="527" spans="2:65" s="255" customFormat="1" ht="13.5" x14ac:dyDescent="0.3">
      <c r="B527" s="254"/>
      <c r="D527" s="212" t="s">
        <v>181</v>
      </c>
      <c r="E527" s="256" t="s">
        <v>5</v>
      </c>
      <c r="F527" s="257" t="s">
        <v>1502</v>
      </c>
      <c r="H527" s="256" t="s">
        <v>5</v>
      </c>
      <c r="M527" s="254"/>
      <c r="N527" s="258"/>
      <c r="O527" s="259"/>
      <c r="P527" s="259"/>
      <c r="Q527" s="259"/>
      <c r="R527" s="259"/>
      <c r="S527" s="259"/>
      <c r="T527" s="259"/>
      <c r="U527" s="259"/>
      <c r="V527" s="259"/>
      <c r="W527" s="259"/>
      <c r="X527" s="260"/>
      <c r="AT527" s="256" t="s">
        <v>181</v>
      </c>
      <c r="AU527" s="256" t="s">
        <v>83</v>
      </c>
      <c r="AV527" s="255" t="s">
        <v>81</v>
      </c>
      <c r="AW527" s="255" t="s">
        <v>7</v>
      </c>
      <c r="AX527" s="255" t="s">
        <v>73</v>
      </c>
      <c r="AY527" s="256" t="s">
        <v>171</v>
      </c>
    </row>
    <row r="528" spans="2:65" s="216" customFormat="1" ht="13.5" x14ac:dyDescent="0.3">
      <c r="B528" s="215"/>
      <c r="D528" s="212" t="s">
        <v>181</v>
      </c>
      <c r="E528" s="217" t="s">
        <v>5</v>
      </c>
      <c r="F528" s="218" t="s">
        <v>1503</v>
      </c>
      <c r="H528" s="219">
        <v>70.56</v>
      </c>
      <c r="M528" s="215"/>
      <c r="N528" s="220"/>
      <c r="O528" s="221"/>
      <c r="P528" s="221"/>
      <c r="Q528" s="221"/>
      <c r="R528" s="221"/>
      <c r="S528" s="221"/>
      <c r="T528" s="221"/>
      <c r="U528" s="221"/>
      <c r="V528" s="221"/>
      <c r="W528" s="221"/>
      <c r="X528" s="222"/>
      <c r="AT528" s="217" t="s">
        <v>181</v>
      </c>
      <c r="AU528" s="217" t="s">
        <v>83</v>
      </c>
      <c r="AV528" s="216" t="s">
        <v>83</v>
      </c>
      <c r="AW528" s="216" t="s">
        <v>7</v>
      </c>
      <c r="AX528" s="216" t="s">
        <v>73</v>
      </c>
      <c r="AY528" s="217" t="s">
        <v>171</v>
      </c>
    </row>
    <row r="529" spans="2:65" s="255" customFormat="1" ht="13.5" x14ac:dyDescent="0.3">
      <c r="B529" s="254"/>
      <c r="D529" s="212" t="s">
        <v>181</v>
      </c>
      <c r="E529" s="256" t="s">
        <v>5</v>
      </c>
      <c r="F529" s="257" t="s">
        <v>1487</v>
      </c>
      <c r="H529" s="256" t="s">
        <v>5</v>
      </c>
      <c r="M529" s="254"/>
      <c r="N529" s="258"/>
      <c r="O529" s="259"/>
      <c r="P529" s="259"/>
      <c r="Q529" s="259"/>
      <c r="R529" s="259"/>
      <c r="S529" s="259"/>
      <c r="T529" s="259"/>
      <c r="U529" s="259"/>
      <c r="V529" s="259"/>
      <c r="W529" s="259"/>
      <c r="X529" s="260"/>
      <c r="AT529" s="256" t="s">
        <v>181</v>
      </c>
      <c r="AU529" s="256" t="s">
        <v>83</v>
      </c>
      <c r="AV529" s="255" t="s">
        <v>81</v>
      </c>
      <c r="AW529" s="255" t="s">
        <v>7</v>
      </c>
      <c r="AX529" s="255" t="s">
        <v>73</v>
      </c>
      <c r="AY529" s="256" t="s">
        <v>171</v>
      </c>
    </row>
    <row r="530" spans="2:65" s="216" customFormat="1" ht="13.5" x14ac:dyDescent="0.3">
      <c r="B530" s="215"/>
      <c r="D530" s="212" t="s">
        <v>181</v>
      </c>
      <c r="E530" s="217" t="s">
        <v>5</v>
      </c>
      <c r="F530" s="218" t="s">
        <v>1504</v>
      </c>
      <c r="H530" s="219">
        <v>33.97</v>
      </c>
      <c r="M530" s="215"/>
      <c r="N530" s="220"/>
      <c r="O530" s="221"/>
      <c r="P530" s="221"/>
      <c r="Q530" s="221"/>
      <c r="R530" s="221"/>
      <c r="S530" s="221"/>
      <c r="T530" s="221"/>
      <c r="U530" s="221"/>
      <c r="V530" s="221"/>
      <c r="W530" s="221"/>
      <c r="X530" s="222"/>
      <c r="AT530" s="217" t="s">
        <v>181</v>
      </c>
      <c r="AU530" s="217" t="s">
        <v>83</v>
      </c>
      <c r="AV530" s="216" t="s">
        <v>83</v>
      </c>
      <c r="AW530" s="216" t="s">
        <v>7</v>
      </c>
      <c r="AX530" s="216" t="s">
        <v>73</v>
      </c>
      <c r="AY530" s="217" t="s">
        <v>171</v>
      </c>
    </row>
    <row r="531" spans="2:65" s="255" customFormat="1" ht="13.5" x14ac:dyDescent="0.3">
      <c r="B531" s="254"/>
      <c r="D531" s="212" t="s">
        <v>181</v>
      </c>
      <c r="E531" s="256" t="s">
        <v>5</v>
      </c>
      <c r="F531" s="257" t="s">
        <v>1505</v>
      </c>
      <c r="H531" s="256" t="s">
        <v>5</v>
      </c>
      <c r="M531" s="254"/>
      <c r="N531" s="258"/>
      <c r="O531" s="259"/>
      <c r="P531" s="259"/>
      <c r="Q531" s="259"/>
      <c r="R531" s="259"/>
      <c r="S531" s="259"/>
      <c r="T531" s="259"/>
      <c r="U531" s="259"/>
      <c r="V531" s="259"/>
      <c r="W531" s="259"/>
      <c r="X531" s="260"/>
      <c r="AT531" s="256" t="s">
        <v>181</v>
      </c>
      <c r="AU531" s="256" t="s">
        <v>83</v>
      </c>
      <c r="AV531" s="255" t="s">
        <v>81</v>
      </c>
      <c r="AW531" s="255" t="s">
        <v>7</v>
      </c>
      <c r="AX531" s="255" t="s">
        <v>73</v>
      </c>
      <c r="AY531" s="256" t="s">
        <v>171</v>
      </c>
    </row>
    <row r="532" spans="2:65" s="216" customFormat="1" ht="13.5" x14ac:dyDescent="0.3">
      <c r="B532" s="215"/>
      <c r="D532" s="212" t="s">
        <v>181</v>
      </c>
      <c r="E532" s="217" t="s">
        <v>5</v>
      </c>
      <c r="F532" s="218" t="s">
        <v>1506</v>
      </c>
      <c r="H532" s="219">
        <v>36.200000000000003</v>
      </c>
      <c r="M532" s="215"/>
      <c r="N532" s="220"/>
      <c r="O532" s="221"/>
      <c r="P532" s="221"/>
      <c r="Q532" s="221"/>
      <c r="R532" s="221"/>
      <c r="S532" s="221"/>
      <c r="T532" s="221"/>
      <c r="U532" s="221"/>
      <c r="V532" s="221"/>
      <c r="W532" s="221"/>
      <c r="X532" s="222"/>
      <c r="AT532" s="217" t="s">
        <v>181</v>
      </c>
      <c r="AU532" s="217" t="s">
        <v>83</v>
      </c>
      <c r="AV532" s="216" t="s">
        <v>83</v>
      </c>
      <c r="AW532" s="216" t="s">
        <v>7</v>
      </c>
      <c r="AX532" s="216" t="s">
        <v>73</v>
      </c>
      <c r="AY532" s="217" t="s">
        <v>171</v>
      </c>
    </row>
    <row r="533" spans="2:65" s="255" customFormat="1" ht="13.5" x14ac:dyDescent="0.3">
      <c r="B533" s="254"/>
      <c r="D533" s="212" t="s">
        <v>181</v>
      </c>
      <c r="E533" s="256" t="s">
        <v>5</v>
      </c>
      <c r="F533" s="257" t="s">
        <v>1489</v>
      </c>
      <c r="H533" s="256" t="s">
        <v>5</v>
      </c>
      <c r="M533" s="254"/>
      <c r="N533" s="258"/>
      <c r="O533" s="259"/>
      <c r="P533" s="259"/>
      <c r="Q533" s="259"/>
      <c r="R533" s="259"/>
      <c r="S533" s="259"/>
      <c r="T533" s="259"/>
      <c r="U533" s="259"/>
      <c r="V533" s="259"/>
      <c r="W533" s="259"/>
      <c r="X533" s="260"/>
      <c r="AT533" s="256" t="s">
        <v>181</v>
      </c>
      <c r="AU533" s="256" t="s">
        <v>83</v>
      </c>
      <c r="AV533" s="255" t="s">
        <v>81</v>
      </c>
      <c r="AW533" s="255" t="s">
        <v>7</v>
      </c>
      <c r="AX533" s="255" t="s">
        <v>73</v>
      </c>
      <c r="AY533" s="256" t="s">
        <v>171</v>
      </c>
    </row>
    <row r="534" spans="2:65" s="216" customFormat="1" ht="13.5" x14ac:dyDescent="0.3">
      <c r="B534" s="215"/>
      <c r="D534" s="212" t="s">
        <v>181</v>
      </c>
      <c r="E534" s="217" t="s">
        <v>5</v>
      </c>
      <c r="F534" s="218" t="s">
        <v>1507</v>
      </c>
      <c r="H534" s="219">
        <v>12.03</v>
      </c>
      <c r="M534" s="215"/>
      <c r="N534" s="220"/>
      <c r="O534" s="221"/>
      <c r="P534" s="221"/>
      <c r="Q534" s="221"/>
      <c r="R534" s="221"/>
      <c r="S534" s="221"/>
      <c r="T534" s="221"/>
      <c r="U534" s="221"/>
      <c r="V534" s="221"/>
      <c r="W534" s="221"/>
      <c r="X534" s="222"/>
      <c r="AT534" s="217" t="s">
        <v>181</v>
      </c>
      <c r="AU534" s="217" t="s">
        <v>83</v>
      </c>
      <c r="AV534" s="216" t="s">
        <v>83</v>
      </c>
      <c r="AW534" s="216" t="s">
        <v>7</v>
      </c>
      <c r="AX534" s="216" t="s">
        <v>73</v>
      </c>
      <c r="AY534" s="217" t="s">
        <v>171</v>
      </c>
    </row>
    <row r="535" spans="2:65" s="255" customFormat="1" ht="13.5" x14ac:dyDescent="0.3">
      <c r="B535" s="254"/>
      <c r="D535" s="212" t="s">
        <v>181</v>
      </c>
      <c r="E535" s="256" t="s">
        <v>5</v>
      </c>
      <c r="F535" s="257" t="s">
        <v>1491</v>
      </c>
      <c r="H535" s="256" t="s">
        <v>5</v>
      </c>
      <c r="M535" s="254"/>
      <c r="N535" s="258"/>
      <c r="O535" s="259"/>
      <c r="P535" s="259"/>
      <c r="Q535" s="259"/>
      <c r="R535" s="259"/>
      <c r="S535" s="259"/>
      <c r="T535" s="259"/>
      <c r="U535" s="259"/>
      <c r="V535" s="259"/>
      <c r="W535" s="259"/>
      <c r="X535" s="260"/>
      <c r="AT535" s="256" t="s">
        <v>181</v>
      </c>
      <c r="AU535" s="256" t="s">
        <v>83</v>
      </c>
      <c r="AV535" s="255" t="s">
        <v>81</v>
      </c>
      <c r="AW535" s="255" t="s">
        <v>7</v>
      </c>
      <c r="AX535" s="255" t="s">
        <v>73</v>
      </c>
      <c r="AY535" s="256" t="s">
        <v>171</v>
      </c>
    </row>
    <row r="536" spans="2:65" s="216" customFormat="1" ht="13.5" x14ac:dyDescent="0.3">
      <c r="B536" s="215"/>
      <c r="D536" s="212" t="s">
        <v>181</v>
      </c>
      <c r="E536" s="217" t="s">
        <v>5</v>
      </c>
      <c r="F536" s="218" t="s">
        <v>1508</v>
      </c>
      <c r="H536" s="219">
        <v>6.85</v>
      </c>
      <c r="M536" s="215"/>
      <c r="N536" s="220"/>
      <c r="O536" s="221"/>
      <c r="P536" s="221"/>
      <c r="Q536" s="221"/>
      <c r="R536" s="221"/>
      <c r="S536" s="221"/>
      <c r="T536" s="221"/>
      <c r="U536" s="221"/>
      <c r="V536" s="221"/>
      <c r="W536" s="221"/>
      <c r="X536" s="222"/>
      <c r="AT536" s="217" t="s">
        <v>181</v>
      </c>
      <c r="AU536" s="217" t="s">
        <v>83</v>
      </c>
      <c r="AV536" s="216" t="s">
        <v>83</v>
      </c>
      <c r="AW536" s="216" t="s">
        <v>7</v>
      </c>
      <c r="AX536" s="216" t="s">
        <v>73</v>
      </c>
      <c r="AY536" s="217" t="s">
        <v>171</v>
      </c>
    </row>
    <row r="537" spans="2:65" s="255" customFormat="1" ht="13.5" x14ac:dyDescent="0.3">
      <c r="B537" s="254"/>
      <c r="D537" s="212" t="s">
        <v>181</v>
      </c>
      <c r="E537" s="256" t="s">
        <v>5</v>
      </c>
      <c r="F537" s="257" t="s">
        <v>1493</v>
      </c>
      <c r="H537" s="256" t="s">
        <v>5</v>
      </c>
      <c r="M537" s="254"/>
      <c r="N537" s="258"/>
      <c r="O537" s="259"/>
      <c r="P537" s="259"/>
      <c r="Q537" s="259"/>
      <c r="R537" s="259"/>
      <c r="S537" s="259"/>
      <c r="T537" s="259"/>
      <c r="U537" s="259"/>
      <c r="V537" s="259"/>
      <c r="W537" s="259"/>
      <c r="X537" s="260"/>
      <c r="AT537" s="256" t="s">
        <v>181</v>
      </c>
      <c r="AU537" s="256" t="s">
        <v>83</v>
      </c>
      <c r="AV537" s="255" t="s">
        <v>81</v>
      </c>
      <c r="AW537" s="255" t="s">
        <v>7</v>
      </c>
      <c r="AX537" s="255" t="s">
        <v>73</v>
      </c>
      <c r="AY537" s="256" t="s">
        <v>171</v>
      </c>
    </row>
    <row r="538" spans="2:65" s="216" customFormat="1" ht="13.5" x14ac:dyDescent="0.3">
      <c r="B538" s="215"/>
      <c r="D538" s="212" t="s">
        <v>181</v>
      </c>
      <c r="E538" s="217" t="s">
        <v>5</v>
      </c>
      <c r="F538" s="218" t="s">
        <v>1509</v>
      </c>
      <c r="H538" s="219">
        <v>4.82</v>
      </c>
      <c r="M538" s="215"/>
      <c r="N538" s="220"/>
      <c r="O538" s="221"/>
      <c r="P538" s="221"/>
      <c r="Q538" s="221"/>
      <c r="R538" s="221"/>
      <c r="S538" s="221"/>
      <c r="T538" s="221"/>
      <c r="U538" s="221"/>
      <c r="V538" s="221"/>
      <c r="W538" s="221"/>
      <c r="X538" s="222"/>
      <c r="AT538" s="217" t="s">
        <v>181</v>
      </c>
      <c r="AU538" s="217" t="s">
        <v>83</v>
      </c>
      <c r="AV538" s="216" t="s">
        <v>83</v>
      </c>
      <c r="AW538" s="216" t="s">
        <v>7</v>
      </c>
      <c r="AX538" s="216" t="s">
        <v>73</v>
      </c>
      <c r="AY538" s="217" t="s">
        <v>171</v>
      </c>
    </row>
    <row r="539" spans="2:65" s="255" customFormat="1" ht="13.5" x14ac:dyDescent="0.3">
      <c r="B539" s="254"/>
      <c r="C539" s="259"/>
      <c r="D539" s="262" t="s">
        <v>181</v>
      </c>
      <c r="E539" s="264" t="s">
        <v>5</v>
      </c>
      <c r="F539" s="268" t="s">
        <v>1495</v>
      </c>
      <c r="G539" s="259"/>
      <c r="H539" s="264" t="s">
        <v>5</v>
      </c>
      <c r="I539" s="259"/>
      <c r="J539" s="259"/>
      <c r="K539" s="259"/>
      <c r="L539" s="259"/>
      <c r="M539" s="254"/>
      <c r="N539" s="258"/>
      <c r="O539" s="259"/>
      <c r="P539" s="259"/>
      <c r="Q539" s="259"/>
      <c r="R539" s="259"/>
      <c r="S539" s="259"/>
      <c r="T539" s="259"/>
      <c r="U539" s="259"/>
      <c r="V539" s="259"/>
      <c r="W539" s="259"/>
      <c r="X539" s="260"/>
      <c r="AT539" s="256" t="s">
        <v>181</v>
      </c>
      <c r="AU539" s="256" t="s">
        <v>83</v>
      </c>
      <c r="AV539" s="255" t="s">
        <v>81</v>
      </c>
      <c r="AW539" s="255" t="s">
        <v>7</v>
      </c>
      <c r="AX539" s="255" t="s">
        <v>73</v>
      </c>
      <c r="AY539" s="256" t="s">
        <v>171</v>
      </c>
    </row>
    <row r="540" spans="2:65" s="216" customFormat="1" ht="13.5" x14ac:dyDescent="0.3">
      <c r="B540" s="215"/>
      <c r="D540" s="212" t="s">
        <v>181</v>
      </c>
      <c r="E540" s="217" t="s">
        <v>5</v>
      </c>
      <c r="F540" s="218" t="s">
        <v>1510</v>
      </c>
      <c r="H540" s="219">
        <v>5.84</v>
      </c>
      <c r="M540" s="215"/>
      <c r="N540" s="220"/>
      <c r="O540" s="221"/>
      <c r="P540" s="221"/>
      <c r="Q540" s="221"/>
      <c r="R540" s="221"/>
      <c r="S540" s="221"/>
      <c r="T540" s="221"/>
      <c r="U540" s="221"/>
      <c r="V540" s="221"/>
      <c r="W540" s="221"/>
      <c r="X540" s="222"/>
      <c r="AT540" s="217" t="s">
        <v>181</v>
      </c>
      <c r="AU540" s="217" t="s">
        <v>83</v>
      </c>
      <c r="AV540" s="216" t="s">
        <v>83</v>
      </c>
      <c r="AW540" s="216" t="s">
        <v>7</v>
      </c>
      <c r="AX540" s="216" t="s">
        <v>73</v>
      </c>
      <c r="AY540" s="217" t="s">
        <v>171</v>
      </c>
    </row>
    <row r="541" spans="2:65" s="224" customFormat="1" ht="13.5" x14ac:dyDescent="0.3">
      <c r="B541" s="223"/>
      <c r="D541" s="212" t="s">
        <v>181</v>
      </c>
      <c r="E541" s="225" t="s">
        <v>5</v>
      </c>
      <c r="F541" s="226" t="s">
        <v>205</v>
      </c>
      <c r="H541" s="227">
        <v>248.31</v>
      </c>
      <c r="M541" s="223"/>
      <c r="N541" s="228"/>
      <c r="O541" s="229"/>
      <c r="P541" s="229"/>
      <c r="Q541" s="229"/>
      <c r="R541" s="229"/>
      <c r="S541" s="229"/>
      <c r="T541" s="229"/>
      <c r="U541" s="229"/>
      <c r="V541" s="229"/>
      <c r="W541" s="229"/>
      <c r="X541" s="230"/>
      <c r="AT541" s="225" t="s">
        <v>181</v>
      </c>
      <c r="AU541" s="225" t="s">
        <v>83</v>
      </c>
      <c r="AV541" s="224" t="s">
        <v>177</v>
      </c>
      <c r="AW541" s="224" t="s">
        <v>7</v>
      </c>
      <c r="AX541" s="224" t="s">
        <v>81</v>
      </c>
      <c r="AY541" s="225" t="s">
        <v>171</v>
      </c>
    </row>
    <row r="542" spans="2:65" s="45" customFormat="1" ht="16.5" customHeight="1" x14ac:dyDescent="0.3">
      <c r="B542" s="38"/>
      <c r="C542" s="201" t="s">
        <v>431</v>
      </c>
      <c r="D542" s="201" t="s">
        <v>173</v>
      </c>
      <c r="E542" s="202" t="s">
        <v>1511</v>
      </c>
      <c r="F542" s="203" t="s">
        <v>1512</v>
      </c>
      <c r="G542" s="204" t="s">
        <v>176</v>
      </c>
      <c r="H542" s="205">
        <v>7.61</v>
      </c>
      <c r="I542" s="7"/>
      <c r="J542" s="7"/>
      <c r="K542" s="206">
        <f>ROUND(P542*H542,2)</f>
        <v>0</v>
      </c>
      <c r="L542" s="203" t="s">
        <v>5</v>
      </c>
      <c r="M542" s="38"/>
      <c r="N542" s="207" t="s">
        <v>5</v>
      </c>
      <c r="O542" s="208" t="s">
        <v>42</v>
      </c>
      <c r="P542" s="144">
        <f>I542+J542</f>
        <v>0</v>
      </c>
      <c r="Q542" s="144">
        <f>ROUND(I542*H542,2)</f>
        <v>0</v>
      </c>
      <c r="R542" s="144">
        <f>ROUND(J542*H542,2)</f>
        <v>0</v>
      </c>
      <c r="S542" s="39"/>
      <c r="T542" s="209">
        <f>S542*H542</f>
        <v>0</v>
      </c>
      <c r="U542" s="209">
        <v>0</v>
      </c>
      <c r="V542" s="209">
        <f>U542*H542</f>
        <v>0</v>
      </c>
      <c r="W542" s="209">
        <v>0</v>
      </c>
      <c r="X542" s="210">
        <f>W542*H542</f>
        <v>0</v>
      </c>
      <c r="AR542" s="17" t="s">
        <v>177</v>
      </c>
      <c r="AT542" s="17" t="s">
        <v>173</v>
      </c>
      <c r="AU542" s="17" t="s">
        <v>83</v>
      </c>
      <c r="AY542" s="17" t="s">
        <v>171</v>
      </c>
      <c r="BE542" s="211">
        <f>IF(O542="základní",K542,0)</f>
        <v>0</v>
      </c>
      <c r="BF542" s="211">
        <f>IF(O542="snížená",K542,0)</f>
        <v>0</v>
      </c>
      <c r="BG542" s="211">
        <f>IF(O542="zákl. přenesená",K542,0)</f>
        <v>0</v>
      </c>
      <c r="BH542" s="211">
        <f>IF(O542="sníž. přenesená",K542,0)</f>
        <v>0</v>
      </c>
      <c r="BI542" s="211">
        <f>IF(O542="nulová",K542,0)</f>
        <v>0</v>
      </c>
      <c r="BJ542" s="17" t="s">
        <v>81</v>
      </c>
      <c r="BK542" s="211">
        <f>ROUND(P542*H542,2)</f>
        <v>0</v>
      </c>
      <c r="BL542" s="17" t="s">
        <v>177</v>
      </c>
      <c r="BM542" s="17" t="s">
        <v>772</v>
      </c>
    </row>
    <row r="543" spans="2:65" s="45" customFormat="1" ht="27" x14ac:dyDescent="0.3">
      <c r="B543" s="38"/>
      <c r="D543" s="212" t="s">
        <v>179</v>
      </c>
      <c r="F543" s="213" t="s">
        <v>1267</v>
      </c>
      <c r="M543" s="38"/>
      <c r="N543" s="214"/>
      <c r="O543" s="39"/>
      <c r="P543" s="39"/>
      <c r="Q543" s="39"/>
      <c r="R543" s="39"/>
      <c r="S543" s="39"/>
      <c r="T543" s="39"/>
      <c r="U543" s="39"/>
      <c r="V543" s="39"/>
      <c r="W543" s="39"/>
      <c r="X543" s="87"/>
      <c r="AT543" s="17" t="s">
        <v>179</v>
      </c>
      <c r="AU543" s="17" t="s">
        <v>83</v>
      </c>
    </row>
    <row r="544" spans="2:65" s="255" customFormat="1" ht="13.5" x14ac:dyDescent="0.3">
      <c r="B544" s="254"/>
      <c r="D544" s="212" t="s">
        <v>181</v>
      </c>
      <c r="E544" s="256" t="s">
        <v>5</v>
      </c>
      <c r="F544" s="257" t="s">
        <v>1513</v>
      </c>
      <c r="H544" s="256" t="s">
        <v>5</v>
      </c>
      <c r="M544" s="254"/>
      <c r="N544" s="258"/>
      <c r="O544" s="259"/>
      <c r="P544" s="259"/>
      <c r="Q544" s="259"/>
      <c r="R544" s="259"/>
      <c r="S544" s="259"/>
      <c r="T544" s="259"/>
      <c r="U544" s="259"/>
      <c r="V544" s="259"/>
      <c r="W544" s="259"/>
      <c r="X544" s="260"/>
      <c r="AT544" s="256" t="s">
        <v>181</v>
      </c>
      <c r="AU544" s="256" t="s">
        <v>83</v>
      </c>
      <c r="AV544" s="255" t="s">
        <v>81</v>
      </c>
      <c r="AW544" s="255" t="s">
        <v>7</v>
      </c>
      <c r="AX544" s="255" t="s">
        <v>73</v>
      </c>
      <c r="AY544" s="256" t="s">
        <v>171</v>
      </c>
    </row>
    <row r="545" spans="2:65" s="255" customFormat="1" ht="13.5" x14ac:dyDescent="0.3">
      <c r="B545" s="254"/>
      <c r="D545" s="212" t="s">
        <v>181</v>
      </c>
      <c r="E545" s="256" t="s">
        <v>5</v>
      </c>
      <c r="F545" s="257" t="s">
        <v>1514</v>
      </c>
      <c r="H545" s="256" t="s">
        <v>5</v>
      </c>
      <c r="M545" s="254"/>
      <c r="N545" s="258"/>
      <c r="O545" s="259"/>
      <c r="P545" s="259"/>
      <c r="Q545" s="259"/>
      <c r="R545" s="259"/>
      <c r="S545" s="259"/>
      <c r="T545" s="259"/>
      <c r="U545" s="259"/>
      <c r="V545" s="259"/>
      <c r="W545" s="259"/>
      <c r="X545" s="260"/>
      <c r="AT545" s="256" t="s">
        <v>181</v>
      </c>
      <c r="AU545" s="256" t="s">
        <v>83</v>
      </c>
      <c r="AV545" s="255" t="s">
        <v>81</v>
      </c>
      <c r="AW545" s="255" t="s">
        <v>7</v>
      </c>
      <c r="AX545" s="255" t="s">
        <v>73</v>
      </c>
      <c r="AY545" s="256" t="s">
        <v>171</v>
      </c>
    </row>
    <row r="546" spans="2:65" s="216" customFormat="1" ht="13.5" x14ac:dyDescent="0.3">
      <c r="B546" s="215"/>
      <c r="D546" s="212" t="s">
        <v>181</v>
      </c>
      <c r="E546" s="217" t="s">
        <v>5</v>
      </c>
      <c r="F546" s="218" t="s">
        <v>1515</v>
      </c>
      <c r="H546" s="219">
        <v>5.48</v>
      </c>
      <c r="M546" s="215"/>
      <c r="N546" s="220"/>
      <c r="O546" s="221"/>
      <c r="P546" s="221"/>
      <c r="Q546" s="221"/>
      <c r="R546" s="221"/>
      <c r="S546" s="221"/>
      <c r="T546" s="221"/>
      <c r="U546" s="221"/>
      <c r="V546" s="221"/>
      <c r="W546" s="221"/>
      <c r="X546" s="222"/>
      <c r="AT546" s="217" t="s">
        <v>181</v>
      </c>
      <c r="AU546" s="217" t="s">
        <v>83</v>
      </c>
      <c r="AV546" s="216" t="s">
        <v>83</v>
      </c>
      <c r="AW546" s="216" t="s">
        <v>7</v>
      </c>
      <c r="AX546" s="216" t="s">
        <v>73</v>
      </c>
      <c r="AY546" s="217" t="s">
        <v>171</v>
      </c>
    </row>
    <row r="547" spans="2:65" s="255" customFormat="1" ht="13.5" x14ac:dyDescent="0.3">
      <c r="B547" s="254"/>
      <c r="D547" s="212" t="s">
        <v>181</v>
      </c>
      <c r="E547" s="256" t="s">
        <v>5</v>
      </c>
      <c r="F547" s="257" t="s">
        <v>1329</v>
      </c>
      <c r="H547" s="256" t="s">
        <v>5</v>
      </c>
      <c r="M547" s="254"/>
      <c r="N547" s="258"/>
      <c r="O547" s="259"/>
      <c r="P547" s="259"/>
      <c r="Q547" s="259"/>
      <c r="R547" s="259"/>
      <c r="S547" s="259"/>
      <c r="T547" s="259"/>
      <c r="U547" s="259"/>
      <c r="V547" s="259"/>
      <c r="W547" s="259"/>
      <c r="X547" s="260"/>
      <c r="AT547" s="256" t="s">
        <v>181</v>
      </c>
      <c r="AU547" s="256" t="s">
        <v>83</v>
      </c>
      <c r="AV547" s="255" t="s">
        <v>81</v>
      </c>
      <c r="AW547" s="255" t="s">
        <v>7</v>
      </c>
      <c r="AX547" s="255" t="s">
        <v>73</v>
      </c>
      <c r="AY547" s="256" t="s">
        <v>171</v>
      </c>
    </row>
    <row r="548" spans="2:65" s="216" customFormat="1" ht="13.5" x14ac:dyDescent="0.3">
      <c r="B548" s="215"/>
      <c r="D548" s="212" t="s">
        <v>181</v>
      </c>
      <c r="E548" s="217" t="s">
        <v>5</v>
      </c>
      <c r="F548" s="218" t="s">
        <v>1516</v>
      </c>
      <c r="H548" s="219">
        <v>2.13</v>
      </c>
      <c r="M548" s="215"/>
      <c r="N548" s="220"/>
      <c r="O548" s="221"/>
      <c r="P548" s="221"/>
      <c r="Q548" s="221"/>
      <c r="R548" s="221"/>
      <c r="S548" s="221"/>
      <c r="T548" s="221"/>
      <c r="U548" s="221"/>
      <c r="V548" s="221"/>
      <c r="W548" s="221"/>
      <c r="X548" s="222"/>
      <c r="AT548" s="217" t="s">
        <v>181</v>
      </c>
      <c r="AU548" s="217" t="s">
        <v>83</v>
      </c>
      <c r="AV548" s="216" t="s">
        <v>83</v>
      </c>
      <c r="AW548" s="216" t="s">
        <v>7</v>
      </c>
      <c r="AX548" s="216" t="s">
        <v>73</v>
      </c>
      <c r="AY548" s="217" t="s">
        <v>171</v>
      </c>
    </row>
    <row r="549" spans="2:65" s="224" customFormat="1" ht="13.5" x14ac:dyDescent="0.3">
      <c r="B549" s="223"/>
      <c r="D549" s="212" t="s">
        <v>181</v>
      </c>
      <c r="E549" s="225" t="s">
        <v>5</v>
      </c>
      <c r="F549" s="226" t="s">
        <v>205</v>
      </c>
      <c r="H549" s="227">
        <v>7.61</v>
      </c>
      <c r="M549" s="223"/>
      <c r="N549" s="228"/>
      <c r="O549" s="229"/>
      <c r="P549" s="229"/>
      <c r="Q549" s="229"/>
      <c r="R549" s="229"/>
      <c r="S549" s="229"/>
      <c r="T549" s="229"/>
      <c r="U549" s="229"/>
      <c r="V549" s="229"/>
      <c r="W549" s="229"/>
      <c r="X549" s="230"/>
      <c r="AT549" s="225" t="s">
        <v>181</v>
      </c>
      <c r="AU549" s="225" t="s">
        <v>83</v>
      </c>
      <c r="AV549" s="224" t="s">
        <v>177</v>
      </c>
      <c r="AW549" s="224" t="s">
        <v>7</v>
      </c>
      <c r="AX549" s="224" t="s">
        <v>81</v>
      </c>
      <c r="AY549" s="225" t="s">
        <v>171</v>
      </c>
    </row>
    <row r="550" spans="2:65" s="45" customFormat="1" ht="25.5" customHeight="1" x14ac:dyDescent="0.3">
      <c r="B550" s="38"/>
      <c r="C550" s="201" t="s">
        <v>438</v>
      </c>
      <c r="D550" s="201" t="s">
        <v>173</v>
      </c>
      <c r="E550" s="202" t="s">
        <v>1517</v>
      </c>
      <c r="F550" s="203" t="s">
        <v>1518</v>
      </c>
      <c r="G550" s="204" t="s">
        <v>176</v>
      </c>
      <c r="H550" s="205">
        <v>111.77</v>
      </c>
      <c r="I550" s="7"/>
      <c r="J550" s="7"/>
      <c r="K550" s="206">
        <f>ROUND(P550*H550,2)</f>
        <v>0</v>
      </c>
      <c r="L550" s="203" t="s">
        <v>5</v>
      </c>
      <c r="M550" s="38"/>
      <c r="N550" s="207" t="s">
        <v>5</v>
      </c>
      <c r="O550" s="208" t="s">
        <v>42</v>
      </c>
      <c r="P550" s="144">
        <f>I550+J550</f>
        <v>0</v>
      </c>
      <c r="Q550" s="144">
        <f>ROUND(I550*H550,2)</f>
        <v>0</v>
      </c>
      <c r="R550" s="144">
        <f>ROUND(J550*H550,2)</f>
        <v>0</v>
      </c>
      <c r="S550" s="39"/>
      <c r="T550" s="209">
        <f>S550*H550</f>
        <v>0</v>
      </c>
      <c r="U550" s="209">
        <v>0</v>
      </c>
      <c r="V550" s="209">
        <f>U550*H550</f>
        <v>0</v>
      </c>
      <c r="W550" s="209">
        <v>0</v>
      </c>
      <c r="X550" s="210">
        <f>W550*H550</f>
        <v>0</v>
      </c>
      <c r="AR550" s="17" t="s">
        <v>177</v>
      </c>
      <c r="AT550" s="17" t="s">
        <v>173</v>
      </c>
      <c r="AU550" s="17" t="s">
        <v>83</v>
      </c>
      <c r="AY550" s="17" t="s">
        <v>171</v>
      </c>
      <c r="BE550" s="211">
        <f>IF(O550="základní",K550,0)</f>
        <v>0</v>
      </c>
      <c r="BF550" s="211">
        <f>IF(O550="snížená",K550,0)</f>
        <v>0</v>
      </c>
      <c r="BG550" s="211">
        <f>IF(O550="zákl. přenesená",K550,0)</f>
        <v>0</v>
      </c>
      <c r="BH550" s="211">
        <f>IF(O550="sníž. přenesená",K550,0)</f>
        <v>0</v>
      </c>
      <c r="BI550" s="211">
        <f>IF(O550="nulová",K550,0)</f>
        <v>0</v>
      </c>
      <c r="BJ550" s="17" t="s">
        <v>81</v>
      </c>
      <c r="BK550" s="211">
        <f>ROUND(P550*H550,2)</f>
        <v>0</v>
      </c>
      <c r="BL550" s="17" t="s">
        <v>177</v>
      </c>
      <c r="BM550" s="17" t="s">
        <v>775</v>
      </c>
    </row>
    <row r="551" spans="2:65" s="45" customFormat="1" ht="27" x14ac:dyDescent="0.3">
      <c r="B551" s="38"/>
      <c r="D551" s="212" t="s">
        <v>179</v>
      </c>
      <c r="F551" s="213" t="s">
        <v>1267</v>
      </c>
      <c r="M551" s="38"/>
      <c r="N551" s="214"/>
      <c r="O551" s="39"/>
      <c r="P551" s="39"/>
      <c r="Q551" s="39"/>
      <c r="R551" s="39"/>
      <c r="S551" s="39"/>
      <c r="T551" s="39"/>
      <c r="U551" s="39"/>
      <c r="V551" s="39"/>
      <c r="W551" s="39"/>
      <c r="X551" s="87"/>
      <c r="AT551" s="17" t="s">
        <v>179</v>
      </c>
      <c r="AU551" s="17" t="s">
        <v>83</v>
      </c>
    </row>
    <row r="552" spans="2:65" s="255" customFormat="1" ht="13.5" x14ac:dyDescent="0.3">
      <c r="B552" s="254"/>
      <c r="D552" s="212" t="s">
        <v>181</v>
      </c>
      <c r="E552" s="256" t="s">
        <v>5</v>
      </c>
      <c r="F552" s="257" t="s">
        <v>1519</v>
      </c>
      <c r="H552" s="256" t="s">
        <v>5</v>
      </c>
      <c r="M552" s="254"/>
      <c r="N552" s="258"/>
      <c r="O552" s="259"/>
      <c r="P552" s="259"/>
      <c r="Q552" s="259"/>
      <c r="R552" s="259"/>
      <c r="S552" s="259"/>
      <c r="T552" s="259"/>
      <c r="U552" s="259"/>
      <c r="V552" s="259"/>
      <c r="W552" s="259"/>
      <c r="X552" s="260"/>
      <c r="AT552" s="256" t="s">
        <v>181</v>
      </c>
      <c r="AU552" s="256" t="s">
        <v>83</v>
      </c>
      <c r="AV552" s="255" t="s">
        <v>81</v>
      </c>
      <c r="AW552" s="255" t="s">
        <v>7</v>
      </c>
      <c r="AX552" s="255" t="s">
        <v>73</v>
      </c>
      <c r="AY552" s="256" t="s">
        <v>171</v>
      </c>
    </row>
    <row r="553" spans="2:65" s="255" customFormat="1" ht="13.5" x14ac:dyDescent="0.3">
      <c r="B553" s="254"/>
      <c r="D553" s="212" t="s">
        <v>181</v>
      </c>
      <c r="E553" s="256" t="s">
        <v>5</v>
      </c>
      <c r="F553" s="257" t="s">
        <v>1520</v>
      </c>
      <c r="H553" s="256" t="s">
        <v>5</v>
      </c>
      <c r="M553" s="254"/>
      <c r="N553" s="258"/>
      <c r="O553" s="259"/>
      <c r="P553" s="259"/>
      <c r="Q553" s="259"/>
      <c r="R553" s="259"/>
      <c r="S553" s="259"/>
      <c r="T553" s="259"/>
      <c r="U553" s="259"/>
      <c r="V553" s="259"/>
      <c r="W553" s="259"/>
      <c r="X553" s="260"/>
      <c r="AT553" s="256" t="s">
        <v>181</v>
      </c>
      <c r="AU553" s="256" t="s">
        <v>83</v>
      </c>
      <c r="AV553" s="255" t="s">
        <v>81</v>
      </c>
      <c r="AW553" s="255" t="s">
        <v>7</v>
      </c>
      <c r="AX553" s="255" t="s">
        <v>73</v>
      </c>
      <c r="AY553" s="256" t="s">
        <v>171</v>
      </c>
    </row>
    <row r="554" spans="2:65" s="216" customFormat="1" ht="13.5" x14ac:dyDescent="0.3">
      <c r="B554" s="215"/>
      <c r="C554" s="221"/>
      <c r="D554" s="262" t="s">
        <v>181</v>
      </c>
      <c r="E554" s="267" t="s">
        <v>5</v>
      </c>
      <c r="F554" s="271" t="s">
        <v>1521</v>
      </c>
      <c r="G554" s="221"/>
      <c r="H554" s="273">
        <v>26.75</v>
      </c>
      <c r="I554" s="221"/>
      <c r="J554" s="221"/>
      <c r="K554" s="221"/>
      <c r="L554" s="221"/>
      <c r="M554" s="215"/>
      <c r="N554" s="220"/>
      <c r="O554" s="221"/>
      <c r="P554" s="221"/>
      <c r="Q554" s="221"/>
      <c r="R554" s="221"/>
      <c r="S554" s="221"/>
      <c r="T554" s="221"/>
      <c r="U554" s="221"/>
      <c r="V554" s="221"/>
      <c r="W554" s="221"/>
      <c r="X554" s="222"/>
      <c r="AT554" s="217" t="s">
        <v>181</v>
      </c>
      <c r="AU554" s="217" t="s">
        <v>83</v>
      </c>
      <c r="AV554" s="216" t="s">
        <v>83</v>
      </c>
      <c r="AW554" s="216" t="s">
        <v>7</v>
      </c>
      <c r="AX554" s="216" t="s">
        <v>73</v>
      </c>
      <c r="AY554" s="217" t="s">
        <v>171</v>
      </c>
    </row>
    <row r="555" spans="2:65" s="255" customFormat="1" ht="13.5" x14ac:dyDescent="0.3">
      <c r="B555" s="254"/>
      <c r="D555" s="212" t="s">
        <v>181</v>
      </c>
      <c r="E555" s="256" t="s">
        <v>5</v>
      </c>
      <c r="F555" s="257" t="s">
        <v>1522</v>
      </c>
      <c r="H555" s="256" t="s">
        <v>5</v>
      </c>
      <c r="M555" s="254"/>
      <c r="N555" s="258"/>
      <c r="O555" s="259"/>
      <c r="P555" s="259"/>
      <c r="Q555" s="259"/>
      <c r="R555" s="259"/>
      <c r="S555" s="259"/>
      <c r="T555" s="259"/>
      <c r="U555" s="259"/>
      <c r="V555" s="259"/>
      <c r="W555" s="259"/>
      <c r="X555" s="260"/>
      <c r="AT555" s="256" t="s">
        <v>181</v>
      </c>
      <c r="AU555" s="256" t="s">
        <v>83</v>
      </c>
      <c r="AV555" s="255" t="s">
        <v>81</v>
      </c>
      <c r="AW555" s="255" t="s">
        <v>7</v>
      </c>
      <c r="AX555" s="255" t="s">
        <v>73</v>
      </c>
      <c r="AY555" s="256" t="s">
        <v>171</v>
      </c>
    </row>
    <row r="556" spans="2:65" s="216" customFormat="1" ht="13.5" x14ac:dyDescent="0.3">
      <c r="B556" s="215"/>
      <c r="D556" s="212" t="s">
        <v>181</v>
      </c>
      <c r="E556" s="217" t="s">
        <v>5</v>
      </c>
      <c r="F556" s="218" t="s">
        <v>1523</v>
      </c>
      <c r="H556" s="219">
        <v>19.73</v>
      </c>
      <c r="M556" s="215"/>
      <c r="N556" s="220"/>
      <c r="O556" s="221"/>
      <c r="P556" s="221"/>
      <c r="Q556" s="221"/>
      <c r="R556" s="221"/>
      <c r="S556" s="221"/>
      <c r="T556" s="221"/>
      <c r="U556" s="221"/>
      <c r="V556" s="221"/>
      <c r="W556" s="221"/>
      <c r="X556" s="222"/>
      <c r="AT556" s="217" t="s">
        <v>181</v>
      </c>
      <c r="AU556" s="217" t="s">
        <v>83</v>
      </c>
      <c r="AV556" s="216" t="s">
        <v>83</v>
      </c>
      <c r="AW556" s="216" t="s">
        <v>7</v>
      </c>
      <c r="AX556" s="216" t="s">
        <v>73</v>
      </c>
      <c r="AY556" s="217" t="s">
        <v>171</v>
      </c>
    </row>
    <row r="557" spans="2:65" s="255" customFormat="1" ht="13.5" x14ac:dyDescent="0.3">
      <c r="B557" s="254"/>
      <c r="D557" s="212" t="s">
        <v>181</v>
      </c>
      <c r="E557" s="256" t="s">
        <v>5</v>
      </c>
      <c r="F557" s="257" t="s">
        <v>1524</v>
      </c>
      <c r="H557" s="256" t="s">
        <v>5</v>
      </c>
      <c r="M557" s="254"/>
      <c r="N557" s="258"/>
      <c r="O557" s="259"/>
      <c r="P557" s="259"/>
      <c r="Q557" s="259"/>
      <c r="R557" s="259"/>
      <c r="S557" s="259"/>
      <c r="T557" s="259"/>
      <c r="U557" s="259"/>
      <c r="V557" s="259"/>
      <c r="W557" s="259"/>
      <c r="X557" s="260"/>
      <c r="AT557" s="256" t="s">
        <v>181</v>
      </c>
      <c r="AU557" s="256" t="s">
        <v>83</v>
      </c>
      <c r="AV557" s="255" t="s">
        <v>81</v>
      </c>
      <c r="AW557" s="255" t="s">
        <v>7</v>
      </c>
      <c r="AX557" s="255" t="s">
        <v>73</v>
      </c>
      <c r="AY557" s="256" t="s">
        <v>171</v>
      </c>
    </row>
    <row r="558" spans="2:65" s="216" customFormat="1" ht="13.5" x14ac:dyDescent="0.3">
      <c r="B558" s="215"/>
      <c r="D558" s="212" t="s">
        <v>181</v>
      </c>
      <c r="E558" s="217" t="s">
        <v>5</v>
      </c>
      <c r="F558" s="218" t="s">
        <v>1525</v>
      </c>
      <c r="H558" s="219">
        <v>23.16</v>
      </c>
      <c r="M558" s="215"/>
      <c r="N558" s="220"/>
      <c r="O558" s="221"/>
      <c r="P558" s="221"/>
      <c r="Q558" s="221"/>
      <c r="R558" s="221"/>
      <c r="S558" s="221"/>
      <c r="T558" s="221"/>
      <c r="U558" s="221"/>
      <c r="V558" s="221"/>
      <c r="W558" s="221"/>
      <c r="X558" s="222"/>
      <c r="AT558" s="217" t="s">
        <v>181</v>
      </c>
      <c r="AU558" s="217" t="s">
        <v>83</v>
      </c>
      <c r="AV558" s="216" t="s">
        <v>83</v>
      </c>
      <c r="AW558" s="216" t="s">
        <v>7</v>
      </c>
      <c r="AX558" s="216" t="s">
        <v>73</v>
      </c>
      <c r="AY558" s="217" t="s">
        <v>171</v>
      </c>
    </row>
    <row r="559" spans="2:65" s="244" customFormat="1" ht="13.5" x14ac:dyDescent="0.3">
      <c r="B559" s="243"/>
      <c r="D559" s="212" t="s">
        <v>181</v>
      </c>
      <c r="E559" s="245" t="s">
        <v>5</v>
      </c>
      <c r="F559" s="246" t="s">
        <v>501</v>
      </c>
      <c r="H559" s="247">
        <v>69.64</v>
      </c>
      <c r="M559" s="243"/>
      <c r="N559" s="248"/>
      <c r="O559" s="249"/>
      <c r="P559" s="249"/>
      <c r="Q559" s="249"/>
      <c r="R559" s="249"/>
      <c r="S559" s="249"/>
      <c r="T559" s="249"/>
      <c r="U559" s="249"/>
      <c r="V559" s="249"/>
      <c r="W559" s="249"/>
      <c r="X559" s="250"/>
      <c r="AT559" s="245" t="s">
        <v>181</v>
      </c>
      <c r="AU559" s="245" t="s">
        <v>83</v>
      </c>
      <c r="AV559" s="244" t="s">
        <v>188</v>
      </c>
      <c r="AW559" s="244" t="s">
        <v>7</v>
      </c>
      <c r="AX559" s="244" t="s">
        <v>73</v>
      </c>
      <c r="AY559" s="245" t="s">
        <v>171</v>
      </c>
    </row>
    <row r="560" spans="2:65" s="255" customFormat="1" ht="13.5" x14ac:dyDescent="0.3">
      <c r="B560" s="254"/>
      <c r="D560" s="212" t="s">
        <v>181</v>
      </c>
      <c r="E560" s="256" t="s">
        <v>5</v>
      </c>
      <c r="F560" s="257" t="s">
        <v>1526</v>
      </c>
      <c r="H560" s="256" t="s">
        <v>5</v>
      </c>
      <c r="M560" s="254"/>
      <c r="N560" s="258"/>
      <c r="O560" s="259"/>
      <c r="P560" s="259"/>
      <c r="Q560" s="259"/>
      <c r="R560" s="259"/>
      <c r="S560" s="259"/>
      <c r="T560" s="259"/>
      <c r="U560" s="259"/>
      <c r="V560" s="259"/>
      <c r="W560" s="259"/>
      <c r="X560" s="260"/>
      <c r="AT560" s="256" t="s">
        <v>181</v>
      </c>
      <c r="AU560" s="256" t="s">
        <v>83</v>
      </c>
      <c r="AV560" s="255" t="s">
        <v>81</v>
      </c>
      <c r="AW560" s="255" t="s">
        <v>7</v>
      </c>
      <c r="AX560" s="255" t="s">
        <v>73</v>
      </c>
      <c r="AY560" s="256" t="s">
        <v>171</v>
      </c>
    </row>
    <row r="561" spans="2:51" s="255" customFormat="1" ht="13.5" x14ac:dyDescent="0.3">
      <c r="B561" s="254"/>
      <c r="D561" s="212" t="s">
        <v>181</v>
      </c>
      <c r="E561" s="256" t="s">
        <v>5</v>
      </c>
      <c r="F561" s="257" t="s">
        <v>1527</v>
      </c>
      <c r="H561" s="256" t="s">
        <v>5</v>
      </c>
      <c r="M561" s="254"/>
      <c r="N561" s="258"/>
      <c r="O561" s="259"/>
      <c r="P561" s="259"/>
      <c r="Q561" s="259"/>
      <c r="R561" s="259"/>
      <c r="S561" s="259"/>
      <c r="T561" s="259"/>
      <c r="U561" s="259"/>
      <c r="V561" s="259"/>
      <c r="W561" s="259"/>
      <c r="X561" s="260"/>
      <c r="AT561" s="256" t="s">
        <v>181</v>
      </c>
      <c r="AU561" s="256" t="s">
        <v>83</v>
      </c>
      <c r="AV561" s="255" t="s">
        <v>81</v>
      </c>
      <c r="AW561" s="255" t="s">
        <v>7</v>
      </c>
      <c r="AX561" s="255" t="s">
        <v>73</v>
      </c>
      <c r="AY561" s="256" t="s">
        <v>171</v>
      </c>
    </row>
    <row r="562" spans="2:51" s="216" customFormat="1" ht="13.5" x14ac:dyDescent="0.3">
      <c r="B562" s="215"/>
      <c r="C562" s="221"/>
      <c r="D562" s="262" t="s">
        <v>181</v>
      </c>
      <c r="E562" s="267" t="s">
        <v>5</v>
      </c>
      <c r="F562" s="271" t="s">
        <v>1528</v>
      </c>
      <c r="G562" s="221"/>
      <c r="H562" s="273">
        <v>5.28</v>
      </c>
      <c r="I562" s="221"/>
      <c r="J562" s="221"/>
      <c r="K562" s="221"/>
      <c r="L562" s="221"/>
      <c r="M562" s="215"/>
      <c r="N562" s="220"/>
      <c r="O562" s="221"/>
      <c r="P562" s="221"/>
      <c r="Q562" s="221"/>
      <c r="R562" s="221"/>
      <c r="S562" s="221"/>
      <c r="T562" s="221"/>
      <c r="U562" s="221"/>
      <c r="V562" s="221"/>
      <c r="W562" s="221"/>
      <c r="X562" s="222"/>
      <c r="AT562" s="217" t="s">
        <v>181</v>
      </c>
      <c r="AU562" s="217" t="s">
        <v>83</v>
      </c>
      <c r="AV562" s="216" t="s">
        <v>83</v>
      </c>
      <c r="AW562" s="216" t="s">
        <v>7</v>
      </c>
      <c r="AX562" s="216" t="s">
        <v>73</v>
      </c>
      <c r="AY562" s="217" t="s">
        <v>171</v>
      </c>
    </row>
    <row r="563" spans="2:51" s="244" customFormat="1" ht="13.5" x14ac:dyDescent="0.3">
      <c r="B563" s="243"/>
      <c r="D563" s="212" t="s">
        <v>181</v>
      </c>
      <c r="E563" s="245" t="s">
        <v>5</v>
      </c>
      <c r="F563" s="246" t="s">
        <v>501</v>
      </c>
      <c r="H563" s="247">
        <v>5.28</v>
      </c>
      <c r="M563" s="243"/>
      <c r="N563" s="248"/>
      <c r="O563" s="249"/>
      <c r="P563" s="249"/>
      <c r="Q563" s="249"/>
      <c r="R563" s="249"/>
      <c r="S563" s="249"/>
      <c r="T563" s="249"/>
      <c r="U563" s="249"/>
      <c r="V563" s="249"/>
      <c r="W563" s="249"/>
      <c r="X563" s="250"/>
      <c r="AT563" s="245" t="s">
        <v>181</v>
      </c>
      <c r="AU563" s="245" t="s">
        <v>83</v>
      </c>
      <c r="AV563" s="244" t="s">
        <v>188</v>
      </c>
      <c r="AW563" s="244" t="s">
        <v>7</v>
      </c>
      <c r="AX563" s="244" t="s">
        <v>73</v>
      </c>
      <c r="AY563" s="245" t="s">
        <v>171</v>
      </c>
    </row>
    <row r="564" spans="2:51" s="255" customFormat="1" ht="13.5" x14ac:dyDescent="0.3">
      <c r="B564" s="254"/>
      <c r="D564" s="212" t="s">
        <v>181</v>
      </c>
      <c r="E564" s="256" t="s">
        <v>5</v>
      </c>
      <c r="F564" s="257" t="s">
        <v>1529</v>
      </c>
      <c r="H564" s="256" t="s">
        <v>5</v>
      </c>
      <c r="M564" s="254"/>
      <c r="N564" s="258"/>
      <c r="O564" s="259"/>
      <c r="P564" s="259"/>
      <c r="Q564" s="259"/>
      <c r="R564" s="259"/>
      <c r="S564" s="259"/>
      <c r="T564" s="259"/>
      <c r="U564" s="259"/>
      <c r="V564" s="259"/>
      <c r="W564" s="259"/>
      <c r="X564" s="260"/>
      <c r="AT564" s="256" t="s">
        <v>181</v>
      </c>
      <c r="AU564" s="256" t="s">
        <v>83</v>
      </c>
      <c r="AV564" s="255" t="s">
        <v>81</v>
      </c>
      <c r="AW564" s="255" t="s">
        <v>7</v>
      </c>
      <c r="AX564" s="255" t="s">
        <v>73</v>
      </c>
      <c r="AY564" s="256" t="s">
        <v>171</v>
      </c>
    </row>
    <row r="565" spans="2:51" s="255" customFormat="1" ht="13.5" x14ac:dyDescent="0.3">
      <c r="B565" s="254"/>
      <c r="D565" s="212" t="s">
        <v>181</v>
      </c>
      <c r="E565" s="256" t="s">
        <v>5</v>
      </c>
      <c r="F565" s="257" t="s">
        <v>1530</v>
      </c>
      <c r="H565" s="256" t="s">
        <v>5</v>
      </c>
      <c r="M565" s="254"/>
      <c r="N565" s="258"/>
      <c r="O565" s="259"/>
      <c r="P565" s="259"/>
      <c r="Q565" s="259"/>
      <c r="R565" s="259"/>
      <c r="S565" s="259"/>
      <c r="T565" s="259"/>
      <c r="U565" s="259"/>
      <c r="V565" s="259"/>
      <c r="W565" s="259"/>
      <c r="X565" s="260"/>
      <c r="AT565" s="256" t="s">
        <v>181</v>
      </c>
      <c r="AU565" s="256" t="s">
        <v>83</v>
      </c>
      <c r="AV565" s="255" t="s">
        <v>81</v>
      </c>
      <c r="AW565" s="255" t="s">
        <v>7</v>
      </c>
      <c r="AX565" s="255" t="s">
        <v>73</v>
      </c>
      <c r="AY565" s="256" t="s">
        <v>171</v>
      </c>
    </row>
    <row r="566" spans="2:51" s="216" customFormat="1" ht="13.5" x14ac:dyDescent="0.3">
      <c r="B566" s="215"/>
      <c r="D566" s="212" t="s">
        <v>181</v>
      </c>
      <c r="E566" s="217" t="s">
        <v>5</v>
      </c>
      <c r="F566" s="218" t="s">
        <v>1531</v>
      </c>
      <c r="H566" s="219">
        <v>3.1</v>
      </c>
      <c r="M566" s="215"/>
      <c r="N566" s="220"/>
      <c r="O566" s="221"/>
      <c r="P566" s="221"/>
      <c r="Q566" s="221"/>
      <c r="R566" s="221"/>
      <c r="S566" s="221"/>
      <c r="T566" s="221"/>
      <c r="U566" s="221"/>
      <c r="V566" s="221"/>
      <c r="W566" s="221"/>
      <c r="X566" s="222"/>
      <c r="AT566" s="217" t="s">
        <v>181</v>
      </c>
      <c r="AU566" s="217" t="s">
        <v>83</v>
      </c>
      <c r="AV566" s="216" t="s">
        <v>83</v>
      </c>
      <c r="AW566" s="216" t="s">
        <v>7</v>
      </c>
      <c r="AX566" s="216" t="s">
        <v>73</v>
      </c>
      <c r="AY566" s="217" t="s">
        <v>171</v>
      </c>
    </row>
    <row r="567" spans="2:51" s="255" customFormat="1" ht="13.5" x14ac:dyDescent="0.3">
      <c r="B567" s="254"/>
      <c r="D567" s="212" t="s">
        <v>181</v>
      </c>
      <c r="E567" s="256" t="s">
        <v>5</v>
      </c>
      <c r="F567" s="257" t="s">
        <v>1532</v>
      </c>
      <c r="H567" s="256" t="s">
        <v>5</v>
      </c>
      <c r="M567" s="254"/>
      <c r="N567" s="258"/>
      <c r="O567" s="259"/>
      <c r="P567" s="259"/>
      <c r="Q567" s="259"/>
      <c r="R567" s="259"/>
      <c r="S567" s="259"/>
      <c r="T567" s="259"/>
      <c r="U567" s="259"/>
      <c r="V567" s="259"/>
      <c r="W567" s="259"/>
      <c r="X567" s="260"/>
      <c r="AT567" s="256" t="s">
        <v>181</v>
      </c>
      <c r="AU567" s="256" t="s">
        <v>83</v>
      </c>
      <c r="AV567" s="255" t="s">
        <v>81</v>
      </c>
      <c r="AW567" s="255" t="s">
        <v>7</v>
      </c>
      <c r="AX567" s="255" t="s">
        <v>73</v>
      </c>
      <c r="AY567" s="256" t="s">
        <v>171</v>
      </c>
    </row>
    <row r="568" spans="2:51" s="216" customFormat="1" ht="13.5" x14ac:dyDescent="0.3">
      <c r="B568" s="215"/>
      <c r="D568" s="212" t="s">
        <v>181</v>
      </c>
      <c r="E568" s="217" t="s">
        <v>5</v>
      </c>
      <c r="F568" s="218" t="s">
        <v>1533</v>
      </c>
      <c r="H568" s="219">
        <v>2.27</v>
      </c>
      <c r="M568" s="215"/>
      <c r="N568" s="220"/>
      <c r="O568" s="221"/>
      <c r="P568" s="221"/>
      <c r="Q568" s="221"/>
      <c r="R568" s="221"/>
      <c r="S568" s="221"/>
      <c r="T568" s="221"/>
      <c r="U568" s="221"/>
      <c r="V568" s="221"/>
      <c r="W568" s="221"/>
      <c r="X568" s="222"/>
      <c r="AT568" s="217" t="s">
        <v>181</v>
      </c>
      <c r="AU568" s="217" t="s">
        <v>83</v>
      </c>
      <c r="AV568" s="216" t="s">
        <v>83</v>
      </c>
      <c r="AW568" s="216" t="s">
        <v>7</v>
      </c>
      <c r="AX568" s="216" t="s">
        <v>73</v>
      </c>
      <c r="AY568" s="217" t="s">
        <v>171</v>
      </c>
    </row>
    <row r="569" spans="2:51" s="255" customFormat="1" ht="13.5" x14ac:dyDescent="0.3">
      <c r="B569" s="254"/>
      <c r="D569" s="212" t="s">
        <v>181</v>
      </c>
      <c r="E569" s="256" t="s">
        <v>5</v>
      </c>
      <c r="F569" s="257" t="s">
        <v>1534</v>
      </c>
      <c r="H569" s="256" t="s">
        <v>5</v>
      </c>
      <c r="M569" s="254"/>
      <c r="N569" s="258"/>
      <c r="O569" s="259"/>
      <c r="P569" s="259"/>
      <c r="Q569" s="259"/>
      <c r="R569" s="259"/>
      <c r="S569" s="259"/>
      <c r="T569" s="259"/>
      <c r="U569" s="259"/>
      <c r="V569" s="259"/>
      <c r="W569" s="259"/>
      <c r="X569" s="260"/>
      <c r="AT569" s="256" t="s">
        <v>181</v>
      </c>
      <c r="AU569" s="256" t="s">
        <v>83</v>
      </c>
      <c r="AV569" s="255" t="s">
        <v>81</v>
      </c>
      <c r="AW569" s="255" t="s">
        <v>7</v>
      </c>
      <c r="AX569" s="255" t="s">
        <v>73</v>
      </c>
      <c r="AY569" s="256" t="s">
        <v>171</v>
      </c>
    </row>
    <row r="570" spans="2:51" s="216" customFormat="1" ht="13.5" x14ac:dyDescent="0.3">
      <c r="B570" s="215"/>
      <c r="D570" s="212" t="s">
        <v>181</v>
      </c>
      <c r="E570" s="217" t="s">
        <v>5</v>
      </c>
      <c r="F570" s="218" t="s">
        <v>1535</v>
      </c>
      <c r="H570" s="219">
        <v>3.37</v>
      </c>
      <c r="M570" s="215"/>
      <c r="N570" s="220"/>
      <c r="O570" s="221"/>
      <c r="P570" s="221"/>
      <c r="Q570" s="221"/>
      <c r="R570" s="221"/>
      <c r="S570" s="221"/>
      <c r="T570" s="221"/>
      <c r="U570" s="221"/>
      <c r="V570" s="221"/>
      <c r="W570" s="221"/>
      <c r="X570" s="222"/>
      <c r="AT570" s="217" t="s">
        <v>181</v>
      </c>
      <c r="AU570" s="217" t="s">
        <v>83</v>
      </c>
      <c r="AV570" s="216" t="s">
        <v>83</v>
      </c>
      <c r="AW570" s="216" t="s">
        <v>7</v>
      </c>
      <c r="AX570" s="216" t="s">
        <v>73</v>
      </c>
      <c r="AY570" s="217" t="s">
        <v>171</v>
      </c>
    </row>
    <row r="571" spans="2:51" s="255" customFormat="1" ht="13.5" x14ac:dyDescent="0.3">
      <c r="B571" s="254"/>
      <c r="D571" s="212" t="s">
        <v>181</v>
      </c>
      <c r="E571" s="256" t="s">
        <v>5</v>
      </c>
      <c r="F571" s="257" t="s">
        <v>1536</v>
      </c>
      <c r="H571" s="256" t="s">
        <v>5</v>
      </c>
      <c r="M571" s="254"/>
      <c r="N571" s="258"/>
      <c r="O571" s="259"/>
      <c r="P571" s="259"/>
      <c r="Q571" s="259"/>
      <c r="R571" s="259"/>
      <c r="S571" s="259"/>
      <c r="T571" s="259"/>
      <c r="U571" s="259"/>
      <c r="V571" s="259"/>
      <c r="W571" s="259"/>
      <c r="X571" s="260"/>
      <c r="AT571" s="256" t="s">
        <v>181</v>
      </c>
      <c r="AU571" s="256" t="s">
        <v>83</v>
      </c>
      <c r="AV571" s="255" t="s">
        <v>81</v>
      </c>
      <c r="AW571" s="255" t="s">
        <v>7</v>
      </c>
      <c r="AX571" s="255" t="s">
        <v>73</v>
      </c>
      <c r="AY571" s="256" t="s">
        <v>171</v>
      </c>
    </row>
    <row r="572" spans="2:51" s="216" customFormat="1" ht="13.5" x14ac:dyDescent="0.3">
      <c r="B572" s="215"/>
      <c r="D572" s="212" t="s">
        <v>181</v>
      </c>
      <c r="E572" s="217" t="s">
        <v>5</v>
      </c>
      <c r="F572" s="218" t="s">
        <v>1537</v>
      </c>
      <c r="H572" s="219">
        <v>26.72</v>
      </c>
      <c r="M572" s="215"/>
      <c r="N572" s="220"/>
      <c r="O572" s="221"/>
      <c r="P572" s="221"/>
      <c r="Q572" s="221"/>
      <c r="R572" s="221"/>
      <c r="S572" s="221"/>
      <c r="T572" s="221"/>
      <c r="U572" s="221"/>
      <c r="V572" s="221"/>
      <c r="W572" s="221"/>
      <c r="X572" s="222"/>
      <c r="AT572" s="217" t="s">
        <v>181</v>
      </c>
      <c r="AU572" s="217" t="s">
        <v>83</v>
      </c>
      <c r="AV572" s="216" t="s">
        <v>83</v>
      </c>
      <c r="AW572" s="216" t="s">
        <v>7</v>
      </c>
      <c r="AX572" s="216" t="s">
        <v>73</v>
      </c>
      <c r="AY572" s="217" t="s">
        <v>171</v>
      </c>
    </row>
    <row r="573" spans="2:51" s="244" customFormat="1" ht="13.5" x14ac:dyDescent="0.3">
      <c r="B573" s="243"/>
      <c r="D573" s="212" t="s">
        <v>181</v>
      </c>
      <c r="E573" s="245" t="s">
        <v>5</v>
      </c>
      <c r="F573" s="246" t="s">
        <v>501</v>
      </c>
      <c r="H573" s="247">
        <v>35.46</v>
      </c>
      <c r="M573" s="243"/>
      <c r="N573" s="248"/>
      <c r="O573" s="249"/>
      <c r="P573" s="249"/>
      <c r="Q573" s="249"/>
      <c r="R573" s="249"/>
      <c r="S573" s="249"/>
      <c r="T573" s="249"/>
      <c r="U573" s="249"/>
      <c r="V573" s="249"/>
      <c r="W573" s="249"/>
      <c r="X573" s="250"/>
      <c r="AT573" s="245" t="s">
        <v>181</v>
      </c>
      <c r="AU573" s="245" t="s">
        <v>83</v>
      </c>
      <c r="AV573" s="244" t="s">
        <v>188</v>
      </c>
      <c r="AW573" s="244" t="s">
        <v>7</v>
      </c>
      <c r="AX573" s="244" t="s">
        <v>73</v>
      </c>
      <c r="AY573" s="245" t="s">
        <v>171</v>
      </c>
    </row>
    <row r="574" spans="2:51" s="255" customFormat="1" ht="13.5" x14ac:dyDescent="0.3">
      <c r="B574" s="254"/>
      <c r="D574" s="212" t="s">
        <v>181</v>
      </c>
      <c r="E574" s="256" t="s">
        <v>5</v>
      </c>
      <c r="F574" s="257" t="s">
        <v>1538</v>
      </c>
      <c r="H574" s="256" t="s">
        <v>5</v>
      </c>
      <c r="M574" s="254"/>
      <c r="N574" s="258"/>
      <c r="O574" s="259"/>
      <c r="P574" s="259"/>
      <c r="Q574" s="259"/>
      <c r="R574" s="259"/>
      <c r="S574" s="259"/>
      <c r="T574" s="259"/>
      <c r="U574" s="259"/>
      <c r="V574" s="259"/>
      <c r="W574" s="259"/>
      <c r="X574" s="260"/>
      <c r="AT574" s="256" t="s">
        <v>181</v>
      </c>
      <c r="AU574" s="256" t="s">
        <v>83</v>
      </c>
      <c r="AV574" s="255" t="s">
        <v>81</v>
      </c>
      <c r="AW574" s="255" t="s">
        <v>7</v>
      </c>
      <c r="AX574" s="255" t="s">
        <v>73</v>
      </c>
      <c r="AY574" s="256" t="s">
        <v>171</v>
      </c>
    </row>
    <row r="575" spans="2:51" s="255" customFormat="1" ht="13.5" x14ac:dyDescent="0.3">
      <c r="B575" s="254"/>
      <c r="D575" s="212" t="s">
        <v>181</v>
      </c>
      <c r="E575" s="256" t="s">
        <v>5</v>
      </c>
      <c r="F575" s="257" t="s">
        <v>1539</v>
      </c>
      <c r="H575" s="256" t="s">
        <v>5</v>
      </c>
      <c r="M575" s="254"/>
      <c r="N575" s="258"/>
      <c r="O575" s="259"/>
      <c r="P575" s="259"/>
      <c r="Q575" s="259"/>
      <c r="R575" s="259"/>
      <c r="S575" s="259"/>
      <c r="T575" s="259"/>
      <c r="U575" s="259"/>
      <c r="V575" s="259"/>
      <c r="W575" s="259"/>
      <c r="X575" s="260"/>
      <c r="AT575" s="256" t="s">
        <v>181</v>
      </c>
      <c r="AU575" s="256" t="s">
        <v>83</v>
      </c>
      <c r="AV575" s="255" t="s">
        <v>81</v>
      </c>
      <c r="AW575" s="255" t="s">
        <v>7</v>
      </c>
      <c r="AX575" s="255" t="s">
        <v>73</v>
      </c>
      <c r="AY575" s="256" t="s">
        <v>171</v>
      </c>
    </row>
    <row r="576" spans="2:51" s="216" customFormat="1" ht="13.5" x14ac:dyDescent="0.3">
      <c r="B576" s="215"/>
      <c r="D576" s="212" t="s">
        <v>181</v>
      </c>
      <c r="E576" s="217" t="s">
        <v>5</v>
      </c>
      <c r="F576" s="218" t="s">
        <v>1540</v>
      </c>
      <c r="H576" s="219">
        <v>1.39</v>
      </c>
      <c r="M576" s="215"/>
      <c r="N576" s="220"/>
      <c r="O576" s="221"/>
      <c r="P576" s="221"/>
      <c r="Q576" s="221"/>
      <c r="R576" s="221"/>
      <c r="S576" s="221"/>
      <c r="T576" s="221"/>
      <c r="U576" s="221"/>
      <c r="V576" s="221"/>
      <c r="W576" s="221"/>
      <c r="X576" s="222"/>
      <c r="AT576" s="217" t="s">
        <v>181</v>
      </c>
      <c r="AU576" s="217" t="s">
        <v>83</v>
      </c>
      <c r="AV576" s="216" t="s">
        <v>83</v>
      </c>
      <c r="AW576" s="216" t="s">
        <v>7</v>
      </c>
      <c r="AX576" s="216" t="s">
        <v>73</v>
      </c>
      <c r="AY576" s="217" t="s">
        <v>171</v>
      </c>
    </row>
    <row r="577" spans="2:65" s="244" customFormat="1" ht="13.5" x14ac:dyDescent="0.3">
      <c r="B577" s="243"/>
      <c r="D577" s="212" t="s">
        <v>181</v>
      </c>
      <c r="E577" s="245" t="s">
        <v>5</v>
      </c>
      <c r="F577" s="246" t="s">
        <v>501</v>
      </c>
      <c r="H577" s="247">
        <v>1.39</v>
      </c>
      <c r="M577" s="243"/>
      <c r="N577" s="248"/>
      <c r="O577" s="249"/>
      <c r="P577" s="249"/>
      <c r="Q577" s="249"/>
      <c r="R577" s="249"/>
      <c r="S577" s="249"/>
      <c r="T577" s="249"/>
      <c r="U577" s="249"/>
      <c r="V577" s="249"/>
      <c r="W577" s="249"/>
      <c r="X577" s="250"/>
      <c r="AT577" s="245" t="s">
        <v>181</v>
      </c>
      <c r="AU577" s="245" t="s">
        <v>83</v>
      </c>
      <c r="AV577" s="244" t="s">
        <v>188</v>
      </c>
      <c r="AW577" s="244" t="s">
        <v>7</v>
      </c>
      <c r="AX577" s="244" t="s">
        <v>73</v>
      </c>
      <c r="AY577" s="245" t="s">
        <v>171</v>
      </c>
    </row>
    <row r="578" spans="2:65" s="224" customFormat="1" ht="13.5" x14ac:dyDescent="0.3">
      <c r="B578" s="223"/>
      <c r="D578" s="212" t="s">
        <v>181</v>
      </c>
      <c r="E578" s="225" t="s">
        <v>5</v>
      </c>
      <c r="F578" s="226" t="s">
        <v>205</v>
      </c>
      <c r="H578" s="227">
        <v>111.77</v>
      </c>
      <c r="M578" s="223"/>
      <c r="N578" s="228"/>
      <c r="O578" s="229"/>
      <c r="P578" s="229"/>
      <c r="Q578" s="229"/>
      <c r="R578" s="229"/>
      <c r="S578" s="229"/>
      <c r="T578" s="229"/>
      <c r="U578" s="229"/>
      <c r="V578" s="229"/>
      <c r="W578" s="229"/>
      <c r="X578" s="230"/>
      <c r="AT578" s="225" t="s">
        <v>181</v>
      </c>
      <c r="AU578" s="225" t="s">
        <v>83</v>
      </c>
      <c r="AV578" s="224" t="s">
        <v>177</v>
      </c>
      <c r="AW578" s="224" t="s">
        <v>7</v>
      </c>
      <c r="AX578" s="224" t="s">
        <v>81</v>
      </c>
      <c r="AY578" s="225" t="s">
        <v>171</v>
      </c>
    </row>
    <row r="579" spans="2:65" s="45" customFormat="1" ht="16.5" customHeight="1" x14ac:dyDescent="0.3">
      <c r="B579" s="38"/>
      <c r="C579" s="201" t="s">
        <v>442</v>
      </c>
      <c r="D579" s="201" t="s">
        <v>173</v>
      </c>
      <c r="E579" s="202" t="s">
        <v>1541</v>
      </c>
      <c r="F579" s="203" t="s">
        <v>1542</v>
      </c>
      <c r="G579" s="204" t="s">
        <v>176</v>
      </c>
      <c r="H579" s="205">
        <v>105.1</v>
      </c>
      <c r="I579" s="7"/>
      <c r="J579" s="7"/>
      <c r="K579" s="206">
        <f>ROUND(P579*H579,2)</f>
        <v>0</v>
      </c>
      <c r="L579" s="203" t="s">
        <v>5</v>
      </c>
      <c r="M579" s="38"/>
      <c r="N579" s="207" t="s">
        <v>5</v>
      </c>
      <c r="O579" s="208" t="s">
        <v>42</v>
      </c>
      <c r="P579" s="144">
        <f>I579+J579</f>
        <v>0</v>
      </c>
      <c r="Q579" s="144">
        <f>ROUND(I579*H579,2)</f>
        <v>0</v>
      </c>
      <c r="R579" s="144">
        <f>ROUND(J579*H579,2)</f>
        <v>0</v>
      </c>
      <c r="S579" s="39"/>
      <c r="T579" s="209">
        <f>S579*H579</f>
        <v>0</v>
      </c>
      <c r="U579" s="209">
        <v>0</v>
      </c>
      <c r="V579" s="209">
        <f>U579*H579</f>
        <v>0</v>
      </c>
      <c r="W579" s="209">
        <v>0</v>
      </c>
      <c r="X579" s="210">
        <f>W579*H579</f>
        <v>0</v>
      </c>
      <c r="AR579" s="17" t="s">
        <v>177</v>
      </c>
      <c r="AT579" s="17" t="s">
        <v>173</v>
      </c>
      <c r="AU579" s="17" t="s">
        <v>83</v>
      </c>
      <c r="AY579" s="17" t="s">
        <v>171</v>
      </c>
      <c r="BE579" s="211">
        <f>IF(O579="základní",K579,0)</f>
        <v>0</v>
      </c>
      <c r="BF579" s="211">
        <f>IF(O579="snížená",K579,0)</f>
        <v>0</v>
      </c>
      <c r="BG579" s="211">
        <f>IF(O579="zákl. přenesená",K579,0)</f>
        <v>0</v>
      </c>
      <c r="BH579" s="211">
        <f>IF(O579="sníž. přenesená",K579,0)</f>
        <v>0</v>
      </c>
      <c r="BI579" s="211">
        <f>IF(O579="nulová",K579,0)</f>
        <v>0</v>
      </c>
      <c r="BJ579" s="17" t="s">
        <v>81</v>
      </c>
      <c r="BK579" s="211">
        <f>ROUND(P579*H579,2)</f>
        <v>0</v>
      </c>
      <c r="BL579" s="17" t="s">
        <v>177</v>
      </c>
      <c r="BM579" s="17" t="s">
        <v>778</v>
      </c>
    </row>
    <row r="580" spans="2:65" s="45" customFormat="1" ht="27" x14ac:dyDescent="0.3">
      <c r="B580" s="38"/>
      <c r="D580" s="212" t="s">
        <v>179</v>
      </c>
      <c r="F580" s="213" t="s">
        <v>1267</v>
      </c>
      <c r="M580" s="38"/>
      <c r="N580" s="214"/>
      <c r="O580" s="39"/>
      <c r="P580" s="39"/>
      <c r="Q580" s="39"/>
      <c r="R580" s="39"/>
      <c r="S580" s="39"/>
      <c r="T580" s="39"/>
      <c r="U580" s="39"/>
      <c r="V580" s="39"/>
      <c r="W580" s="39"/>
      <c r="X580" s="87"/>
      <c r="AT580" s="17" t="s">
        <v>179</v>
      </c>
      <c r="AU580" s="17" t="s">
        <v>83</v>
      </c>
    </row>
    <row r="581" spans="2:65" s="255" customFormat="1" ht="13.5" x14ac:dyDescent="0.3">
      <c r="B581" s="254"/>
      <c r="C581" s="259"/>
      <c r="D581" s="262" t="s">
        <v>181</v>
      </c>
      <c r="E581" s="264" t="s">
        <v>5</v>
      </c>
      <c r="F581" s="268" t="s">
        <v>1519</v>
      </c>
      <c r="G581" s="259"/>
      <c r="H581" s="264" t="s">
        <v>5</v>
      </c>
      <c r="I581" s="259"/>
      <c r="J581" s="259"/>
      <c r="K581" s="259"/>
      <c r="L581" s="259"/>
      <c r="M581" s="254"/>
      <c r="N581" s="258"/>
      <c r="O581" s="259"/>
      <c r="P581" s="259"/>
      <c r="Q581" s="259"/>
      <c r="R581" s="259"/>
      <c r="S581" s="259"/>
      <c r="T581" s="259"/>
      <c r="U581" s="259"/>
      <c r="V581" s="259"/>
      <c r="W581" s="259"/>
      <c r="X581" s="260"/>
      <c r="AT581" s="256" t="s">
        <v>181</v>
      </c>
      <c r="AU581" s="256" t="s">
        <v>83</v>
      </c>
      <c r="AV581" s="255" t="s">
        <v>81</v>
      </c>
      <c r="AW581" s="255" t="s">
        <v>7</v>
      </c>
      <c r="AX581" s="255" t="s">
        <v>73</v>
      </c>
      <c r="AY581" s="256" t="s">
        <v>171</v>
      </c>
    </row>
    <row r="582" spans="2:65" s="255" customFormat="1" ht="13.5" x14ac:dyDescent="0.3">
      <c r="B582" s="254"/>
      <c r="D582" s="212" t="s">
        <v>181</v>
      </c>
      <c r="E582" s="256" t="s">
        <v>5</v>
      </c>
      <c r="F582" s="257" t="s">
        <v>1520</v>
      </c>
      <c r="H582" s="256" t="s">
        <v>5</v>
      </c>
      <c r="M582" s="254"/>
      <c r="N582" s="258"/>
      <c r="O582" s="259"/>
      <c r="P582" s="259"/>
      <c r="Q582" s="259"/>
      <c r="R582" s="259"/>
      <c r="S582" s="259"/>
      <c r="T582" s="259"/>
      <c r="U582" s="259"/>
      <c r="V582" s="259"/>
      <c r="W582" s="259"/>
      <c r="X582" s="260"/>
      <c r="AT582" s="256" t="s">
        <v>181</v>
      </c>
      <c r="AU582" s="256" t="s">
        <v>83</v>
      </c>
      <c r="AV582" s="255" t="s">
        <v>81</v>
      </c>
      <c r="AW582" s="255" t="s">
        <v>7</v>
      </c>
      <c r="AX582" s="255" t="s">
        <v>73</v>
      </c>
      <c r="AY582" s="256" t="s">
        <v>171</v>
      </c>
    </row>
    <row r="583" spans="2:65" s="216" customFormat="1" ht="13.5" x14ac:dyDescent="0.3">
      <c r="B583" s="215"/>
      <c r="D583" s="212" t="s">
        <v>181</v>
      </c>
      <c r="E583" s="217" t="s">
        <v>5</v>
      </c>
      <c r="F583" s="218" t="s">
        <v>1521</v>
      </c>
      <c r="H583" s="219">
        <v>26.75</v>
      </c>
      <c r="M583" s="215"/>
      <c r="N583" s="220"/>
      <c r="O583" s="221"/>
      <c r="P583" s="221"/>
      <c r="Q583" s="221"/>
      <c r="R583" s="221"/>
      <c r="S583" s="221"/>
      <c r="T583" s="221"/>
      <c r="U583" s="221"/>
      <c r="V583" s="221"/>
      <c r="W583" s="221"/>
      <c r="X583" s="222"/>
      <c r="AT583" s="217" t="s">
        <v>181</v>
      </c>
      <c r="AU583" s="217" t="s">
        <v>83</v>
      </c>
      <c r="AV583" s="216" t="s">
        <v>83</v>
      </c>
      <c r="AW583" s="216" t="s">
        <v>7</v>
      </c>
      <c r="AX583" s="216" t="s">
        <v>73</v>
      </c>
      <c r="AY583" s="217" t="s">
        <v>171</v>
      </c>
    </row>
    <row r="584" spans="2:65" s="255" customFormat="1" ht="13.5" x14ac:dyDescent="0.3">
      <c r="B584" s="254"/>
      <c r="D584" s="212" t="s">
        <v>181</v>
      </c>
      <c r="E584" s="256" t="s">
        <v>5</v>
      </c>
      <c r="F584" s="257" t="s">
        <v>1522</v>
      </c>
      <c r="H584" s="256" t="s">
        <v>5</v>
      </c>
      <c r="M584" s="254"/>
      <c r="N584" s="258"/>
      <c r="O584" s="259"/>
      <c r="P584" s="259"/>
      <c r="Q584" s="259"/>
      <c r="R584" s="259"/>
      <c r="S584" s="259"/>
      <c r="T584" s="259"/>
      <c r="U584" s="259"/>
      <c r="V584" s="259"/>
      <c r="W584" s="259"/>
      <c r="X584" s="260"/>
      <c r="AT584" s="256" t="s">
        <v>181</v>
      </c>
      <c r="AU584" s="256" t="s">
        <v>83</v>
      </c>
      <c r="AV584" s="255" t="s">
        <v>81</v>
      </c>
      <c r="AW584" s="255" t="s">
        <v>7</v>
      </c>
      <c r="AX584" s="255" t="s">
        <v>73</v>
      </c>
      <c r="AY584" s="256" t="s">
        <v>171</v>
      </c>
    </row>
    <row r="585" spans="2:65" s="216" customFormat="1" ht="13.5" x14ac:dyDescent="0.3">
      <c r="B585" s="215"/>
      <c r="D585" s="212" t="s">
        <v>181</v>
      </c>
      <c r="E585" s="217" t="s">
        <v>5</v>
      </c>
      <c r="F585" s="218" t="s">
        <v>1523</v>
      </c>
      <c r="H585" s="219">
        <v>19.73</v>
      </c>
      <c r="M585" s="215"/>
      <c r="N585" s="220"/>
      <c r="O585" s="221"/>
      <c r="P585" s="221"/>
      <c r="Q585" s="221"/>
      <c r="R585" s="221"/>
      <c r="S585" s="221"/>
      <c r="T585" s="221"/>
      <c r="U585" s="221"/>
      <c r="V585" s="221"/>
      <c r="W585" s="221"/>
      <c r="X585" s="222"/>
      <c r="AT585" s="217" t="s">
        <v>181</v>
      </c>
      <c r="AU585" s="217" t="s">
        <v>83</v>
      </c>
      <c r="AV585" s="216" t="s">
        <v>83</v>
      </c>
      <c r="AW585" s="216" t="s">
        <v>7</v>
      </c>
      <c r="AX585" s="216" t="s">
        <v>73</v>
      </c>
      <c r="AY585" s="217" t="s">
        <v>171</v>
      </c>
    </row>
    <row r="586" spans="2:65" s="255" customFormat="1" ht="13.5" x14ac:dyDescent="0.3">
      <c r="B586" s="254"/>
      <c r="D586" s="212" t="s">
        <v>181</v>
      </c>
      <c r="E586" s="256" t="s">
        <v>5</v>
      </c>
      <c r="F586" s="257" t="s">
        <v>1524</v>
      </c>
      <c r="H586" s="256" t="s">
        <v>5</v>
      </c>
      <c r="M586" s="254"/>
      <c r="N586" s="258"/>
      <c r="O586" s="259"/>
      <c r="P586" s="259"/>
      <c r="Q586" s="259"/>
      <c r="R586" s="259"/>
      <c r="S586" s="259"/>
      <c r="T586" s="259"/>
      <c r="U586" s="259"/>
      <c r="V586" s="259"/>
      <c r="W586" s="259"/>
      <c r="X586" s="260"/>
      <c r="AT586" s="256" t="s">
        <v>181</v>
      </c>
      <c r="AU586" s="256" t="s">
        <v>83</v>
      </c>
      <c r="AV586" s="255" t="s">
        <v>81</v>
      </c>
      <c r="AW586" s="255" t="s">
        <v>7</v>
      </c>
      <c r="AX586" s="255" t="s">
        <v>73</v>
      </c>
      <c r="AY586" s="256" t="s">
        <v>171</v>
      </c>
    </row>
    <row r="587" spans="2:65" s="216" customFormat="1" ht="13.5" x14ac:dyDescent="0.3">
      <c r="B587" s="215"/>
      <c r="C587" s="221"/>
      <c r="D587" s="262" t="s">
        <v>181</v>
      </c>
      <c r="E587" s="267" t="s">
        <v>5</v>
      </c>
      <c r="F587" s="271" t="s">
        <v>1525</v>
      </c>
      <c r="G587" s="221"/>
      <c r="H587" s="273">
        <v>23.16</v>
      </c>
      <c r="I587" s="221"/>
      <c r="J587" s="221"/>
      <c r="K587" s="221"/>
      <c r="L587" s="221"/>
      <c r="M587" s="215"/>
      <c r="N587" s="220"/>
      <c r="O587" s="221"/>
      <c r="P587" s="221"/>
      <c r="Q587" s="221"/>
      <c r="R587" s="221"/>
      <c r="S587" s="221"/>
      <c r="T587" s="221"/>
      <c r="U587" s="221"/>
      <c r="V587" s="221"/>
      <c r="W587" s="221"/>
      <c r="X587" s="222"/>
      <c r="AT587" s="217" t="s">
        <v>181</v>
      </c>
      <c r="AU587" s="217" t="s">
        <v>83</v>
      </c>
      <c r="AV587" s="216" t="s">
        <v>83</v>
      </c>
      <c r="AW587" s="216" t="s">
        <v>7</v>
      </c>
      <c r="AX587" s="216" t="s">
        <v>73</v>
      </c>
      <c r="AY587" s="217" t="s">
        <v>171</v>
      </c>
    </row>
    <row r="588" spans="2:65" s="244" customFormat="1" ht="13.5" x14ac:dyDescent="0.3">
      <c r="B588" s="243"/>
      <c r="D588" s="212" t="s">
        <v>181</v>
      </c>
      <c r="E588" s="245" t="s">
        <v>5</v>
      </c>
      <c r="F588" s="246" t="s">
        <v>501</v>
      </c>
      <c r="H588" s="247">
        <v>69.64</v>
      </c>
      <c r="M588" s="243"/>
      <c r="N588" s="248"/>
      <c r="O588" s="249"/>
      <c r="P588" s="249"/>
      <c r="Q588" s="249"/>
      <c r="R588" s="249"/>
      <c r="S588" s="249"/>
      <c r="T588" s="249"/>
      <c r="U588" s="249"/>
      <c r="V588" s="249"/>
      <c r="W588" s="249"/>
      <c r="X588" s="250"/>
      <c r="AT588" s="245" t="s">
        <v>181</v>
      </c>
      <c r="AU588" s="245" t="s">
        <v>83</v>
      </c>
      <c r="AV588" s="244" t="s">
        <v>188</v>
      </c>
      <c r="AW588" s="244" t="s">
        <v>7</v>
      </c>
      <c r="AX588" s="244" t="s">
        <v>73</v>
      </c>
      <c r="AY588" s="245" t="s">
        <v>171</v>
      </c>
    </row>
    <row r="589" spans="2:65" s="255" customFormat="1" ht="13.5" x14ac:dyDescent="0.3">
      <c r="B589" s="254"/>
      <c r="D589" s="212" t="s">
        <v>181</v>
      </c>
      <c r="E589" s="256" t="s">
        <v>5</v>
      </c>
      <c r="F589" s="257" t="s">
        <v>1529</v>
      </c>
      <c r="H589" s="256" t="s">
        <v>5</v>
      </c>
      <c r="M589" s="254"/>
      <c r="N589" s="258"/>
      <c r="O589" s="259"/>
      <c r="P589" s="259"/>
      <c r="Q589" s="259"/>
      <c r="R589" s="259"/>
      <c r="S589" s="259"/>
      <c r="T589" s="259"/>
      <c r="U589" s="259"/>
      <c r="V589" s="259"/>
      <c r="W589" s="259"/>
      <c r="X589" s="260"/>
      <c r="AT589" s="256" t="s">
        <v>181</v>
      </c>
      <c r="AU589" s="256" t="s">
        <v>83</v>
      </c>
      <c r="AV589" s="255" t="s">
        <v>81</v>
      </c>
      <c r="AW589" s="255" t="s">
        <v>7</v>
      </c>
      <c r="AX589" s="255" t="s">
        <v>73</v>
      </c>
      <c r="AY589" s="256" t="s">
        <v>171</v>
      </c>
    </row>
    <row r="590" spans="2:65" s="255" customFormat="1" ht="13.5" x14ac:dyDescent="0.3">
      <c r="B590" s="254"/>
      <c r="D590" s="212" t="s">
        <v>181</v>
      </c>
      <c r="E590" s="256" t="s">
        <v>5</v>
      </c>
      <c r="F590" s="257" t="s">
        <v>176</v>
      </c>
      <c r="H590" s="256" t="s">
        <v>5</v>
      </c>
      <c r="M590" s="254"/>
      <c r="N590" s="258"/>
      <c r="O590" s="259"/>
      <c r="P590" s="259"/>
      <c r="Q590" s="259"/>
      <c r="R590" s="259"/>
      <c r="S590" s="259"/>
      <c r="T590" s="259"/>
      <c r="U590" s="259"/>
      <c r="V590" s="259"/>
      <c r="W590" s="259"/>
      <c r="X590" s="260"/>
      <c r="AT590" s="256" t="s">
        <v>181</v>
      </c>
      <c r="AU590" s="256" t="s">
        <v>83</v>
      </c>
      <c r="AV590" s="255" t="s">
        <v>81</v>
      </c>
      <c r="AW590" s="255" t="s">
        <v>7</v>
      </c>
      <c r="AX590" s="255" t="s">
        <v>73</v>
      </c>
      <c r="AY590" s="256" t="s">
        <v>171</v>
      </c>
    </row>
    <row r="591" spans="2:65" s="216" customFormat="1" ht="13.5" x14ac:dyDescent="0.3">
      <c r="B591" s="215"/>
      <c r="D591" s="212" t="s">
        <v>181</v>
      </c>
      <c r="E591" s="217" t="s">
        <v>5</v>
      </c>
      <c r="F591" s="218" t="s">
        <v>5</v>
      </c>
      <c r="H591" s="219">
        <v>0</v>
      </c>
      <c r="M591" s="215"/>
      <c r="N591" s="220"/>
      <c r="O591" s="221"/>
      <c r="P591" s="221"/>
      <c r="Q591" s="221"/>
      <c r="R591" s="221"/>
      <c r="S591" s="221"/>
      <c r="T591" s="221"/>
      <c r="U591" s="221"/>
      <c r="V591" s="221"/>
      <c r="W591" s="221"/>
      <c r="X591" s="222"/>
      <c r="AT591" s="217" t="s">
        <v>181</v>
      </c>
      <c r="AU591" s="217" t="s">
        <v>83</v>
      </c>
      <c r="AV591" s="216" t="s">
        <v>83</v>
      </c>
      <c r="AW591" s="216" t="s">
        <v>6</v>
      </c>
      <c r="AX591" s="216" t="s">
        <v>73</v>
      </c>
      <c r="AY591" s="217" t="s">
        <v>171</v>
      </c>
    </row>
    <row r="592" spans="2:65" s="255" customFormat="1" ht="13.5" x14ac:dyDescent="0.3">
      <c r="B592" s="254"/>
      <c r="D592" s="212" t="s">
        <v>181</v>
      </c>
      <c r="E592" s="256" t="s">
        <v>5</v>
      </c>
      <c r="F592" s="257" t="s">
        <v>1530</v>
      </c>
      <c r="H592" s="256" t="s">
        <v>5</v>
      </c>
      <c r="M592" s="254"/>
      <c r="N592" s="258"/>
      <c r="O592" s="259"/>
      <c r="P592" s="259"/>
      <c r="Q592" s="259"/>
      <c r="R592" s="259"/>
      <c r="S592" s="259"/>
      <c r="T592" s="259"/>
      <c r="U592" s="259"/>
      <c r="V592" s="259"/>
      <c r="W592" s="259"/>
      <c r="X592" s="260"/>
      <c r="AT592" s="256" t="s">
        <v>181</v>
      </c>
      <c r="AU592" s="256" t="s">
        <v>83</v>
      </c>
      <c r="AV592" s="255" t="s">
        <v>81</v>
      </c>
      <c r="AW592" s="255" t="s">
        <v>7</v>
      </c>
      <c r="AX592" s="255" t="s">
        <v>73</v>
      </c>
      <c r="AY592" s="256" t="s">
        <v>171</v>
      </c>
    </row>
    <row r="593" spans="2:65" s="216" customFormat="1" ht="13.5" x14ac:dyDescent="0.3">
      <c r="B593" s="215"/>
      <c r="D593" s="212" t="s">
        <v>181</v>
      </c>
      <c r="E593" s="217" t="s">
        <v>5</v>
      </c>
      <c r="F593" s="218" t="s">
        <v>5</v>
      </c>
      <c r="H593" s="219">
        <v>0</v>
      </c>
      <c r="M593" s="215"/>
      <c r="N593" s="220"/>
      <c r="O593" s="221"/>
      <c r="P593" s="221"/>
      <c r="Q593" s="221"/>
      <c r="R593" s="221"/>
      <c r="S593" s="221"/>
      <c r="T593" s="221"/>
      <c r="U593" s="221"/>
      <c r="V593" s="221"/>
      <c r="W593" s="221"/>
      <c r="X593" s="222"/>
      <c r="AT593" s="217" t="s">
        <v>181</v>
      </c>
      <c r="AU593" s="217" t="s">
        <v>83</v>
      </c>
      <c r="AV593" s="216" t="s">
        <v>83</v>
      </c>
      <c r="AW593" s="216" t="s">
        <v>6</v>
      </c>
      <c r="AX593" s="216" t="s">
        <v>73</v>
      </c>
      <c r="AY593" s="217" t="s">
        <v>171</v>
      </c>
    </row>
    <row r="594" spans="2:65" s="216" customFormat="1" ht="13.5" x14ac:dyDescent="0.3">
      <c r="B594" s="215"/>
      <c r="D594" s="212" t="s">
        <v>181</v>
      </c>
      <c r="E594" s="217" t="s">
        <v>5</v>
      </c>
      <c r="F594" s="218" t="s">
        <v>1531</v>
      </c>
      <c r="H594" s="219">
        <v>3.1</v>
      </c>
      <c r="M594" s="215"/>
      <c r="N594" s="220"/>
      <c r="O594" s="221"/>
      <c r="P594" s="221"/>
      <c r="Q594" s="221"/>
      <c r="R594" s="221"/>
      <c r="S594" s="221"/>
      <c r="T594" s="221"/>
      <c r="U594" s="221"/>
      <c r="V594" s="221"/>
      <c r="W594" s="221"/>
      <c r="X594" s="222"/>
      <c r="AT594" s="217" t="s">
        <v>181</v>
      </c>
      <c r="AU594" s="217" t="s">
        <v>83</v>
      </c>
      <c r="AV594" s="216" t="s">
        <v>83</v>
      </c>
      <c r="AW594" s="216" t="s">
        <v>7</v>
      </c>
      <c r="AX594" s="216" t="s">
        <v>73</v>
      </c>
      <c r="AY594" s="217" t="s">
        <v>171</v>
      </c>
    </row>
    <row r="595" spans="2:65" s="255" customFormat="1" ht="13.5" x14ac:dyDescent="0.3">
      <c r="B595" s="254"/>
      <c r="C595" s="259"/>
      <c r="D595" s="262" t="s">
        <v>181</v>
      </c>
      <c r="E595" s="264" t="s">
        <v>5</v>
      </c>
      <c r="F595" s="268" t="s">
        <v>1532</v>
      </c>
      <c r="G595" s="259"/>
      <c r="H595" s="264" t="s">
        <v>5</v>
      </c>
      <c r="I595" s="259"/>
      <c r="J595" s="259"/>
      <c r="K595" s="259"/>
      <c r="L595" s="259"/>
      <c r="M595" s="254"/>
      <c r="N595" s="258"/>
      <c r="O595" s="259"/>
      <c r="P595" s="259"/>
      <c r="Q595" s="259"/>
      <c r="R595" s="259"/>
      <c r="S595" s="259"/>
      <c r="T595" s="259"/>
      <c r="U595" s="259"/>
      <c r="V595" s="259"/>
      <c r="W595" s="259"/>
      <c r="X595" s="260"/>
      <c r="AT595" s="256" t="s">
        <v>181</v>
      </c>
      <c r="AU595" s="256" t="s">
        <v>83</v>
      </c>
      <c r="AV595" s="255" t="s">
        <v>81</v>
      </c>
      <c r="AW595" s="255" t="s">
        <v>7</v>
      </c>
      <c r="AX595" s="255" t="s">
        <v>73</v>
      </c>
      <c r="AY595" s="256" t="s">
        <v>171</v>
      </c>
    </row>
    <row r="596" spans="2:65" s="216" customFormat="1" ht="13.5" x14ac:dyDescent="0.3">
      <c r="B596" s="215"/>
      <c r="D596" s="212" t="s">
        <v>181</v>
      </c>
      <c r="E596" s="217" t="s">
        <v>5</v>
      </c>
      <c r="F596" s="218" t="s">
        <v>5</v>
      </c>
      <c r="H596" s="219">
        <v>0</v>
      </c>
      <c r="M596" s="215"/>
      <c r="N596" s="220"/>
      <c r="O596" s="221"/>
      <c r="P596" s="221"/>
      <c r="Q596" s="221"/>
      <c r="R596" s="221"/>
      <c r="S596" s="221"/>
      <c r="T596" s="221"/>
      <c r="U596" s="221"/>
      <c r="V596" s="221"/>
      <c r="W596" s="221"/>
      <c r="X596" s="222"/>
      <c r="AT596" s="217" t="s">
        <v>181</v>
      </c>
      <c r="AU596" s="217" t="s">
        <v>83</v>
      </c>
      <c r="AV596" s="216" t="s">
        <v>83</v>
      </c>
      <c r="AW596" s="216" t="s">
        <v>6</v>
      </c>
      <c r="AX596" s="216" t="s">
        <v>73</v>
      </c>
      <c r="AY596" s="217" t="s">
        <v>171</v>
      </c>
    </row>
    <row r="597" spans="2:65" s="216" customFormat="1" ht="13.5" x14ac:dyDescent="0.3">
      <c r="B597" s="215"/>
      <c r="D597" s="212" t="s">
        <v>181</v>
      </c>
      <c r="E597" s="217" t="s">
        <v>5</v>
      </c>
      <c r="F597" s="218" t="s">
        <v>1533</v>
      </c>
      <c r="H597" s="219">
        <v>2.27</v>
      </c>
      <c r="M597" s="215"/>
      <c r="N597" s="220"/>
      <c r="O597" s="221"/>
      <c r="P597" s="221"/>
      <c r="Q597" s="221"/>
      <c r="R597" s="221"/>
      <c r="S597" s="221"/>
      <c r="T597" s="221"/>
      <c r="U597" s="221"/>
      <c r="V597" s="221"/>
      <c r="W597" s="221"/>
      <c r="X597" s="222"/>
      <c r="AT597" s="217" t="s">
        <v>181</v>
      </c>
      <c r="AU597" s="217" t="s">
        <v>83</v>
      </c>
      <c r="AV597" s="216" t="s">
        <v>83</v>
      </c>
      <c r="AW597" s="216" t="s">
        <v>7</v>
      </c>
      <c r="AX597" s="216" t="s">
        <v>73</v>
      </c>
      <c r="AY597" s="217" t="s">
        <v>171</v>
      </c>
    </row>
    <row r="598" spans="2:65" s="255" customFormat="1" ht="13.5" x14ac:dyDescent="0.3">
      <c r="B598" s="254"/>
      <c r="D598" s="212" t="s">
        <v>181</v>
      </c>
      <c r="E598" s="256" t="s">
        <v>5</v>
      </c>
      <c r="F598" s="257" t="s">
        <v>1534</v>
      </c>
      <c r="H598" s="256" t="s">
        <v>5</v>
      </c>
      <c r="M598" s="254"/>
      <c r="N598" s="258"/>
      <c r="O598" s="259"/>
      <c r="P598" s="259"/>
      <c r="Q598" s="259"/>
      <c r="R598" s="259"/>
      <c r="S598" s="259"/>
      <c r="T598" s="259"/>
      <c r="U598" s="259"/>
      <c r="V598" s="259"/>
      <c r="W598" s="259"/>
      <c r="X598" s="260"/>
      <c r="AT598" s="256" t="s">
        <v>181</v>
      </c>
      <c r="AU598" s="256" t="s">
        <v>83</v>
      </c>
      <c r="AV598" s="255" t="s">
        <v>81</v>
      </c>
      <c r="AW598" s="255" t="s">
        <v>7</v>
      </c>
      <c r="AX598" s="255" t="s">
        <v>73</v>
      </c>
      <c r="AY598" s="256" t="s">
        <v>171</v>
      </c>
    </row>
    <row r="599" spans="2:65" s="216" customFormat="1" ht="13.5" x14ac:dyDescent="0.3">
      <c r="B599" s="215"/>
      <c r="D599" s="212" t="s">
        <v>181</v>
      </c>
      <c r="E599" s="217" t="s">
        <v>5</v>
      </c>
      <c r="F599" s="218" t="s">
        <v>5</v>
      </c>
      <c r="H599" s="219">
        <v>0</v>
      </c>
      <c r="M599" s="215"/>
      <c r="N599" s="220"/>
      <c r="O599" s="221"/>
      <c r="P599" s="221"/>
      <c r="Q599" s="221"/>
      <c r="R599" s="221"/>
      <c r="S599" s="221"/>
      <c r="T599" s="221"/>
      <c r="U599" s="221"/>
      <c r="V599" s="221"/>
      <c r="W599" s="221"/>
      <c r="X599" s="222"/>
      <c r="AT599" s="217" t="s">
        <v>181</v>
      </c>
      <c r="AU599" s="217" t="s">
        <v>83</v>
      </c>
      <c r="AV599" s="216" t="s">
        <v>83</v>
      </c>
      <c r="AW599" s="216" t="s">
        <v>6</v>
      </c>
      <c r="AX599" s="216" t="s">
        <v>73</v>
      </c>
      <c r="AY599" s="217" t="s">
        <v>171</v>
      </c>
    </row>
    <row r="600" spans="2:65" s="216" customFormat="1" ht="13.5" x14ac:dyDescent="0.3">
      <c r="B600" s="215"/>
      <c r="D600" s="212" t="s">
        <v>181</v>
      </c>
      <c r="E600" s="217" t="s">
        <v>5</v>
      </c>
      <c r="F600" s="218" t="s">
        <v>1535</v>
      </c>
      <c r="H600" s="219">
        <v>3.37</v>
      </c>
      <c r="M600" s="215"/>
      <c r="N600" s="220"/>
      <c r="O600" s="221"/>
      <c r="P600" s="221"/>
      <c r="Q600" s="221"/>
      <c r="R600" s="221"/>
      <c r="S600" s="221"/>
      <c r="T600" s="221"/>
      <c r="U600" s="221"/>
      <c r="V600" s="221"/>
      <c r="W600" s="221"/>
      <c r="X600" s="222"/>
      <c r="AT600" s="217" t="s">
        <v>181</v>
      </c>
      <c r="AU600" s="217" t="s">
        <v>83</v>
      </c>
      <c r="AV600" s="216" t="s">
        <v>83</v>
      </c>
      <c r="AW600" s="216" t="s">
        <v>7</v>
      </c>
      <c r="AX600" s="216" t="s">
        <v>73</v>
      </c>
      <c r="AY600" s="217" t="s">
        <v>171</v>
      </c>
    </row>
    <row r="601" spans="2:65" s="255" customFormat="1" ht="13.5" x14ac:dyDescent="0.3">
      <c r="B601" s="254"/>
      <c r="D601" s="212" t="s">
        <v>181</v>
      </c>
      <c r="E601" s="256" t="s">
        <v>5</v>
      </c>
      <c r="F601" s="257" t="s">
        <v>1536</v>
      </c>
      <c r="H601" s="256" t="s">
        <v>5</v>
      </c>
      <c r="M601" s="254"/>
      <c r="N601" s="258"/>
      <c r="O601" s="259"/>
      <c r="P601" s="259"/>
      <c r="Q601" s="259"/>
      <c r="R601" s="259"/>
      <c r="S601" s="259"/>
      <c r="T601" s="259"/>
      <c r="U601" s="259"/>
      <c r="V601" s="259"/>
      <c r="W601" s="259"/>
      <c r="X601" s="260"/>
      <c r="AT601" s="256" t="s">
        <v>181</v>
      </c>
      <c r="AU601" s="256" t="s">
        <v>83</v>
      </c>
      <c r="AV601" s="255" t="s">
        <v>81</v>
      </c>
      <c r="AW601" s="255" t="s">
        <v>7</v>
      </c>
      <c r="AX601" s="255" t="s">
        <v>73</v>
      </c>
      <c r="AY601" s="256" t="s">
        <v>171</v>
      </c>
    </row>
    <row r="602" spans="2:65" s="216" customFormat="1" ht="13.5" x14ac:dyDescent="0.3">
      <c r="B602" s="215"/>
      <c r="D602" s="212" t="s">
        <v>181</v>
      </c>
      <c r="E602" s="217" t="s">
        <v>5</v>
      </c>
      <c r="F602" s="218" t="s">
        <v>5</v>
      </c>
      <c r="H602" s="219">
        <v>0</v>
      </c>
      <c r="M602" s="215"/>
      <c r="N602" s="220"/>
      <c r="O602" s="221"/>
      <c r="P602" s="221"/>
      <c r="Q602" s="221"/>
      <c r="R602" s="221"/>
      <c r="S602" s="221"/>
      <c r="T602" s="221"/>
      <c r="U602" s="221"/>
      <c r="V602" s="221"/>
      <c r="W602" s="221"/>
      <c r="X602" s="222"/>
      <c r="AT602" s="217" t="s">
        <v>181</v>
      </c>
      <c r="AU602" s="217" t="s">
        <v>83</v>
      </c>
      <c r="AV602" s="216" t="s">
        <v>83</v>
      </c>
      <c r="AW602" s="216" t="s">
        <v>6</v>
      </c>
      <c r="AX602" s="216" t="s">
        <v>73</v>
      </c>
      <c r="AY602" s="217" t="s">
        <v>171</v>
      </c>
    </row>
    <row r="603" spans="2:65" s="216" customFormat="1" ht="13.5" x14ac:dyDescent="0.3">
      <c r="B603" s="215"/>
      <c r="C603" s="221"/>
      <c r="D603" s="262" t="s">
        <v>181</v>
      </c>
      <c r="E603" s="267" t="s">
        <v>5</v>
      </c>
      <c r="F603" s="271" t="s">
        <v>1537</v>
      </c>
      <c r="G603" s="221"/>
      <c r="H603" s="273">
        <v>26.72</v>
      </c>
      <c r="I603" s="221"/>
      <c r="J603" s="221"/>
      <c r="K603" s="221"/>
      <c r="L603" s="221"/>
      <c r="M603" s="215"/>
      <c r="N603" s="220"/>
      <c r="O603" s="221"/>
      <c r="P603" s="221"/>
      <c r="Q603" s="221"/>
      <c r="R603" s="221"/>
      <c r="S603" s="221"/>
      <c r="T603" s="221"/>
      <c r="U603" s="221"/>
      <c r="V603" s="221"/>
      <c r="W603" s="221"/>
      <c r="X603" s="222"/>
      <c r="AT603" s="217" t="s">
        <v>181</v>
      </c>
      <c r="AU603" s="217" t="s">
        <v>83</v>
      </c>
      <c r="AV603" s="216" t="s">
        <v>83</v>
      </c>
      <c r="AW603" s="216" t="s">
        <v>7</v>
      </c>
      <c r="AX603" s="216" t="s">
        <v>73</v>
      </c>
      <c r="AY603" s="217" t="s">
        <v>171</v>
      </c>
    </row>
    <row r="604" spans="2:65" s="244" customFormat="1" ht="13.5" x14ac:dyDescent="0.3">
      <c r="B604" s="243"/>
      <c r="D604" s="212" t="s">
        <v>181</v>
      </c>
      <c r="E604" s="245" t="s">
        <v>5</v>
      </c>
      <c r="F604" s="246" t="s">
        <v>501</v>
      </c>
      <c r="H604" s="247">
        <v>35.46</v>
      </c>
      <c r="M604" s="243"/>
      <c r="N604" s="248"/>
      <c r="O604" s="249"/>
      <c r="P604" s="249"/>
      <c r="Q604" s="249"/>
      <c r="R604" s="249"/>
      <c r="S604" s="249"/>
      <c r="T604" s="249"/>
      <c r="U604" s="249"/>
      <c r="V604" s="249"/>
      <c r="W604" s="249"/>
      <c r="X604" s="250"/>
      <c r="AT604" s="245" t="s">
        <v>181</v>
      </c>
      <c r="AU604" s="245" t="s">
        <v>83</v>
      </c>
      <c r="AV604" s="244" t="s">
        <v>188</v>
      </c>
      <c r="AW604" s="244" t="s">
        <v>7</v>
      </c>
      <c r="AX604" s="244" t="s">
        <v>73</v>
      </c>
      <c r="AY604" s="245" t="s">
        <v>171</v>
      </c>
    </row>
    <row r="605" spans="2:65" s="224" customFormat="1" ht="13.5" x14ac:dyDescent="0.3">
      <c r="B605" s="223"/>
      <c r="D605" s="212" t="s">
        <v>181</v>
      </c>
      <c r="E605" s="225" t="s">
        <v>5</v>
      </c>
      <c r="F605" s="226" t="s">
        <v>205</v>
      </c>
      <c r="H605" s="227">
        <v>105.1</v>
      </c>
      <c r="M605" s="223"/>
      <c r="N605" s="228"/>
      <c r="O605" s="229"/>
      <c r="P605" s="229"/>
      <c r="Q605" s="229"/>
      <c r="R605" s="229"/>
      <c r="S605" s="229"/>
      <c r="T605" s="229"/>
      <c r="U605" s="229"/>
      <c r="V605" s="229"/>
      <c r="W605" s="229"/>
      <c r="X605" s="230"/>
      <c r="AT605" s="225" t="s">
        <v>181</v>
      </c>
      <c r="AU605" s="225" t="s">
        <v>83</v>
      </c>
      <c r="AV605" s="224" t="s">
        <v>177</v>
      </c>
      <c r="AW605" s="224" t="s">
        <v>7</v>
      </c>
      <c r="AX605" s="224" t="s">
        <v>81</v>
      </c>
      <c r="AY605" s="225" t="s">
        <v>171</v>
      </c>
    </row>
    <row r="606" spans="2:65" s="45" customFormat="1" ht="16.5" customHeight="1" x14ac:dyDescent="0.3">
      <c r="B606" s="38"/>
      <c r="C606" s="201" t="s">
        <v>449</v>
      </c>
      <c r="D606" s="201" t="s">
        <v>173</v>
      </c>
      <c r="E606" s="202" t="s">
        <v>1543</v>
      </c>
      <c r="F606" s="203" t="s">
        <v>1544</v>
      </c>
      <c r="G606" s="204" t="s">
        <v>176</v>
      </c>
      <c r="H606" s="205">
        <v>6.67</v>
      </c>
      <c r="I606" s="7"/>
      <c r="J606" s="7"/>
      <c r="K606" s="206">
        <f>ROUND(P606*H606,2)</f>
        <v>0</v>
      </c>
      <c r="L606" s="203" t="s">
        <v>5</v>
      </c>
      <c r="M606" s="38"/>
      <c r="N606" s="207" t="s">
        <v>5</v>
      </c>
      <c r="O606" s="208" t="s">
        <v>42</v>
      </c>
      <c r="P606" s="144">
        <f>I606+J606</f>
        <v>0</v>
      </c>
      <c r="Q606" s="144">
        <f>ROUND(I606*H606,2)</f>
        <v>0</v>
      </c>
      <c r="R606" s="144">
        <f>ROUND(J606*H606,2)</f>
        <v>0</v>
      </c>
      <c r="S606" s="39"/>
      <c r="T606" s="209">
        <f>S606*H606</f>
        <v>0</v>
      </c>
      <c r="U606" s="209">
        <v>0</v>
      </c>
      <c r="V606" s="209">
        <f>U606*H606</f>
        <v>0</v>
      </c>
      <c r="W606" s="209">
        <v>0</v>
      </c>
      <c r="X606" s="210">
        <f>W606*H606</f>
        <v>0</v>
      </c>
      <c r="AR606" s="17" t="s">
        <v>177</v>
      </c>
      <c r="AT606" s="17" t="s">
        <v>173</v>
      </c>
      <c r="AU606" s="17" t="s">
        <v>83</v>
      </c>
      <c r="AY606" s="17" t="s">
        <v>171</v>
      </c>
      <c r="BE606" s="211">
        <f>IF(O606="základní",K606,0)</f>
        <v>0</v>
      </c>
      <c r="BF606" s="211">
        <f>IF(O606="snížená",K606,0)</f>
        <v>0</v>
      </c>
      <c r="BG606" s="211">
        <f>IF(O606="zákl. přenesená",K606,0)</f>
        <v>0</v>
      </c>
      <c r="BH606" s="211">
        <f>IF(O606="sníž. přenesená",K606,0)</f>
        <v>0</v>
      </c>
      <c r="BI606" s="211">
        <f>IF(O606="nulová",K606,0)</f>
        <v>0</v>
      </c>
      <c r="BJ606" s="17" t="s">
        <v>81</v>
      </c>
      <c r="BK606" s="211">
        <f>ROUND(P606*H606,2)</f>
        <v>0</v>
      </c>
      <c r="BL606" s="17" t="s">
        <v>177</v>
      </c>
      <c r="BM606" s="17" t="s">
        <v>781</v>
      </c>
    </row>
    <row r="607" spans="2:65" s="45" customFormat="1" ht="27" x14ac:dyDescent="0.3">
      <c r="B607" s="38"/>
      <c r="D607" s="212" t="s">
        <v>179</v>
      </c>
      <c r="F607" s="213" t="s">
        <v>1267</v>
      </c>
      <c r="M607" s="38"/>
      <c r="N607" s="214"/>
      <c r="O607" s="39"/>
      <c r="P607" s="39"/>
      <c r="Q607" s="39"/>
      <c r="R607" s="39"/>
      <c r="S607" s="39"/>
      <c r="T607" s="39"/>
      <c r="U607" s="39"/>
      <c r="V607" s="39"/>
      <c r="W607" s="39"/>
      <c r="X607" s="87"/>
      <c r="AT607" s="17" t="s">
        <v>179</v>
      </c>
      <c r="AU607" s="17" t="s">
        <v>83</v>
      </c>
    </row>
    <row r="608" spans="2:65" s="255" customFormat="1" ht="13.5" x14ac:dyDescent="0.3">
      <c r="B608" s="254"/>
      <c r="D608" s="212" t="s">
        <v>181</v>
      </c>
      <c r="E608" s="256" t="s">
        <v>5</v>
      </c>
      <c r="F608" s="257" t="s">
        <v>1526</v>
      </c>
      <c r="H608" s="256" t="s">
        <v>5</v>
      </c>
      <c r="M608" s="254"/>
      <c r="N608" s="258"/>
      <c r="O608" s="259"/>
      <c r="P608" s="259"/>
      <c r="Q608" s="259"/>
      <c r="R608" s="259"/>
      <c r="S608" s="259"/>
      <c r="T608" s="259"/>
      <c r="U608" s="259"/>
      <c r="V608" s="259"/>
      <c r="W608" s="259"/>
      <c r="X608" s="260"/>
      <c r="AT608" s="256" t="s">
        <v>181</v>
      </c>
      <c r="AU608" s="256" t="s">
        <v>83</v>
      </c>
      <c r="AV608" s="255" t="s">
        <v>81</v>
      </c>
      <c r="AW608" s="255" t="s">
        <v>7</v>
      </c>
      <c r="AX608" s="255" t="s">
        <v>73</v>
      </c>
      <c r="AY608" s="256" t="s">
        <v>171</v>
      </c>
    </row>
    <row r="609" spans="2:65" s="255" customFormat="1" ht="13.5" x14ac:dyDescent="0.3">
      <c r="B609" s="254"/>
      <c r="D609" s="212" t="s">
        <v>181</v>
      </c>
      <c r="E609" s="256" t="s">
        <v>5</v>
      </c>
      <c r="F609" s="257" t="s">
        <v>1527</v>
      </c>
      <c r="H609" s="256" t="s">
        <v>5</v>
      </c>
      <c r="M609" s="254"/>
      <c r="N609" s="258"/>
      <c r="O609" s="259"/>
      <c r="P609" s="259"/>
      <c r="Q609" s="259"/>
      <c r="R609" s="259"/>
      <c r="S609" s="259"/>
      <c r="T609" s="259"/>
      <c r="U609" s="259"/>
      <c r="V609" s="259"/>
      <c r="W609" s="259"/>
      <c r="X609" s="260"/>
      <c r="AT609" s="256" t="s">
        <v>181</v>
      </c>
      <c r="AU609" s="256" t="s">
        <v>83</v>
      </c>
      <c r="AV609" s="255" t="s">
        <v>81</v>
      </c>
      <c r="AW609" s="255" t="s">
        <v>7</v>
      </c>
      <c r="AX609" s="255" t="s">
        <v>73</v>
      </c>
      <c r="AY609" s="256" t="s">
        <v>171</v>
      </c>
    </row>
    <row r="610" spans="2:65" s="216" customFormat="1" ht="13.5" x14ac:dyDescent="0.3">
      <c r="B610" s="215"/>
      <c r="D610" s="212" t="s">
        <v>181</v>
      </c>
      <c r="E610" s="217" t="s">
        <v>5</v>
      </c>
      <c r="F610" s="218" t="s">
        <v>1528</v>
      </c>
      <c r="H610" s="219">
        <v>5.28</v>
      </c>
      <c r="M610" s="215"/>
      <c r="N610" s="220"/>
      <c r="O610" s="221"/>
      <c r="P610" s="221"/>
      <c r="Q610" s="221"/>
      <c r="R610" s="221"/>
      <c r="S610" s="221"/>
      <c r="T610" s="221"/>
      <c r="U610" s="221"/>
      <c r="V610" s="221"/>
      <c r="W610" s="221"/>
      <c r="X610" s="222"/>
      <c r="AT610" s="217" t="s">
        <v>181</v>
      </c>
      <c r="AU610" s="217" t="s">
        <v>83</v>
      </c>
      <c r="AV610" s="216" t="s">
        <v>83</v>
      </c>
      <c r="AW610" s="216" t="s">
        <v>7</v>
      </c>
      <c r="AX610" s="216" t="s">
        <v>73</v>
      </c>
      <c r="AY610" s="217" t="s">
        <v>171</v>
      </c>
    </row>
    <row r="611" spans="2:65" s="255" customFormat="1" ht="13.5" x14ac:dyDescent="0.3">
      <c r="B611" s="254"/>
      <c r="D611" s="212" t="s">
        <v>181</v>
      </c>
      <c r="E611" s="256" t="s">
        <v>5</v>
      </c>
      <c r="F611" s="257" t="s">
        <v>1538</v>
      </c>
      <c r="H611" s="256" t="s">
        <v>5</v>
      </c>
      <c r="M611" s="254"/>
      <c r="N611" s="258"/>
      <c r="O611" s="259"/>
      <c r="P611" s="259"/>
      <c r="Q611" s="259"/>
      <c r="R611" s="259"/>
      <c r="S611" s="259"/>
      <c r="T611" s="259"/>
      <c r="U611" s="259"/>
      <c r="V611" s="259"/>
      <c r="W611" s="259"/>
      <c r="X611" s="260"/>
      <c r="AT611" s="256" t="s">
        <v>181</v>
      </c>
      <c r="AU611" s="256" t="s">
        <v>83</v>
      </c>
      <c r="AV611" s="255" t="s">
        <v>81</v>
      </c>
      <c r="AW611" s="255" t="s">
        <v>7</v>
      </c>
      <c r="AX611" s="255" t="s">
        <v>73</v>
      </c>
      <c r="AY611" s="256" t="s">
        <v>171</v>
      </c>
    </row>
    <row r="612" spans="2:65" s="255" customFormat="1" ht="13.5" x14ac:dyDescent="0.3">
      <c r="B612" s="254"/>
      <c r="C612" s="259"/>
      <c r="D612" s="262" t="s">
        <v>181</v>
      </c>
      <c r="E612" s="264" t="s">
        <v>5</v>
      </c>
      <c r="F612" s="268" t="s">
        <v>1539</v>
      </c>
      <c r="G612" s="259"/>
      <c r="H612" s="264" t="s">
        <v>5</v>
      </c>
      <c r="I612" s="259"/>
      <c r="J612" s="259"/>
      <c r="K612" s="259"/>
      <c r="L612" s="259"/>
      <c r="M612" s="254"/>
      <c r="N612" s="258"/>
      <c r="O612" s="259"/>
      <c r="P612" s="259"/>
      <c r="Q612" s="259"/>
      <c r="R612" s="259"/>
      <c r="S612" s="259"/>
      <c r="T612" s="259"/>
      <c r="U612" s="259"/>
      <c r="V612" s="259"/>
      <c r="W612" s="259"/>
      <c r="X612" s="260"/>
      <c r="AT612" s="256" t="s">
        <v>181</v>
      </c>
      <c r="AU612" s="256" t="s">
        <v>83</v>
      </c>
      <c r="AV612" s="255" t="s">
        <v>81</v>
      </c>
      <c r="AW612" s="255" t="s">
        <v>7</v>
      </c>
      <c r="AX612" s="255" t="s">
        <v>73</v>
      </c>
      <c r="AY612" s="256" t="s">
        <v>171</v>
      </c>
    </row>
    <row r="613" spans="2:65" s="216" customFormat="1" ht="13.5" x14ac:dyDescent="0.3">
      <c r="B613" s="215"/>
      <c r="D613" s="212" t="s">
        <v>181</v>
      </c>
      <c r="E613" s="217" t="s">
        <v>5</v>
      </c>
      <c r="F613" s="218" t="s">
        <v>1540</v>
      </c>
      <c r="H613" s="219">
        <v>1.39</v>
      </c>
      <c r="M613" s="215"/>
      <c r="N613" s="220"/>
      <c r="O613" s="221"/>
      <c r="P613" s="221"/>
      <c r="Q613" s="221"/>
      <c r="R613" s="221"/>
      <c r="S613" s="221"/>
      <c r="T613" s="221"/>
      <c r="U613" s="221"/>
      <c r="V613" s="221"/>
      <c r="W613" s="221"/>
      <c r="X613" s="222"/>
      <c r="AT613" s="217" t="s">
        <v>181</v>
      </c>
      <c r="AU613" s="217" t="s">
        <v>83</v>
      </c>
      <c r="AV613" s="216" t="s">
        <v>83</v>
      </c>
      <c r="AW613" s="216" t="s">
        <v>7</v>
      </c>
      <c r="AX613" s="216" t="s">
        <v>73</v>
      </c>
      <c r="AY613" s="217" t="s">
        <v>171</v>
      </c>
    </row>
    <row r="614" spans="2:65" s="224" customFormat="1" ht="13.5" x14ac:dyDescent="0.3">
      <c r="B614" s="223"/>
      <c r="D614" s="212" t="s">
        <v>181</v>
      </c>
      <c r="E614" s="225" t="s">
        <v>5</v>
      </c>
      <c r="F614" s="226" t="s">
        <v>205</v>
      </c>
      <c r="H614" s="227">
        <v>6.67</v>
      </c>
      <c r="M614" s="223"/>
      <c r="N614" s="228"/>
      <c r="O614" s="229"/>
      <c r="P614" s="229"/>
      <c r="Q614" s="229"/>
      <c r="R614" s="229"/>
      <c r="S614" s="229"/>
      <c r="T614" s="229"/>
      <c r="U614" s="229"/>
      <c r="V614" s="229"/>
      <c r="W614" s="229"/>
      <c r="X614" s="230"/>
      <c r="AT614" s="225" t="s">
        <v>181</v>
      </c>
      <c r="AU614" s="225" t="s">
        <v>83</v>
      </c>
      <c r="AV614" s="224" t="s">
        <v>177</v>
      </c>
      <c r="AW614" s="224" t="s">
        <v>7</v>
      </c>
      <c r="AX614" s="224" t="s">
        <v>81</v>
      </c>
      <c r="AY614" s="225" t="s">
        <v>171</v>
      </c>
    </row>
    <row r="615" spans="2:65" s="45" customFormat="1" ht="25.5" customHeight="1" x14ac:dyDescent="0.3">
      <c r="B615" s="38"/>
      <c r="C615" s="201" t="s">
        <v>462</v>
      </c>
      <c r="D615" s="201" t="s">
        <v>173</v>
      </c>
      <c r="E615" s="202" t="s">
        <v>1545</v>
      </c>
      <c r="F615" s="203" t="s">
        <v>1546</v>
      </c>
      <c r="G615" s="204" t="s">
        <v>176</v>
      </c>
      <c r="H615" s="205">
        <v>36.85</v>
      </c>
      <c r="I615" s="7"/>
      <c r="J615" s="7"/>
      <c r="K615" s="206">
        <f>ROUND(P615*H615,2)</f>
        <v>0</v>
      </c>
      <c r="L615" s="203" t="s">
        <v>5</v>
      </c>
      <c r="M615" s="38"/>
      <c r="N615" s="207" t="s">
        <v>5</v>
      </c>
      <c r="O615" s="208" t="s">
        <v>42</v>
      </c>
      <c r="P615" s="144">
        <f>I615+J615</f>
        <v>0</v>
      </c>
      <c r="Q615" s="144">
        <f>ROUND(I615*H615,2)</f>
        <v>0</v>
      </c>
      <c r="R615" s="144">
        <f>ROUND(J615*H615,2)</f>
        <v>0</v>
      </c>
      <c r="S615" s="39"/>
      <c r="T615" s="209">
        <f>S615*H615</f>
        <v>0</v>
      </c>
      <c r="U615" s="209">
        <v>0</v>
      </c>
      <c r="V615" s="209">
        <f>U615*H615</f>
        <v>0</v>
      </c>
      <c r="W615" s="209">
        <v>0</v>
      </c>
      <c r="X615" s="210">
        <f>W615*H615</f>
        <v>0</v>
      </c>
      <c r="AR615" s="17" t="s">
        <v>177</v>
      </c>
      <c r="AT615" s="17" t="s">
        <v>173</v>
      </c>
      <c r="AU615" s="17" t="s">
        <v>83</v>
      </c>
      <c r="AY615" s="17" t="s">
        <v>171</v>
      </c>
      <c r="BE615" s="211">
        <f>IF(O615="základní",K615,0)</f>
        <v>0</v>
      </c>
      <c r="BF615" s="211">
        <f>IF(O615="snížená",K615,0)</f>
        <v>0</v>
      </c>
      <c r="BG615" s="211">
        <f>IF(O615="zákl. přenesená",K615,0)</f>
        <v>0</v>
      </c>
      <c r="BH615" s="211">
        <f>IF(O615="sníž. přenesená",K615,0)</f>
        <v>0</v>
      </c>
      <c r="BI615" s="211">
        <f>IF(O615="nulová",K615,0)</f>
        <v>0</v>
      </c>
      <c r="BJ615" s="17" t="s">
        <v>81</v>
      </c>
      <c r="BK615" s="211">
        <f>ROUND(P615*H615,2)</f>
        <v>0</v>
      </c>
      <c r="BL615" s="17" t="s">
        <v>177</v>
      </c>
      <c r="BM615" s="17" t="s">
        <v>785</v>
      </c>
    </row>
    <row r="616" spans="2:65" s="45" customFormat="1" ht="27" x14ac:dyDescent="0.3">
      <c r="B616" s="38"/>
      <c r="D616" s="212" t="s">
        <v>179</v>
      </c>
      <c r="F616" s="213" t="s">
        <v>1267</v>
      </c>
      <c r="M616" s="38"/>
      <c r="N616" s="214"/>
      <c r="O616" s="39"/>
      <c r="P616" s="39"/>
      <c r="Q616" s="39"/>
      <c r="R616" s="39"/>
      <c r="S616" s="39"/>
      <c r="T616" s="39"/>
      <c r="U616" s="39"/>
      <c r="V616" s="39"/>
      <c r="W616" s="39"/>
      <c r="X616" s="87"/>
      <c r="AT616" s="17" t="s">
        <v>179</v>
      </c>
      <c r="AU616" s="17" t="s">
        <v>83</v>
      </c>
    </row>
    <row r="617" spans="2:65" s="255" customFormat="1" ht="13.5" x14ac:dyDescent="0.3">
      <c r="B617" s="254"/>
      <c r="D617" s="212" t="s">
        <v>181</v>
      </c>
      <c r="E617" s="256" t="s">
        <v>5</v>
      </c>
      <c r="F617" s="257" t="s">
        <v>1529</v>
      </c>
      <c r="H617" s="256" t="s">
        <v>5</v>
      </c>
      <c r="M617" s="254"/>
      <c r="N617" s="258"/>
      <c r="O617" s="259"/>
      <c r="P617" s="259"/>
      <c r="Q617" s="259"/>
      <c r="R617" s="259"/>
      <c r="S617" s="259"/>
      <c r="T617" s="259"/>
      <c r="U617" s="259"/>
      <c r="V617" s="259"/>
      <c r="W617" s="259"/>
      <c r="X617" s="260"/>
      <c r="AT617" s="256" t="s">
        <v>181</v>
      </c>
      <c r="AU617" s="256" t="s">
        <v>83</v>
      </c>
      <c r="AV617" s="255" t="s">
        <v>81</v>
      </c>
      <c r="AW617" s="255" t="s">
        <v>7</v>
      </c>
      <c r="AX617" s="255" t="s">
        <v>73</v>
      </c>
      <c r="AY617" s="256" t="s">
        <v>171</v>
      </c>
    </row>
    <row r="618" spans="2:65" s="255" customFormat="1" ht="13.5" x14ac:dyDescent="0.3">
      <c r="B618" s="254"/>
      <c r="D618" s="212" t="s">
        <v>181</v>
      </c>
      <c r="E618" s="256" t="s">
        <v>5</v>
      </c>
      <c r="F618" s="257" t="s">
        <v>1530</v>
      </c>
      <c r="H618" s="256" t="s">
        <v>5</v>
      </c>
      <c r="M618" s="254"/>
      <c r="N618" s="258"/>
      <c r="O618" s="259"/>
      <c r="P618" s="259"/>
      <c r="Q618" s="259"/>
      <c r="R618" s="259"/>
      <c r="S618" s="259"/>
      <c r="T618" s="259"/>
      <c r="U618" s="259"/>
      <c r="V618" s="259"/>
      <c r="W618" s="259"/>
      <c r="X618" s="260"/>
      <c r="AT618" s="256" t="s">
        <v>181</v>
      </c>
      <c r="AU618" s="256" t="s">
        <v>83</v>
      </c>
      <c r="AV618" s="255" t="s">
        <v>81</v>
      </c>
      <c r="AW618" s="255" t="s">
        <v>7</v>
      </c>
      <c r="AX618" s="255" t="s">
        <v>73</v>
      </c>
      <c r="AY618" s="256" t="s">
        <v>171</v>
      </c>
    </row>
    <row r="619" spans="2:65" s="216" customFormat="1" ht="13.5" x14ac:dyDescent="0.3">
      <c r="B619" s="215"/>
      <c r="D619" s="212" t="s">
        <v>181</v>
      </c>
      <c r="E619" s="217" t="s">
        <v>5</v>
      </c>
      <c r="F619" s="218" t="s">
        <v>1531</v>
      </c>
      <c r="H619" s="219">
        <v>3.1</v>
      </c>
      <c r="M619" s="215"/>
      <c r="N619" s="220"/>
      <c r="O619" s="221"/>
      <c r="P619" s="221"/>
      <c r="Q619" s="221"/>
      <c r="R619" s="221"/>
      <c r="S619" s="221"/>
      <c r="T619" s="221"/>
      <c r="U619" s="221"/>
      <c r="V619" s="221"/>
      <c r="W619" s="221"/>
      <c r="X619" s="222"/>
      <c r="AT619" s="217" t="s">
        <v>181</v>
      </c>
      <c r="AU619" s="217" t="s">
        <v>83</v>
      </c>
      <c r="AV619" s="216" t="s">
        <v>83</v>
      </c>
      <c r="AW619" s="216" t="s">
        <v>7</v>
      </c>
      <c r="AX619" s="216" t="s">
        <v>73</v>
      </c>
      <c r="AY619" s="217" t="s">
        <v>171</v>
      </c>
    </row>
    <row r="620" spans="2:65" s="255" customFormat="1" ht="13.5" x14ac:dyDescent="0.3">
      <c r="B620" s="254"/>
      <c r="D620" s="212" t="s">
        <v>181</v>
      </c>
      <c r="E620" s="256" t="s">
        <v>5</v>
      </c>
      <c r="F620" s="257" t="s">
        <v>1532</v>
      </c>
      <c r="H620" s="256" t="s">
        <v>5</v>
      </c>
      <c r="M620" s="254"/>
      <c r="N620" s="258"/>
      <c r="O620" s="259"/>
      <c r="P620" s="259"/>
      <c r="Q620" s="259"/>
      <c r="R620" s="259"/>
      <c r="S620" s="259"/>
      <c r="T620" s="259"/>
      <c r="U620" s="259"/>
      <c r="V620" s="259"/>
      <c r="W620" s="259"/>
      <c r="X620" s="260"/>
      <c r="AT620" s="256" t="s">
        <v>181</v>
      </c>
      <c r="AU620" s="256" t="s">
        <v>83</v>
      </c>
      <c r="AV620" s="255" t="s">
        <v>81</v>
      </c>
      <c r="AW620" s="255" t="s">
        <v>7</v>
      </c>
      <c r="AX620" s="255" t="s">
        <v>73</v>
      </c>
      <c r="AY620" s="256" t="s">
        <v>171</v>
      </c>
    </row>
    <row r="621" spans="2:65" s="216" customFormat="1" ht="13.5" x14ac:dyDescent="0.3">
      <c r="B621" s="215"/>
      <c r="D621" s="212" t="s">
        <v>181</v>
      </c>
      <c r="E621" s="217" t="s">
        <v>5</v>
      </c>
      <c r="F621" s="218" t="s">
        <v>1533</v>
      </c>
      <c r="H621" s="219">
        <v>2.27</v>
      </c>
      <c r="M621" s="215"/>
      <c r="N621" s="220"/>
      <c r="O621" s="221"/>
      <c r="P621" s="221"/>
      <c r="Q621" s="221"/>
      <c r="R621" s="221"/>
      <c r="S621" s="221"/>
      <c r="T621" s="221"/>
      <c r="U621" s="221"/>
      <c r="V621" s="221"/>
      <c r="W621" s="221"/>
      <c r="X621" s="222"/>
      <c r="AT621" s="217" t="s">
        <v>181</v>
      </c>
      <c r="AU621" s="217" t="s">
        <v>83</v>
      </c>
      <c r="AV621" s="216" t="s">
        <v>83</v>
      </c>
      <c r="AW621" s="216" t="s">
        <v>7</v>
      </c>
      <c r="AX621" s="216" t="s">
        <v>73</v>
      </c>
      <c r="AY621" s="217" t="s">
        <v>171</v>
      </c>
    </row>
    <row r="622" spans="2:65" s="255" customFormat="1" ht="13.5" x14ac:dyDescent="0.3">
      <c r="B622" s="254"/>
      <c r="D622" s="212" t="s">
        <v>181</v>
      </c>
      <c r="E622" s="256" t="s">
        <v>5</v>
      </c>
      <c r="F622" s="257" t="s">
        <v>1534</v>
      </c>
      <c r="H622" s="256" t="s">
        <v>5</v>
      </c>
      <c r="M622" s="254"/>
      <c r="N622" s="258"/>
      <c r="O622" s="259"/>
      <c r="P622" s="259"/>
      <c r="Q622" s="259"/>
      <c r="R622" s="259"/>
      <c r="S622" s="259"/>
      <c r="T622" s="259"/>
      <c r="U622" s="259"/>
      <c r="V622" s="259"/>
      <c r="W622" s="259"/>
      <c r="X622" s="260"/>
      <c r="AT622" s="256" t="s">
        <v>181</v>
      </c>
      <c r="AU622" s="256" t="s">
        <v>83</v>
      </c>
      <c r="AV622" s="255" t="s">
        <v>81</v>
      </c>
      <c r="AW622" s="255" t="s">
        <v>7</v>
      </c>
      <c r="AX622" s="255" t="s">
        <v>73</v>
      </c>
      <c r="AY622" s="256" t="s">
        <v>171</v>
      </c>
    </row>
    <row r="623" spans="2:65" s="216" customFormat="1" ht="13.5" x14ac:dyDescent="0.3">
      <c r="B623" s="215"/>
      <c r="D623" s="212" t="s">
        <v>181</v>
      </c>
      <c r="E623" s="217" t="s">
        <v>5</v>
      </c>
      <c r="F623" s="218" t="s">
        <v>1535</v>
      </c>
      <c r="H623" s="219">
        <v>3.37</v>
      </c>
      <c r="M623" s="215"/>
      <c r="N623" s="220"/>
      <c r="O623" s="221"/>
      <c r="P623" s="221"/>
      <c r="Q623" s="221"/>
      <c r="R623" s="221"/>
      <c r="S623" s="221"/>
      <c r="T623" s="221"/>
      <c r="U623" s="221"/>
      <c r="V623" s="221"/>
      <c r="W623" s="221"/>
      <c r="X623" s="222"/>
      <c r="AT623" s="217" t="s">
        <v>181</v>
      </c>
      <c r="AU623" s="217" t="s">
        <v>83</v>
      </c>
      <c r="AV623" s="216" t="s">
        <v>83</v>
      </c>
      <c r="AW623" s="216" t="s">
        <v>7</v>
      </c>
      <c r="AX623" s="216" t="s">
        <v>73</v>
      </c>
      <c r="AY623" s="217" t="s">
        <v>171</v>
      </c>
    </row>
    <row r="624" spans="2:65" s="255" customFormat="1" ht="13.5" x14ac:dyDescent="0.3">
      <c r="B624" s="254"/>
      <c r="D624" s="212" t="s">
        <v>181</v>
      </c>
      <c r="E624" s="256" t="s">
        <v>5</v>
      </c>
      <c r="F624" s="257" t="s">
        <v>1536</v>
      </c>
      <c r="H624" s="256" t="s">
        <v>5</v>
      </c>
      <c r="M624" s="254"/>
      <c r="N624" s="258"/>
      <c r="O624" s="259"/>
      <c r="P624" s="259"/>
      <c r="Q624" s="259"/>
      <c r="R624" s="259"/>
      <c r="S624" s="259"/>
      <c r="T624" s="259"/>
      <c r="U624" s="259"/>
      <c r="V624" s="259"/>
      <c r="W624" s="259"/>
      <c r="X624" s="260"/>
      <c r="AT624" s="256" t="s">
        <v>181</v>
      </c>
      <c r="AU624" s="256" t="s">
        <v>83</v>
      </c>
      <c r="AV624" s="255" t="s">
        <v>81</v>
      </c>
      <c r="AW624" s="255" t="s">
        <v>7</v>
      </c>
      <c r="AX624" s="255" t="s">
        <v>73</v>
      </c>
      <c r="AY624" s="256" t="s">
        <v>171</v>
      </c>
    </row>
    <row r="625" spans="2:65" s="216" customFormat="1" ht="13.5" x14ac:dyDescent="0.3">
      <c r="B625" s="215"/>
      <c r="D625" s="212" t="s">
        <v>181</v>
      </c>
      <c r="E625" s="217" t="s">
        <v>5</v>
      </c>
      <c r="F625" s="218" t="s">
        <v>1537</v>
      </c>
      <c r="H625" s="219">
        <v>26.72</v>
      </c>
      <c r="M625" s="215"/>
      <c r="N625" s="220"/>
      <c r="O625" s="221"/>
      <c r="P625" s="221"/>
      <c r="Q625" s="221"/>
      <c r="R625" s="221"/>
      <c r="S625" s="221"/>
      <c r="T625" s="221"/>
      <c r="U625" s="221"/>
      <c r="V625" s="221"/>
      <c r="W625" s="221"/>
      <c r="X625" s="222"/>
      <c r="AT625" s="217" t="s">
        <v>181</v>
      </c>
      <c r="AU625" s="217" t="s">
        <v>83</v>
      </c>
      <c r="AV625" s="216" t="s">
        <v>83</v>
      </c>
      <c r="AW625" s="216" t="s">
        <v>7</v>
      </c>
      <c r="AX625" s="216" t="s">
        <v>73</v>
      </c>
      <c r="AY625" s="217" t="s">
        <v>171</v>
      </c>
    </row>
    <row r="626" spans="2:65" s="255" customFormat="1" ht="13.5" x14ac:dyDescent="0.3">
      <c r="B626" s="254"/>
      <c r="D626" s="212" t="s">
        <v>181</v>
      </c>
      <c r="E626" s="256" t="s">
        <v>5</v>
      </c>
      <c r="F626" s="257" t="s">
        <v>1538</v>
      </c>
      <c r="H626" s="256" t="s">
        <v>5</v>
      </c>
      <c r="M626" s="254"/>
      <c r="N626" s="258"/>
      <c r="O626" s="259"/>
      <c r="P626" s="259"/>
      <c r="Q626" s="259"/>
      <c r="R626" s="259"/>
      <c r="S626" s="259"/>
      <c r="T626" s="259"/>
      <c r="U626" s="259"/>
      <c r="V626" s="259"/>
      <c r="W626" s="259"/>
      <c r="X626" s="260"/>
      <c r="AT626" s="256" t="s">
        <v>181</v>
      </c>
      <c r="AU626" s="256" t="s">
        <v>83</v>
      </c>
      <c r="AV626" s="255" t="s">
        <v>81</v>
      </c>
      <c r="AW626" s="255" t="s">
        <v>7</v>
      </c>
      <c r="AX626" s="255" t="s">
        <v>73</v>
      </c>
      <c r="AY626" s="256" t="s">
        <v>171</v>
      </c>
    </row>
    <row r="627" spans="2:65" s="255" customFormat="1" ht="13.5" x14ac:dyDescent="0.3">
      <c r="B627" s="254"/>
      <c r="D627" s="212" t="s">
        <v>181</v>
      </c>
      <c r="E627" s="256" t="s">
        <v>5</v>
      </c>
      <c r="F627" s="257" t="s">
        <v>1539</v>
      </c>
      <c r="H627" s="256" t="s">
        <v>5</v>
      </c>
      <c r="M627" s="254"/>
      <c r="N627" s="258"/>
      <c r="O627" s="259"/>
      <c r="P627" s="259"/>
      <c r="Q627" s="259"/>
      <c r="R627" s="259"/>
      <c r="S627" s="259"/>
      <c r="T627" s="259"/>
      <c r="U627" s="259"/>
      <c r="V627" s="259"/>
      <c r="W627" s="259"/>
      <c r="X627" s="260"/>
      <c r="AT627" s="256" t="s">
        <v>181</v>
      </c>
      <c r="AU627" s="256" t="s">
        <v>83</v>
      </c>
      <c r="AV627" s="255" t="s">
        <v>81</v>
      </c>
      <c r="AW627" s="255" t="s">
        <v>7</v>
      </c>
      <c r="AX627" s="255" t="s">
        <v>73</v>
      </c>
      <c r="AY627" s="256" t="s">
        <v>171</v>
      </c>
    </row>
    <row r="628" spans="2:65" s="216" customFormat="1" ht="13.5" x14ac:dyDescent="0.3">
      <c r="B628" s="215"/>
      <c r="D628" s="212" t="s">
        <v>181</v>
      </c>
      <c r="E628" s="217" t="s">
        <v>5</v>
      </c>
      <c r="F628" s="218" t="s">
        <v>1540</v>
      </c>
      <c r="H628" s="219">
        <v>1.39</v>
      </c>
      <c r="M628" s="215"/>
      <c r="N628" s="220"/>
      <c r="O628" s="221"/>
      <c r="P628" s="221"/>
      <c r="Q628" s="221"/>
      <c r="R628" s="221"/>
      <c r="S628" s="221"/>
      <c r="T628" s="221"/>
      <c r="U628" s="221"/>
      <c r="V628" s="221"/>
      <c r="W628" s="221"/>
      <c r="X628" s="222"/>
      <c r="AT628" s="217" t="s">
        <v>181</v>
      </c>
      <c r="AU628" s="217" t="s">
        <v>83</v>
      </c>
      <c r="AV628" s="216" t="s">
        <v>83</v>
      </c>
      <c r="AW628" s="216" t="s">
        <v>7</v>
      </c>
      <c r="AX628" s="216" t="s">
        <v>73</v>
      </c>
      <c r="AY628" s="217" t="s">
        <v>171</v>
      </c>
    </row>
    <row r="629" spans="2:65" s="224" customFormat="1" ht="13.5" x14ac:dyDescent="0.3">
      <c r="B629" s="223"/>
      <c r="D629" s="212" t="s">
        <v>181</v>
      </c>
      <c r="E629" s="225" t="s">
        <v>5</v>
      </c>
      <c r="F629" s="226" t="s">
        <v>205</v>
      </c>
      <c r="H629" s="227">
        <v>36.85</v>
      </c>
      <c r="M629" s="223"/>
      <c r="N629" s="228"/>
      <c r="O629" s="229"/>
      <c r="P629" s="229"/>
      <c r="Q629" s="229"/>
      <c r="R629" s="229"/>
      <c r="S629" s="229"/>
      <c r="T629" s="229"/>
      <c r="U629" s="229"/>
      <c r="V629" s="229"/>
      <c r="W629" s="229"/>
      <c r="X629" s="230"/>
      <c r="AT629" s="225" t="s">
        <v>181</v>
      </c>
      <c r="AU629" s="225" t="s">
        <v>83</v>
      </c>
      <c r="AV629" s="224" t="s">
        <v>177</v>
      </c>
      <c r="AW629" s="224" t="s">
        <v>7</v>
      </c>
      <c r="AX629" s="224" t="s">
        <v>81</v>
      </c>
      <c r="AY629" s="225" t="s">
        <v>171</v>
      </c>
    </row>
    <row r="630" spans="2:65" s="45" customFormat="1" ht="25.5" customHeight="1" x14ac:dyDescent="0.3">
      <c r="B630" s="38"/>
      <c r="C630" s="201" t="s">
        <v>574</v>
      </c>
      <c r="D630" s="201" t="s">
        <v>173</v>
      </c>
      <c r="E630" s="202" t="s">
        <v>1547</v>
      </c>
      <c r="F630" s="203" t="s">
        <v>1548</v>
      </c>
      <c r="G630" s="204" t="s">
        <v>176</v>
      </c>
      <c r="H630" s="205">
        <v>74.92</v>
      </c>
      <c r="I630" s="7"/>
      <c r="J630" s="7"/>
      <c r="K630" s="206">
        <f>ROUND(P630*H630,2)</f>
        <v>0</v>
      </c>
      <c r="L630" s="203" t="s">
        <v>5</v>
      </c>
      <c r="M630" s="38"/>
      <c r="N630" s="207" t="s">
        <v>5</v>
      </c>
      <c r="O630" s="208" t="s">
        <v>42</v>
      </c>
      <c r="P630" s="144">
        <f>I630+J630</f>
        <v>0</v>
      </c>
      <c r="Q630" s="144">
        <f>ROUND(I630*H630,2)</f>
        <v>0</v>
      </c>
      <c r="R630" s="144">
        <f>ROUND(J630*H630,2)</f>
        <v>0</v>
      </c>
      <c r="S630" s="39"/>
      <c r="T630" s="209">
        <f>S630*H630</f>
        <v>0</v>
      </c>
      <c r="U630" s="209">
        <v>0</v>
      </c>
      <c r="V630" s="209">
        <f>U630*H630</f>
        <v>0</v>
      </c>
      <c r="W630" s="209">
        <v>0</v>
      </c>
      <c r="X630" s="210">
        <f>W630*H630</f>
        <v>0</v>
      </c>
      <c r="AR630" s="17" t="s">
        <v>177</v>
      </c>
      <c r="AT630" s="17" t="s">
        <v>173</v>
      </c>
      <c r="AU630" s="17" t="s">
        <v>83</v>
      </c>
      <c r="AY630" s="17" t="s">
        <v>171</v>
      </c>
      <c r="BE630" s="211">
        <f>IF(O630="základní",K630,0)</f>
        <v>0</v>
      </c>
      <c r="BF630" s="211">
        <f>IF(O630="snížená",K630,0)</f>
        <v>0</v>
      </c>
      <c r="BG630" s="211">
        <f>IF(O630="zákl. přenesená",K630,0)</f>
        <v>0</v>
      </c>
      <c r="BH630" s="211">
        <f>IF(O630="sníž. přenesená",K630,0)</f>
        <v>0</v>
      </c>
      <c r="BI630" s="211">
        <f>IF(O630="nulová",K630,0)</f>
        <v>0</v>
      </c>
      <c r="BJ630" s="17" t="s">
        <v>81</v>
      </c>
      <c r="BK630" s="211">
        <f>ROUND(P630*H630,2)</f>
        <v>0</v>
      </c>
      <c r="BL630" s="17" t="s">
        <v>177</v>
      </c>
      <c r="BM630" s="17" t="s">
        <v>789</v>
      </c>
    </row>
    <row r="631" spans="2:65" s="45" customFormat="1" ht="27" x14ac:dyDescent="0.3">
      <c r="B631" s="38"/>
      <c r="D631" s="212" t="s">
        <v>179</v>
      </c>
      <c r="F631" s="213" t="s">
        <v>1267</v>
      </c>
      <c r="M631" s="38"/>
      <c r="N631" s="214"/>
      <c r="O631" s="39"/>
      <c r="P631" s="39"/>
      <c r="Q631" s="39"/>
      <c r="R631" s="39"/>
      <c r="S631" s="39"/>
      <c r="T631" s="39"/>
      <c r="U631" s="39"/>
      <c r="V631" s="39"/>
      <c r="W631" s="39"/>
      <c r="X631" s="87"/>
      <c r="AT631" s="17" t="s">
        <v>179</v>
      </c>
      <c r="AU631" s="17" t="s">
        <v>83</v>
      </c>
    </row>
    <row r="632" spans="2:65" s="255" customFormat="1" ht="13.5" x14ac:dyDescent="0.3">
      <c r="B632" s="254"/>
      <c r="D632" s="212" t="s">
        <v>181</v>
      </c>
      <c r="E632" s="256" t="s">
        <v>5</v>
      </c>
      <c r="F632" s="257" t="s">
        <v>1519</v>
      </c>
      <c r="H632" s="256" t="s">
        <v>5</v>
      </c>
      <c r="M632" s="254"/>
      <c r="N632" s="258"/>
      <c r="O632" s="259"/>
      <c r="P632" s="259"/>
      <c r="Q632" s="259"/>
      <c r="R632" s="259"/>
      <c r="S632" s="259"/>
      <c r="T632" s="259"/>
      <c r="U632" s="259"/>
      <c r="V632" s="259"/>
      <c r="W632" s="259"/>
      <c r="X632" s="260"/>
      <c r="AT632" s="256" t="s">
        <v>181</v>
      </c>
      <c r="AU632" s="256" t="s">
        <v>83</v>
      </c>
      <c r="AV632" s="255" t="s">
        <v>81</v>
      </c>
      <c r="AW632" s="255" t="s">
        <v>7</v>
      </c>
      <c r="AX632" s="255" t="s">
        <v>73</v>
      </c>
      <c r="AY632" s="256" t="s">
        <v>171</v>
      </c>
    </row>
    <row r="633" spans="2:65" s="255" customFormat="1" ht="13.5" x14ac:dyDescent="0.3">
      <c r="B633" s="254"/>
      <c r="D633" s="212" t="s">
        <v>181</v>
      </c>
      <c r="E633" s="256" t="s">
        <v>5</v>
      </c>
      <c r="F633" s="257" t="s">
        <v>1520</v>
      </c>
      <c r="H633" s="256" t="s">
        <v>5</v>
      </c>
      <c r="M633" s="254"/>
      <c r="N633" s="258"/>
      <c r="O633" s="259"/>
      <c r="P633" s="259"/>
      <c r="Q633" s="259"/>
      <c r="R633" s="259"/>
      <c r="S633" s="259"/>
      <c r="T633" s="259"/>
      <c r="U633" s="259"/>
      <c r="V633" s="259"/>
      <c r="W633" s="259"/>
      <c r="X633" s="260"/>
      <c r="AT633" s="256" t="s">
        <v>181</v>
      </c>
      <c r="AU633" s="256" t="s">
        <v>83</v>
      </c>
      <c r="AV633" s="255" t="s">
        <v>81</v>
      </c>
      <c r="AW633" s="255" t="s">
        <v>7</v>
      </c>
      <c r="AX633" s="255" t="s">
        <v>73</v>
      </c>
      <c r="AY633" s="256" t="s">
        <v>171</v>
      </c>
    </row>
    <row r="634" spans="2:65" s="216" customFormat="1" ht="13.5" x14ac:dyDescent="0.3">
      <c r="B634" s="215"/>
      <c r="D634" s="212" t="s">
        <v>181</v>
      </c>
      <c r="E634" s="217" t="s">
        <v>5</v>
      </c>
      <c r="F634" s="218" t="s">
        <v>1521</v>
      </c>
      <c r="H634" s="219">
        <v>26.75</v>
      </c>
      <c r="M634" s="215"/>
      <c r="N634" s="220"/>
      <c r="O634" s="221"/>
      <c r="P634" s="221"/>
      <c r="Q634" s="221"/>
      <c r="R634" s="221"/>
      <c r="S634" s="221"/>
      <c r="T634" s="221"/>
      <c r="U634" s="221"/>
      <c r="V634" s="221"/>
      <c r="W634" s="221"/>
      <c r="X634" s="222"/>
      <c r="AT634" s="217" t="s">
        <v>181</v>
      </c>
      <c r="AU634" s="217" t="s">
        <v>83</v>
      </c>
      <c r="AV634" s="216" t="s">
        <v>83</v>
      </c>
      <c r="AW634" s="216" t="s">
        <v>7</v>
      </c>
      <c r="AX634" s="216" t="s">
        <v>73</v>
      </c>
      <c r="AY634" s="217" t="s">
        <v>171</v>
      </c>
    </row>
    <row r="635" spans="2:65" s="255" customFormat="1" ht="13.5" x14ac:dyDescent="0.3">
      <c r="B635" s="254"/>
      <c r="D635" s="212" t="s">
        <v>181</v>
      </c>
      <c r="E635" s="256" t="s">
        <v>5</v>
      </c>
      <c r="F635" s="257" t="s">
        <v>1522</v>
      </c>
      <c r="H635" s="256" t="s">
        <v>5</v>
      </c>
      <c r="M635" s="254"/>
      <c r="N635" s="258"/>
      <c r="O635" s="259"/>
      <c r="P635" s="259"/>
      <c r="Q635" s="259"/>
      <c r="R635" s="259"/>
      <c r="S635" s="259"/>
      <c r="T635" s="259"/>
      <c r="U635" s="259"/>
      <c r="V635" s="259"/>
      <c r="W635" s="259"/>
      <c r="X635" s="260"/>
      <c r="AT635" s="256" t="s">
        <v>181</v>
      </c>
      <c r="AU635" s="256" t="s">
        <v>83</v>
      </c>
      <c r="AV635" s="255" t="s">
        <v>81</v>
      </c>
      <c r="AW635" s="255" t="s">
        <v>7</v>
      </c>
      <c r="AX635" s="255" t="s">
        <v>73</v>
      </c>
      <c r="AY635" s="256" t="s">
        <v>171</v>
      </c>
    </row>
    <row r="636" spans="2:65" s="216" customFormat="1" ht="13.5" x14ac:dyDescent="0.3">
      <c r="B636" s="215"/>
      <c r="D636" s="212" t="s">
        <v>181</v>
      </c>
      <c r="E636" s="217" t="s">
        <v>5</v>
      </c>
      <c r="F636" s="218" t="s">
        <v>1523</v>
      </c>
      <c r="H636" s="219">
        <v>19.73</v>
      </c>
      <c r="M636" s="215"/>
      <c r="N636" s="220"/>
      <c r="O636" s="221"/>
      <c r="P636" s="221"/>
      <c r="Q636" s="221"/>
      <c r="R636" s="221"/>
      <c r="S636" s="221"/>
      <c r="T636" s="221"/>
      <c r="U636" s="221"/>
      <c r="V636" s="221"/>
      <c r="W636" s="221"/>
      <c r="X636" s="222"/>
      <c r="AT636" s="217" t="s">
        <v>181</v>
      </c>
      <c r="AU636" s="217" t="s">
        <v>83</v>
      </c>
      <c r="AV636" s="216" t="s">
        <v>83</v>
      </c>
      <c r="AW636" s="216" t="s">
        <v>7</v>
      </c>
      <c r="AX636" s="216" t="s">
        <v>73</v>
      </c>
      <c r="AY636" s="217" t="s">
        <v>171</v>
      </c>
    </row>
    <row r="637" spans="2:65" s="255" customFormat="1" ht="13.5" x14ac:dyDescent="0.3">
      <c r="B637" s="254"/>
      <c r="C637" s="259"/>
      <c r="D637" s="262" t="s">
        <v>181</v>
      </c>
      <c r="E637" s="264" t="s">
        <v>5</v>
      </c>
      <c r="F637" s="268" t="s">
        <v>1524</v>
      </c>
      <c r="G637" s="259"/>
      <c r="H637" s="264" t="s">
        <v>5</v>
      </c>
      <c r="I637" s="259"/>
      <c r="J637" s="259"/>
      <c r="K637" s="259"/>
      <c r="L637" s="259"/>
      <c r="M637" s="254"/>
      <c r="N637" s="258"/>
      <c r="O637" s="259"/>
      <c r="P637" s="259"/>
      <c r="Q637" s="259"/>
      <c r="R637" s="259"/>
      <c r="S637" s="259"/>
      <c r="T637" s="259"/>
      <c r="U637" s="259"/>
      <c r="V637" s="259"/>
      <c r="W637" s="259"/>
      <c r="X637" s="260"/>
      <c r="AT637" s="256" t="s">
        <v>181</v>
      </c>
      <c r="AU637" s="256" t="s">
        <v>83</v>
      </c>
      <c r="AV637" s="255" t="s">
        <v>81</v>
      </c>
      <c r="AW637" s="255" t="s">
        <v>7</v>
      </c>
      <c r="AX637" s="255" t="s">
        <v>73</v>
      </c>
      <c r="AY637" s="256" t="s">
        <v>171</v>
      </c>
    </row>
    <row r="638" spans="2:65" s="216" customFormat="1" ht="13.5" x14ac:dyDescent="0.3">
      <c r="B638" s="215"/>
      <c r="D638" s="212" t="s">
        <v>181</v>
      </c>
      <c r="E638" s="217" t="s">
        <v>5</v>
      </c>
      <c r="F638" s="218" t="s">
        <v>1525</v>
      </c>
      <c r="H638" s="219">
        <v>23.16</v>
      </c>
      <c r="M638" s="215"/>
      <c r="N638" s="220"/>
      <c r="O638" s="221"/>
      <c r="P638" s="221"/>
      <c r="Q638" s="221"/>
      <c r="R638" s="221"/>
      <c r="S638" s="221"/>
      <c r="T638" s="221"/>
      <c r="U638" s="221"/>
      <c r="V638" s="221"/>
      <c r="W638" s="221"/>
      <c r="X638" s="222"/>
      <c r="AT638" s="217" t="s">
        <v>181</v>
      </c>
      <c r="AU638" s="217" t="s">
        <v>83</v>
      </c>
      <c r="AV638" s="216" t="s">
        <v>83</v>
      </c>
      <c r="AW638" s="216" t="s">
        <v>7</v>
      </c>
      <c r="AX638" s="216" t="s">
        <v>73</v>
      </c>
      <c r="AY638" s="217" t="s">
        <v>171</v>
      </c>
    </row>
    <row r="639" spans="2:65" s="255" customFormat="1" ht="13.5" x14ac:dyDescent="0.3">
      <c r="B639" s="254"/>
      <c r="D639" s="212" t="s">
        <v>181</v>
      </c>
      <c r="E639" s="256" t="s">
        <v>5</v>
      </c>
      <c r="F639" s="257" t="s">
        <v>1526</v>
      </c>
      <c r="H639" s="256" t="s">
        <v>5</v>
      </c>
      <c r="M639" s="254"/>
      <c r="N639" s="258"/>
      <c r="O639" s="259"/>
      <c r="P639" s="259"/>
      <c r="Q639" s="259"/>
      <c r="R639" s="259"/>
      <c r="S639" s="259"/>
      <c r="T639" s="259"/>
      <c r="U639" s="259"/>
      <c r="V639" s="259"/>
      <c r="W639" s="259"/>
      <c r="X639" s="260"/>
      <c r="AT639" s="256" t="s">
        <v>181</v>
      </c>
      <c r="AU639" s="256" t="s">
        <v>83</v>
      </c>
      <c r="AV639" s="255" t="s">
        <v>81</v>
      </c>
      <c r="AW639" s="255" t="s">
        <v>7</v>
      </c>
      <c r="AX639" s="255" t="s">
        <v>73</v>
      </c>
      <c r="AY639" s="256" t="s">
        <v>171</v>
      </c>
    </row>
    <row r="640" spans="2:65" s="255" customFormat="1" ht="13.5" x14ac:dyDescent="0.3">
      <c r="B640" s="254"/>
      <c r="D640" s="212" t="s">
        <v>181</v>
      </c>
      <c r="E640" s="256" t="s">
        <v>5</v>
      </c>
      <c r="F640" s="257" t="s">
        <v>1527</v>
      </c>
      <c r="H640" s="256" t="s">
        <v>5</v>
      </c>
      <c r="M640" s="254"/>
      <c r="N640" s="258"/>
      <c r="O640" s="259"/>
      <c r="P640" s="259"/>
      <c r="Q640" s="259"/>
      <c r="R640" s="259"/>
      <c r="S640" s="259"/>
      <c r="T640" s="259"/>
      <c r="U640" s="259"/>
      <c r="V640" s="259"/>
      <c r="W640" s="259"/>
      <c r="X640" s="260"/>
      <c r="AT640" s="256" t="s">
        <v>181</v>
      </c>
      <c r="AU640" s="256" t="s">
        <v>83</v>
      </c>
      <c r="AV640" s="255" t="s">
        <v>81</v>
      </c>
      <c r="AW640" s="255" t="s">
        <v>7</v>
      </c>
      <c r="AX640" s="255" t="s">
        <v>73</v>
      </c>
      <c r="AY640" s="256" t="s">
        <v>171</v>
      </c>
    </row>
    <row r="641" spans="2:65" s="216" customFormat="1" ht="13.5" x14ac:dyDescent="0.3">
      <c r="B641" s="215"/>
      <c r="D641" s="212" t="s">
        <v>181</v>
      </c>
      <c r="E641" s="217" t="s">
        <v>5</v>
      </c>
      <c r="F641" s="218" t="s">
        <v>1528</v>
      </c>
      <c r="H641" s="219">
        <v>5.28</v>
      </c>
      <c r="M641" s="215"/>
      <c r="N641" s="220"/>
      <c r="O641" s="221"/>
      <c r="P641" s="221"/>
      <c r="Q641" s="221"/>
      <c r="R641" s="221"/>
      <c r="S641" s="221"/>
      <c r="T641" s="221"/>
      <c r="U641" s="221"/>
      <c r="V641" s="221"/>
      <c r="W641" s="221"/>
      <c r="X641" s="222"/>
      <c r="AT641" s="217" t="s">
        <v>181</v>
      </c>
      <c r="AU641" s="217" t="s">
        <v>83</v>
      </c>
      <c r="AV641" s="216" t="s">
        <v>83</v>
      </c>
      <c r="AW641" s="216" t="s">
        <v>7</v>
      </c>
      <c r="AX641" s="216" t="s">
        <v>73</v>
      </c>
      <c r="AY641" s="217" t="s">
        <v>171</v>
      </c>
    </row>
    <row r="642" spans="2:65" s="224" customFormat="1" ht="13.5" x14ac:dyDescent="0.3">
      <c r="B642" s="223"/>
      <c r="D642" s="212" t="s">
        <v>181</v>
      </c>
      <c r="E642" s="225" t="s">
        <v>5</v>
      </c>
      <c r="F642" s="226" t="s">
        <v>205</v>
      </c>
      <c r="H642" s="227">
        <v>74.92</v>
      </c>
      <c r="M642" s="223"/>
      <c r="N642" s="228"/>
      <c r="O642" s="229"/>
      <c r="P642" s="229"/>
      <c r="Q642" s="229"/>
      <c r="R642" s="229"/>
      <c r="S642" s="229"/>
      <c r="T642" s="229"/>
      <c r="U642" s="229"/>
      <c r="V642" s="229"/>
      <c r="W642" s="229"/>
      <c r="X642" s="230"/>
      <c r="AT642" s="225" t="s">
        <v>181</v>
      </c>
      <c r="AU642" s="225" t="s">
        <v>83</v>
      </c>
      <c r="AV642" s="224" t="s">
        <v>177</v>
      </c>
      <c r="AW642" s="224" t="s">
        <v>7</v>
      </c>
      <c r="AX642" s="224" t="s">
        <v>81</v>
      </c>
      <c r="AY642" s="225" t="s">
        <v>171</v>
      </c>
    </row>
    <row r="643" spans="2:65" s="45" customFormat="1" ht="16.5" customHeight="1" x14ac:dyDescent="0.3">
      <c r="B643" s="38"/>
      <c r="C643" s="201" t="s">
        <v>790</v>
      </c>
      <c r="D643" s="201" t="s">
        <v>173</v>
      </c>
      <c r="E643" s="202" t="s">
        <v>1549</v>
      </c>
      <c r="F643" s="203" t="s">
        <v>1550</v>
      </c>
      <c r="G643" s="204" t="s">
        <v>195</v>
      </c>
      <c r="H643" s="205">
        <v>11.196999999999999</v>
      </c>
      <c r="I643" s="7"/>
      <c r="J643" s="7"/>
      <c r="K643" s="206">
        <f>ROUND(P643*H643,2)</f>
        <v>0</v>
      </c>
      <c r="L643" s="203" t="s">
        <v>5</v>
      </c>
      <c r="M643" s="38"/>
      <c r="N643" s="207" t="s">
        <v>5</v>
      </c>
      <c r="O643" s="208" t="s">
        <v>42</v>
      </c>
      <c r="P643" s="144">
        <f>I643+J643</f>
        <v>0</v>
      </c>
      <c r="Q643" s="144">
        <f>ROUND(I643*H643,2)</f>
        <v>0</v>
      </c>
      <c r="R643" s="144">
        <f>ROUND(J643*H643,2)</f>
        <v>0</v>
      </c>
      <c r="S643" s="39"/>
      <c r="T643" s="209">
        <f>S643*H643</f>
        <v>0</v>
      </c>
      <c r="U643" s="209">
        <v>0</v>
      </c>
      <c r="V643" s="209">
        <f>U643*H643</f>
        <v>0</v>
      </c>
      <c r="W643" s="209">
        <v>0</v>
      </c>
      <c r="X643" s="210">
        <f>W643*H643</f>
        <v>0</v>
      </c>
      <c r="AR643" s="17" t="s">
        <v>177</v>
      </c>
      <c r="AT643" s="17" t="s">
        <v>173</v>
      </c>
      <c r="AU643" s="17" t="s">
        <v>83</v>
      </c>
      <c r="AY643" s="17" t="s">
        <v>171</v>
      </c>
      <c r="BE643" s="211">
        <f>IF(O643="základní",K643,0)</f>
        <v>0</v>
      </c>
      <c r="BF643" s="211">
        <f>IF(O643="snížená",K643,0)</f>
        <v>0</v>
      </c>
      <c r="BG643" s="211">
        <f>IF(O643="zákl. přenesená",K643,0)</f>
        <v>0</v>
      </c>
      <c r="BH643" s="211">
        <f>IF(O643="sníž. přenesená",K643,0)</f>
        <v>0</v>
      </c>
      <c r="BI643" s="211">
        <f>IF(O643="nulová",K643,0)</f>
        <v>0</v>
      </c>
      <c r="BJ643" s="17" t="s">
        <v>81</v>
      </c>
      <c r="BK643" s="211">
        <f>ROUND(P643*H643,2)</f>
        <v>0</v>
      </c>
      <c r="BL643" s="17" t="s">
        <v>177</v>
      </c>
      <c r="BM643" s="17" t="s">
        <v>793</v>
      </c>
    </row>
    <row r="644" spans="2:65" s="45" customFormat="1" ht="27" x14ac:dyDescent="0.3">
      <c r="B644" s="38"/>
      <c r="D644" s="212" t="s">
        <v>179</v>
      </c>
      <c r="F644" s="213" t="s">
        <v>1267</v>
      </c>
      <c r="M644" s="38"/>
      <c r="N644" s="214"/>
      <c r="O644" s="39"/>
      <c r="P644" s="39"/>
      <c r="Q644" s="39"/>
      <c r="R644" s="39"/>
      <c r="S644" s="39"/>
      <c r="T644" s="39"/>
      <c r="U644" s="39"/>
      <c r="V644" s="39"/>
      <c r="W644" s="39"/>
      <c r="X644" s="87"/>
      <c r="AT644" s="17" t="s">
        <v>179</v>
      </c>
      <c r="AU644" s="17" t="s">
        <v>83</v>
      </c>
    </row>
    <row r="645" spans="2:65" s="255" customFormat="1" ht="13.5" x14ac:dyDescent="0.3">
      <c r="B645" s="254"/>
      <c r="D645" s="212" t="s">
        <v>181</v>
      </c>
      <c r="E645" s="256" t="s">
        <v>5</v>
      </c>
      <c r="F645" s="257" t="s">
        <v>1551</v>
      </c>
      <c r="H645" s="256" t="s">
        <v>5</v>
      </c>
      <c r="M645" s="254"/>
      <c r="N645" s="258"/>
      <c r="O645" s="259"/>
      <c r="P645" s="259"/>
      <c r="Q645" s="259"/>
      <c r="R645" s="259"/>
      <c r="S645" s="259"/>
      <c r="T645" s="259"/>
      <c r="U645" s="259"/>
      <c r="V645" s="259"/>
      <c r="W645" s="259"/>
      <c r="X645" s="260"/>
      <c r="AT645" s="256" t="s">
        <v>181</v>
      </c>
      <c r="AU645" s="256" t="s">
        <v>83</v>
      </c>
      <c r="AV645" s="255" t="s">
        <v>81</v>
      </c>
      <c r="AW645" s="255" t="s">
        <v>7</v>
      </c>
      <c r="AX645" s="255" t="s">
        <v>73</v>
      </c>
      <c r="AY645" s="256" t="s">
        <v>171</v>
      </c>
    </row>
    <row r="646" spans="2:65" s="255" customFormat="1" ht="13.5" x14ac:dyDescent="0.3">
      <c r="B646" s="254"/>
      <c r="C646" s="259"/>
      <c r="D646" s="262" t="s">
        <v>181</v>
      </c>
      <c r="E646" s="264" t="s">
        <v>5</v>
      </c>
      <c r="F646" s="268" t="s">
        <v>1329</v>
      </c>
      <c r="G646" s="259"/>
      <c r="H646" s="264" t="s">
        <v>5</v>
      </c>
      <c r="I646" s="259"/>
      <c r="J646" s="259"/>
      <c r="K646" s="259"/>
      <c r="L646" s="259"/>
      <c r="M646" s="254"/>
      <c r="N646" s="258"/>
      <c r="O646" s="259"/>
      <c r="P646" s="259"/>
      <c r="Q646" s="259"/>
      <c r="R646" s="259"/>
      <c r="S646" s="259"/>
      <c r="T646" s="259"/>
      <c r="U646" s="259"/>
      <c r="V646" s="259"/>
      <c r="W646" s="259"/>
      <c r="X646" s="260"/>
      <c r="AT646" s="256" t="s">
        <v>181</v>
      </c>
      <c r="AU646" s="256" t="s">
        <v>83</v>
      </c>
      <c r="AV646" s="255" t="s">
        <v>81</v>
      </c>
      <c r="AW646" s="255" t="s">
        <v>7</v>
      </c>
      <c r="AX646" s="255" t="s">
        <v>73</v>
      </c>
      <c r="AY646" s="256" t="s">
        <v>171</v>
      </c>
    </row>
    <row r="647" spans="2:65" s="216" customFormat="1" ht="13.5" x14ac:dyDescent="0.3">
      <c r="B647" s="215"/>
      <c r="D647" s="212" t="s">
        <v>181</v>
      </c>
      <c r="E647" s="217" t="s">
        <v>5</v>
      </c>
      <c r="F647" s="218" t="s">
        <v>1552</v>
      </c>
      <c r="H647" s="219">
        <v>9.9770000000000003</v>
      </c>
      <c r="M647" s="215"/>
      <c r="N647" s="220"/>
      <c r="O647" s="221"/>
      <c r="P647" s="221"/>
      <c r="Q647" s="221"/>
      <c r="R647" s="221"/>
      <c r="S647" s="221"/>
      <c r="T647" s="221"/>
      <c r="U647" s="221"/>
      <c r="V647" s="221"/>
      <c r="W647" s="221"/>
      <c r="X647" s="222"/>
      <c r="AT647" s="217" t="s">
        <v>181</v>
      </c>
      <c r="AU647" s="217" t="s">
        <v>83</v>
      </c>
      <c r="AV647" s="216" t="s">
        <v>83</v>
      </c>
      <c r="AW647" s="216" t="s">
        <v>7</v>
      </c>
      <c r="AX647" s="216" t="s">
        <v>73</v>
      </c>
      <c r="AY647" s="217" t="s">
        <v>171</v>
      </c>
    </row>
    <row r="648" spans="2:65" s="255" customFormat="1" ht="13.5" x14ac:dyDescent="0.3">
      <c r="B648" s="254"/>
      <c r="D648" s="212" t="s">
        <v>181</v>
      </c>
      <c r="E648" s="256" t="s">
        <v>5</v>
      </c>
      <c r="F648" s="257" t="s">
        <v>1331</v>
      </c>
      <c r="H648" s="256" t="s">
        <v>5</v>
      </c>
      <c r="M648" s="254"/>
      <c r="N648" s="258"/>
      <c r="O648" s="259"/>
      <c r="P648" s="259"/>
      <c r="Q648" s="259"/>
      <c r="R648" s="259"/>
      <c r="S648" s="259"/>
      <c r="T648" s="259"/>
      <c r="U648" s="259"/>
      <c r="V648" s="259"/>
      <c r="W648" s="259"/>
      <c r="X648" s="260"/>
      <c r="AT648" s="256" t="s">
        <v>181</v>
      </c>
      <c r="AU648" s="256" t="s">
        <v>83</v>
      </c>
      <c r="AV648" s="255" t="s">
        <v>81</v>
      </c>
      <c r="AW648" s="255" t="s">
        <v>7</v>
      </c>
      <c r="AX648" s="255" t="s">
        <v>73</v>
      </c>
      <c r="AY648" s="256" t="s">
        <v>171</v>
      </c>
    </row>
    <row r="649" spans="2:65" s="216" customFormat="1" ht="13.5" x14ac:dyDescent="0.3">
      <c r="B649" s="215"/>
      <c r="D649" s="212" t="s">
        <v>181</v>
      </c>
      <c r="E649" s="217" t="s">
        <v>5</v>
      </c>
      <c r="F649" s="218" t="s">
        <v>1553</v>
      </c>
      <c r="H649" s="219">
        <v>1.22</v>
      </c>
      <c r="M649" s="215"/>
      <c r="N649" s="220"/>
      <c r="O649" s="221"/>
      <c r="P649" s="221"/>
      <c r="Q649" s="221"/>
      <c r="R649" s="221"/>
      <c r="S649" s="221"/>
      <c r="T649" s="221"/>
      <c r="U649" s="221"/>
      <c r="V649" s="221"/>
      <c r="W649" s="221"/>
      <c r="X649" s="222"/>
      <c r="AT649" s="217" t="s">
        <v>181</v>
      </c>
      <c r="AU649" s="217" t="s">
        <v>83</v>
      </c>
      <c r="AV649" s="216" t="s">
        <v>83</v>
      </c>
      <c r="AW649" s="216" t="s">
        <v>7</v>
      </c>
      <c r="AX649" s="216" t="s">
        <v>73</v>
      </c>
      <c r="AY649" s="217" t="s">
        <v>171</v>
      </c>
    </row>
    <row r="650" spans="2:65" s="224" customFormat="1" ht="13.5" x14ac:dyDescent="0.3">
      <c r="B650" s="223"/>
      <c r="D650" s="212" t="s">
        <v>181</v>
      </c>
      <c r="E650" s="225" t="s">
        <v>5</v>
      </c>
      <c r="F650" s="226" t="s">
        <v>205</v>
      </c>
      <c r="H650" s="227">
        <v>11.196999999999999</v>
      </c>
      <c r="M650" s="223"/>
      <c r="N650" s="228"/>
      <c r="O650" s="229"/>
      <c r="P650" s="229"/>
      <c r="Q650" s="229"/>
      <c r="R650" s="229"/>
      <c r="S650" s="229"/>
      <c r="T650" s="229"/>
      <c r="U650" s="229"/>
      <c r="V650" s="229"/>
      <c r="W650" s="229"/>
      <c r="X650" s="230"/>
      <c r="AT650" s="225" t="s">
        <v>181</v>
      </c>
      <c r="AU650" s="225" t="s">
        <v>83</v>
      </c>
      <c r="AV650" s="224" t="s">
        <v>177</v>
      </c>
      <c r="AW650" s="224" t="s">
        <v>7</v>
      </c>
      <c r="AX650" s="224" t="s">
        <v>81</v>
      </c>
      <c r="AY650" s="225" t="s">
        <v>171</v>
      </c>
    </row>
    <row r="651" spans="2:65" s="45" customFormat="1" ht="16.5" customHeight="1" x14ac:dyDescent="0.3">
      <c r="B651" s="38"/>
      <c r="C651" s="201" t="s">
        <v>579</v>
      </c>
      <c r="D651" s="201" t="s">
        <v>173</v>
      </c>
      <c r="E651" s="202" t="s">
        <v>1554</v>
      </c>
      <c r="F651" s="203" t="s">
        <v>1555</v>
      </c>
      <c r="G651" s="204" t="s">
        <v>195</v>
      </c>
      <c r="H651" s="205">
        <v>4.1920000000000002</v>
      </c>
      <c r="I651" s="7"/>
      <c r="J651" s="7"/>
      <c r="K651" s="206">
        <f>ROUND(P651*H651,2)</f>
        <v>0</v>
      </c>
      <c r="L651" s="203" t="s">
        <v>5</v>
      </c>
      <c r="M651" s="38"/>
      <c r="N651" s="207" t="s">
        <v>5</v>
      </c>
      <c r="O651" s="208" t="s">
        <v>42</v>
      </c>
      <c r="P651" s="144">
        <f>I651+J651</f>
        <v>0</v>
      </c>
      <c r="Q651" s="144">
        <f>ROUND(I651*H651,2)</f>
        <v>0</v>
      </c>
      <c r="R651" s="144">
        <f>ROUND(J651*H651,2)</f>
        <v>0</v>
      </c>
      <c r="S651" s="39"/>
      <c r="T651" s="209">
        <f>S651*H651</f>
        <v>0</v>
      </c>
      <c r="U651" s="209">
        <v>0</v>
      </c>
      <c r="V651" s="209">
        <f>U651*H651</f>
        <v>0</v>
      </c>
      <c r="W651" s="209">
        <v>0</v>
      </c>
      <c r="X651" s="210">
        <f>W651*H651</f>
        <v>0</v>
      </c>
      <c r="AR651" s="17" t="s">
        <v>177</v>
      </c>
      <c r="AT651" s="17" t="s">
        <v>173</v>
      </c>
      <c r="AU651" s="17" t="s">
        <v>83</v>
      </c>
      <c r="AY651" s="17" t="s">
        <v>171</v>
      </c>
      <c r="BE651" s="211">
        <f>IF(O651="základní",K651,0)</f>
        <v>0</v>
      </c>
      <c r="BF651" s="211">
        <f>IF(O651="snížená",K651,0)</f>
        <v>0</v>
      </c>
      <c r="BG651" s="211">
        <f>IF(O651="zákl. přenesená",K651,0)</f>
        <v>0</v>
      </c>
      <c r="BH651" s="211">
        <f>IF(O651="sníž. přenesená",K651,0)</f>
        <v>0</v>
      </c>
      <c r="BI651" s="211">
        <f>IF(O651="nulová",K651,0)</f>
        <v>0</v>
      </c>
      <c r="BJ651" s="17" t="s">
        <v>81</v>
      </c>
      <c r="BK651" s="211">
        <f>ROUND(P651*H651,2)</f>
        <v>0</v>
      </c>
      <c r="BL651" s="17" t="s">
        <v>177</v>
      </c>
      <c r="BM651" s="17" t="s">
        <v>796</v>
      </c>
    </row>
    <row r="652" spans="2:65" s="45" customFormat="1" ht="27" x14ac:dyDescent="0.3">
      <c r="B652" s="38"/>
      <c r="D652" s="212" t="s">
        <v>179</v>
      </c>
      <c r="F652" s="213" t="s">
        <v>1267</v>
      </c>
      <c r="M652" s="38"/>
      <c r="N652" s="214"/>
      <c r="O652" s="39"/>
      <c r="P652" s="39"/>
      <c r="Q652" s="39"/>
      <c r="R652" s="39"/>
      <c r="S652" s="39"/>
      <c r="T652" s="39"/>
      <c r="U652" s="39"/>
      <c r="V652" s="39"/>
      <c r="W652" s="39"/>
      <c r="X652" s="87"/>
      <c r="AT652" s="17" t="s">
        <v>179</v>
      </c>
      <c r="AU652" s="17" t="s">
        <v>83</v>
      </c>
    </row>
    <row r="653" spans="2:65" s="255" customFormat="1" ht="13.5" x14ac:dyDescent="0.3">
      <c r="B653" s="254"/>
      <c r="D653" s="212" t="s">
        <v>181</v>
      </c>
      <c r="E653" s="256" t="s">
        <v>5</v>
      </c>
      <c r="F653" s="257" t="s">
        <v>1556</v>
      </c>
      <c r="H653" s="256" t="s">
        <v>5</v>
      </c>
      <c r="M653" s="254"/>
      <c r="N653" s="258"/>
      <c r="O653" s="259"/>
      <c r="P653" s="259"/>
      <c r="Q653" s="259"/>
      <c r="R653" s="259"/>
      <c r="S653" s="259"/>
      <c r="T653" s="259"/>
      <c r="U653" s="259"/>
      <c r="V653" s="259"/>
      <c r="W653" s="259"/>
      <c r="X653" s="260"/>
      <c r="AT653" s="256" t="s">
        <v>181</v>
      </c>
      <c r="AU653" s="256" t="s">
        <v>83</v>
      </c>
      <c r="AV653" s="255" t="s">
        <v>81</v>
      </c>
      <c r="AW653" s="255" t="s">
        <v>7</v>
      </c>
      <c r="AX653" s="255" t="s">
        <v>73</v>
      </c>
      <c r="AY653" s="256" t="s">
        <v>171</v>
      </c>
    </row>
    <row r="654" spans="2:65" s="255" customFormat="1" ht="13.5" x14ac:dyDescent="0.3">
      <c r="B654" s="254"/>
      <c r="D654" s="212" t="s">
        <v>181</v>
      </c>
      <c r="E654" s="256" t="s">
        <v>5</v>
      </c>
      <c r="F654" s="257" t="s">
        <v>1502</v>
      </c>
      <c r="H654" s="256" t="s">
        <v>5</v>
      </c>
      <c r="M654" s="254"/>
      <c r="N654" s="258"/>
      <c r="O654" s="259"/>
      <c r="P654" s="259"/>
      <c r="Q654" s="259"/>
      <c r="R654" s="259"/>
      <c r="S654" s="259"/>
      <c r="T654" s="259"/>
      <c r="U654" s="259"/>
      <c r="V654" s="259"/>
      <c r="W654" s="259"/>
      <c r="X654" s="260"/>
      <c r="AT654" s="256" t="s">
        <v>181</v>
      </c>
      <c r="AU654" s="256" t="s">
        <v>83</v>
      </c>
      <c r="AV654" s="255" t="s">
        <v>81</v>
      </c>
      <c r="AW654" s="255" t="s">
        <v>7</v>
      </c>
      <c r="AX654" s="255" t="s">
        <v>73</v>
      </c>
      <c r="AY654" s="256" t="s">
        <v>171</v>
      </c>
    </row>
    <row r="655" spans="2:65" s="216" customFormat="1" ht="13.5" x14ac:dyDescent="0.3">
      <c r="B655" s="215"/>
      <c r="C655" s="221"/>
      <c r="D655" s="262" t="s">
        <v>181</v>
      </c>
      <c r="E655" s="267" t="s">
        <v>5</v>
      </c>
      <c r="F655" s="271" t="s">
        <v>1557</v>
      </c>
      <c r="G655" s="221"/>
      <c r="H655" s="273">
        <v>1.2210000000000001</v>
      </c>
      <c r="I655" s="221"/>
      <c r="J655" s="221"/>
      <c r="K655" s="221"/>
      <c r="L655" s="221"/>
      <c r="M655" s="215"/>
      <c r="N655" s="220"/>
      <c r="O655" s="221"/>
      <c r="P655" s="221"/>
      <c r="Q655" s="221"/>
      <c r="R655" s="221"/>
      <c r="S655" s="221"/>
      <c r="T655" s="221"/>
      <c r="U655" s="221"/>
      <c r="V655" s="221"/>
      <c r="W655" s="221"/>
      <c r="X655" s="222"/>
      <c r="AT655" s="217" t="s">
        <v>181</v>
      </c>
      <c r="AU655" s="217" t="s">
        <v>83</v>
      </c>
      <c r="AV655" s="216" t="s">
        <v>83</v>
      </c>
      <c r="AW655" s="216" t="s">
        <v>7</v>
      </c>
      <c r="AX655" s="216" t="s">
        <v>73</v>
      </c>
      <c r="AY655" s="217" t="s">
        <v>171</v>
      </c>
    </row>
    <row r="656" spans="2:65" s="255" customFormat="1" ht="13.5" x14ac:dyDescent="0.3">
      <c r="B656" s="254"/>
      <c r="D656" s="212" t="s">
        <v>181</v>
      </c>
      <c r="E656" s="256" t="s">
        <v>5</v>
      </c>
      <c r="F656" s="257" t="s">
        <v>1487</v>
      </c>
      <c r="H656" s="256" t="s">
        <v>5</v>
      </c>
      <c r="M656" s="254"/>
      <c r="N656" s="258"/>
      <c r="O656" s="259"/>
      <c r="P656" s="259"/>
      <c r="Q656" s="259"/>
      <c r="R656" s="259"/>
      <c r="S656" s="259"/>
      <c r="T656" s="259"/>
      <c r="U656" s="259"/>
      <c r="V656" s="259"/>
      <c r="W656" s="259"/>
      <c r="X656" s="260"/>
      <c r="AT656" s="256" t="s">
        <v>181</v>
      </c>
      <c r="AU656" s="256" t="s">
        <v>83</v>
      </c>
      <c r="AV656" s="255" t="s">
        <v>81</v>
      </c>
      <c r="AW656" s="255" t="s">
        <v>7</v>
      </c>
      <c r="AX656" s="255" t="s">
        <v>73</v>
      </c>
      <c r="AY656" s="256" t="s">
        <v>171</v>
      </c>
    </row>
    <row r="657" spans="2:65" s="216" customFormat="1" ht="13.5" x14ac:dyDescent="0.3">
      <c r="B657" s="215"/>
      <c r="C657" s="221"/>
      <c r="D657" s="262" t="s">
        <v>181</v>
      </c>
      <c r="E657" s="267" t="s">
        <v>5</v>
      </c>
      <c r="F657" s="271" t="s">
        <v>1558</v>
      </c>
      <c r="G657" s="221"/>
      <c r="H657" s="273">
        <v>0.99199999999999999</v>
      </c>
      <c r="I657" s="221"/>
      <c r="J657" s="221"/>
      <c r="K657" s="221"/>
      <c r="L657" s="221"/>
      <c r="M657" s="215"/>
      <c r="N657" s="220"/>
      <c r="O657" s="221"/>
      <c r="P657" s="221"/>
      <c r="Q657" s="221"/>
      <c r="R657" s="221"/>
      <c r="S657" s="221"/>
      <c r="T657" s="221"/>
      <c r="U657" s="221"/>
      <c r="V657" s="221"/>
      <c r="W657" s="221"/>
      <c r="X657" s="222"/>
      <c r="AT657" s="217" t="s">
        <v>181</v>
      </c>
      <c r="AU657" s="217" t="s">
        <v>83</v>
      </c>
      <c r="AV657" s="216" t="s">
        <v>83</v>
      </c>
      <c r="AW657" s="216" t="s">
        <v>7</v>
      </c>
      <c r="AX657" s="216" t="s">
        <v>73</v>
      </c>
      <c r="AY657" s="217" t="s">
        <v>171</v>
      </c>
    </row>
    <row r="658" spans="2:65" s="255" customFormat="1" ht="13.5" x14ac:dyDescent="0.3">
      <c r="B658" s="254"/>
      <c r="D658" s="212" t="s">
        <v>181</v>
      </c>
      <c r="E658" s="256" t="s">
        <v>5</v>
      </c>
      <c r="F658" s="257" t="s">
        <v>1505</v>
      </c>
      <c r="H658" s="256" t="s">
        <v>5</v>
      </c>
      <c r="M658" s="254"/>
      <c r="N658" s="258"/>
      <c r="O658" s="259"/>
      <c r="P658" s="259"/>
      <c r="Q658" s="259"/>
      <c r="R658" s="259"/>
      <c r="S658" s="259"/>
      <c r="T658" s="259"/>
      <c r="U658" s="259"/>
      <c r="V658" s="259"/>
      <c r="W658" s="259"/>
      <c r="X658" s="260"/>
      <c r="AT658" s="256" t="s">
        <v>181</v>
      </c>
      <c r="AU658" s="256" t="s">
        <v>83</v>
      </c>
      <c r="AV658" s="255" t="s">
        <v>81</v>
      </c>
      <c r="AW658" s="255" t="s">
        <v>7</v>
      </c>
      <c r="AX658" s="255" t="s">
        <v>73</v>
      </c>
      <c r="AY658" s="256" t="s">
        <v>171</v>
      </c>
    </row>
    <row r="659" spans="2:65" s="216" customFormat="1" ht="13.5" x14ac:dyDescent="0.3">
      <c r="B659" s="215"/>
      <c r="D659" s="212" t="s">
        <v>181</v>
      </c>
      <c r="E659" s="217" t="s">
        <v>5</v>
      </c>
      <c r="F659" s="218" t="s">
        <v>1559</v>
      </c>
      <c r="H659" s="219">
        <v>0.83</v>
      </c>
      <c r="M659" s="215"/>
      <c r="N659" s="220"/>
      <c r="O659" s="221"/>
      <c r="P659" s="221"/>
      <c r="Q659" s="221"/>
      <c r="R659" s="221"/>
      <c r="S659" s="221"/>
      <c r="T659" s="221"/>
      <c r="U659" s="221"/>
      <c r="V659" s="221"/>
      <c r="W659" s="221"/>
      <c r="X659" s="222"/>
      <c r="AT659" s="217" t="s">
        <v>181</v>
      </c>
      <c r="AU659" s="217" t="s">
        <v>83</v>
      </c>
      <c r="AV659" s="216" t="s">
        <v>83</v>
      </c>
      <c r="AW659" s="216" t="s">
        <v>7</v>
      </c>
      <c r="AX659" s="216" t="s">
        <v>73</v>
      </c>
      <c r="AY659" s="217" t="s">
        <v>171</v>
      </c>
    </row>
    <row r="660" spans="2:65" s="255" customFormat="1" ht="13.5" x14ac:dyDescent="0.3">
      <c r="B660" s="254"/>
      <c r="C660" s="259"/>
      <c r="D660" s="262" t="s">
        <v>181</v>
      </c>
      <c r="E660" s="264" t="s">
        <v>5</v>
      </c>
      <c r="F660" s="268" t="s">
        <v>1489</v>
      </c>
      <c r="G660" s="259"/>
      <c r="H660" s="264" t="s">
        <v>5</v>
      </c>
      <c r="I660" s="259"/>
      <c r="J660" s="259"/>
      <c r="K660" s="259"/>
      <c r="L660" s="259"/>
      <c r="M660" s="254"/>
      <c r="N660" s="258"/>
      <c r="O660" s="259"/>
      <c r="P660" s="259"/>
      <c r="Q660" s="259"/>
      <c r="R660" s="259"/>
      <c r="S660" s="259"/>
      <c r="T660" s="259"/>
      <c r="U660" s="259"/>
      <c r="V660" s="259"/>
      <c r="W660" s="259"/>
      <c r="X660" s="260"/>
      <c r="AT660" s="256" t="s">
        <v>181</v>
      </c>
      <c r="AU660" s="256" t="s">
        <v>83</v>
      </c>
      <c r="AV660" s="255" t="s">
        <v>81</v>
      </c>
      <c r="AW660" s="255" t="s">
        <v>7</v>
      </c>
      <c r="AX660" s="255" t="s">
        <v>73</v>
      </c>
      <c r="AY660" s="256" t="s">
        <v>171</v>
      </c>
    </row>
    <row r="661" spans="2:65" s="216" customFormat="1" ht="13.5" x14ac:dyDescent="0.3">
      <c r="B661" s="215"/>
      <c r="D661" s="212" t="s">
        <v>181</v>
      </c>
      <c r="E661" s="217" t="s">
        <v>5</v>
      </c>
      <c r="F661" s="218" t="s">
        <v>1560</v>
      </c>
      <c r="H661" s="219">
        <v>0.69499999999999995</v>
      </c>
      <c r="M661" s="215"/>
      <c r="N661" s="220"/>
      <c r="O661" s="221"/>
      <c r="P661" s="221"/>
      <c r="Q661" s="221"/>
      <c r="R661" s="221"/>
      <c r="S661" s="221"/>
      <c r="T661" s="221"/>
      <c r="U661" s="221"/>
      <c r="V661" s="221"/>
      <c r="W661" s="221"/>
      <c r="X661" s="222"/>
      <c r="AT661" s="217" t="s">
        <v>181</v>
      </c>
      <c r="AU661" s="217" t="s">
        <v>83</v>
      </c>
      <c r="AV661" s="216" t="s">
        <v>83</v>
      </c>
      <c r="AW661" s="216" t="s">
        <v>7</v>
      </c>
      <c r="AX661" s="216" t="s">
        <v>73</v>
      </c>
      <c r="AY661" s="217" t="s">
        <v>171</v>
      </c>
    </row>
    <row r="662" spans="2:65" s="255" customFormat="1" ht="13.5" x14ac:dyDescent="0.3">
      <c r="B662" s="254"/>
      <c r="D662" s="212" t="s">
        <v>181</v>
      </c>
      <c r="E662" s="256" t="s">
        <v>5</v>
      </c>
      <c r="F662" s="257" t="s">
        <v>1491</v>
      </c>
      <c r="H662" s="256" t="s">
        <v>5</v>
      </c>
      <c r="M662" s="254"/>
      <c r="N662" s="258"/>
      <c r="O662" s="259"/>
      <c r="P662" s="259"/>
      <c r="Q662" s="259"/>
      <c r="R662" s="259"/>
      <c r="S662" s="259"/>
      <c r="T662" s="259"/>
      <c r="U662" s="259"/>
      <c r="V662" s="259"/>
      <c r="W662" s="259"/>
      <c r="X662" s="260"/>
      <c r="AT662" s="256" t="s">
        <v>181</v>
      </c>
      <c r="AU662" s="256" t="s">
        <v>83</v>
      </c>
      <c r="AV662" s="255" t="s">
        <v>81</v>
      </c>
      <c r="AW662" s="255" t="s">
        <v>7</v>
      </c>
      <c r="AX662" s="255" t="s">
        <v>73</v>
      </c>
      <c r="AY662" s="256" t="s">
        <v>171</v>
      </c>
    </row>
    <row r="663" spans="2:65" s="216" customFormat="1" ht="13.5" x14ac:dyDescent="0.3">
      <c r="B663" s="215"/>
      <c r="D663" s="212" t="s">
        <v>181</v>
      </c>
      <c r="E663" s="217" t="s">
        <v>5</v>
      </c>
      <c r="F663" s="218" t="s">
        <v>1561</v>
      </c>
      <c r="H663" s="219">
        <v>0.19600000000000001</v>
      </c>
      <c r="M663" s="215"/>
      <c r="N663" s="220"/>
      <c r="O663" s="221"/>
      <c r="P663" s="221"/>
      <c r="Q663" s="221"/>
      <c r="R663" s="221"/>
      <c r="S663" s="221"/>
      <c r="T663" s="221"/>
      <c r="U663" s="221"/>
      <c r="V663" s="221"/>
      <c r="W663" s="221"/>
      <c r="X663" s="222"/>
      <c r="AT663" s="217" t="s">
        <v>181</v>
      </c>
      <c r="AU663" s="217" t="s">
        <v>83</v>
      </c>
      <c r="AV663" s="216" t="s">
        <v>83</v>
      </c>
      <c r="AW663" s="216" t="s">
        <v>7</v>
      </c>
      <c r="AX663" s="216" t="s">
        <v>73</v>
      </c>
      <c r="AY663" s="217" t="s">
        <v>171</v>
      </c>
    </row>
    <row r="664" spans="2:65" s="255" customFormat="1" ht="13.5" x14ac:dyDescent="0.3">
      <c r="B664" s="254"/>
      <c r="C664" s="259"/>
      <c r="D664" s="262" t="s">
        <v>181</v>
      </c>
      <c r="E664" s="264" t="s">
        <v>5</v>
      </c>
      <c r="F664" s="268" t="s">
        <v>1493</v>
      </c>
      <c r="G664" s="259"/>
      <c r="H664" s="264" t="s">
        <v>5</v>
      </c>
      <c r="I664" s="259"/>
      <c r="J664" s="259"/>
      <c r="K664" s="259"/>
      <c r="L664" s="259"/>
      <c r="M664" s="254"/>
      <c r="N664" s="258"/>
      <c r="O664" s="259"/>
      <c r="P664" s="259"/>
      <c r="Q664" s="259"/>
      <c r="R664" s="259"/>
      <c r="S664" s="259"/>
      <c r="T664" s="259"/>
      <c r="U664" s="259"/>
      <c r="V664" s="259"/>
      <c r="W664" s="259"/>
      <c r="X664" s="260"/>
      <c r="AT664" s="256" t="s">
        <v>181</v>
      </c>
      <c r="AU664" s="256" t="s">
        <v>83</v>
      </c>
      <c r="AV664" s="255" t="s">
        <v>81</v>
      </c>
      <c r="AW664" s="255" t="s">
        <v>7</v>
      </c>
      <c r="AX664" s="255" t="s">
        <v>73</v>
      </c>
      <c r="AY664" s="256" t="s">
        <v>171</v>
      </c>
    </row>
    <row r="665" spans="2:65" s="216" customFormat="1" ht="13.5" x14ac:dyDescent="0.3">
      <c r="B665" s="215"/>
      <c r="D665" s="212" t="s">
        <v>181</v>
      </c>
      <c r="E665" s="217" t="s">
        <v>5</v>
      </c>
      <c r="F665" s="218" t="s">
        <v>1562</v>
      </c>
      <c r="H665" s="219">
        <v>0.10199999999999999</v>
      </c>
      <c r="M665" s="215"/>
      <c r="N665" s="220"/>
      <c r="O665" s="221"/>
      <c r="P665" s="221"/>
      <c r="Q665" s="221"/>
      <c r="R665" s="221"/>
      <c r="S665" s="221"/>
      <c r="T665" s="221"/>
      <c r="U665" s="221"/>
      <c r="V665" s="221"/>
      <c r="W665" s="221"/>
      <c r="X665" s="222"/>
      <c r="AT665" s="217" t="s">
        <v>181</v>
      </c>
      <c r="AU665" s="217" t="s">
        <v>83</v>
      </c>
      <c r="AV665" s="216" t="s">
        <v>83</v>
      </c>
      <c r="AW665" s="216" t="s">
        <v>7</v>
      </c>
      <c r="AX665" s="216" t="s">
        <v>73</v>
      </c>
      <c r="AY665" s="217" t="s">
        <v>171</v>
      </c>
    </row>
    <row r="666" spans="2:65" s="255" customFormat="1" ht="13.5" x14ac:dyDescent="0.3">
      <c r="B666" s="254"/>
      <c r="C666" s="259"/>
      <c r="D666" s="262" t="s">
        <v>181</v>
      </c>
      <c r="E666" s="264" t="s">
        <v>5</v>
      </c>
      <c r="F666" s="268" t="s">
        <v>1495</v>
      </c>
      <c r="G666" s="259"/>
      <c r="H666" s="264" t="s">
        <v>5</v>
      </c>
      <c r="I666" s="259"/>
      <c r="J666" s="259"/>
      <c r="K666" s="259"/>
      <c r="L666" s="259"/>
      <c r="M666" s="254"/>
      <c r="N666" s="258"/>
      <c r="O666" s="259"/>
      <c r="P666" s="259"/>
      <c r="Q666" s="259"/>
      <c r="R666" s="259"/>
      <c r="S666" s="259"/>
      <c r="T666" s="259"/>
      <c r="U666" s="259"/>
      <c r="V666" s="259"/>
      <c r="W666" s="259"/>
      <c r="X666" s="260"/>
      <c r="AT666" s="256" t="s">
        <v>181</v>
      </c>
      <c r="AU666" s="256" t="s">
        <v>83</v>
      </c>
      <c r="AV666" s="255" t="s">
        <v>81</v>
      </c>
      <c r="AW666" s="255" t="s">
        <v>7</v>
      </c>
      <c r="AX666" s="255" t="s">
        <v>73</v>
      </c>
      <c r="AY666" s="256" t="s">
        <v>171</v>
      </c>
    </row>
    <row r="667" spans="2:65" s="216" customFormat="1" ht="13.5" x14ac:dyDescent="0.3">
      <c r="B667" s="215"/>
      <c r="D667" s="212" t="s">
        <v>181</v>
      </c>
      <c r="E667" s="217" t="s">
        <v>5</v>
      </c>
      <c r="F667" s="218" t="s">
        <v>1563</v>
      </c>
      <c r="H667" s="219">
        <v>0.156</v>
      </c>
      <c r="M667" s="215"/>
      <c r="N667" s="220"/>
      <c r="O667" s="221"/>
      <c r="P667" s="221"/>
      <c r="Q667" s="221"/>
      <c r="R667" s="221"/>
      <c r="S667" s="221"/>
      <c r="T667" s="221"/>
      <c r="U667" s="221"/>
      <c r="V667" s="221"/>
      <c r="W667" s="221"/>
      <c r="X667" s="222"/>
      <c r="AT667" s="217" t="s">
        <v>181</v>
      </c>
      <c r="AU667" s="217" t="s">
        <v>83</v>
      </c>
      <c r="AV667" s="216" t="s">
        <v>83</v>
      </c>
      <c r="AW667" s="216" t="s">
        <v>7</v>
      </c>
      <c r="AX667" s="216" t="s">
        <v>73</v>
      </c>
      <c r="AY667" s="217" t="s">
        <v>171</v>
      </c>
    </row>
    <row r="668" spans="2:65" s="224" customFormat="1" ht="13.5" x14ac:dyDescent="0.3">
      <c r="B668" s="223"/>
      <c r="D668" s="212" t="s">
        <v>181</v>
      </c>
      <c r="E668" s="225" t="s">
        <v>5</v>
      </c>
      <c r="F668" s="226" t="s">
        <v>205</v>
      </c>
      <c r="H668" s="227">
        <v>4.1920000000000002</v>
      </c>
      <c r="M668" s="223"/>
      <c r="N668" s="228"/>
      <c r="O668" s="229"/>
      <c r="P668" s="229"/>
      <c r="Q668" s="229"/>
      <c r="R668" s="229"/>
      <c r="S668" s="229"/>
      <c r="T668" s="229"/>
      <c r="U668" s="229"/>
      <c r="V668" s="229"/>
      <c r="W668" s="229"/>
      <c r="X668" s="230"/>
      <c r="AT668" s="225" t="s">
        <v>181</v>
      </c>
      <c r="AU668" s="225" t="s">
        <v>83</v>
      </c>
      <c r="AV668" s="224" t="s">
        <v>177</v>
      </c>
      <c r="AW668" s="224" t="s">
        <v>7</v>
      </c>
      <c r="AX668" s="224" t="s">
        <v>81</v>
      </c>
      <c r="AY668" s="225" t="s">
        <v>171</v>
      </c>
    </row>
    <row r="669" spans="2:65" s="45" customFormat="1" ht="16.5" customHeight="1" x14ac:dyDescent="0.3">
      <c r="B669" s="38"/>
      <c r="C669" s="201" t="s">
        <v>797</v>
      </c>
      <c r="D669" s="201" t="s">
        <v>173</v>
      </c>
      <c r="E669" s="202" t="s">
        <v>1564</v>
      </c>
      <c r="F669" s="203" t="s">
        <v>1565</v>
      </c>
      <c r="G669" s="204" t="s">
        <v>195</v>
      </c>
      <c r="H669" s="205">
        <v>6.23</v>
      </c>
      <c r="I669" s="7"/>
      <c r="J669" s="7"/>
      <c r="K669" s="206">
        <f>ROUND(P669*H669,2)</f>
        <v>0</v>
      </c>
      <c r="L669" s="203" t="s">
        <v>5</v>
      </c>
      <c r="M669" s="38"/>
      <c r="N669" s="207" t="s">
        <v>5</v>
      </c>
      <c r="O669" s="208" t="s">
        <v>42</v>
      </c>
      <c r="P669" s="144">
        <f>I669+J669</f>
        <v>0</v>
      </c>
      <c r="Q669" s="144">
        <f>ROUND(I669*H669,2)</f>
        <v>0</v>
      </c>
      <c r="R669" s="144">
        <f>ROUND(J669*H669,2)</f>
        <v>0</v>
      </c>
      <c r="S669" s="39"/>
      <c r="T669" s="209">
        <f>S669*H669</f>
        <v>0</v>
      </c>
      <c r="U669" s="209">
        <v>0</v>
      </c>
      <c r="V669" s="209">
        <f>U669*H669</f>
        <v>0</v>
      </c>
      <c r="W669" s="209">
        <v>0</v>
      </c>
      <c r="X669" s="210">
        <f>W669*H669</f>
        <v>0</v>
      </c>
      <c r="AR669" s="17" t="s">
        <v>177</v>
      </c>
      <c r="AT669" s="17" t="s">
        <v>173</v>
      </c>
      <c r="AU669" s="17" t="s">
        <v>83</v>
      </c>
      <c r="AY669" s="17" t="s">
        <v>171</v>
      </c>
      <c r="BE669" s="211">
        <f>IF(O669="základní",K669,0)</f>
        <v>0</v>
      </c>
      <c r="BF669" s="211">
        <f>IF(O669="snížená",K669,0)</f>
        <v>0</v>
      </c>
      <c r="BG669" s="211">
        <f>IF(O669="zákl. přenesená",K669,0)</f>
        <v>0</v>
      </c>
      <c r="BH669" s="211">
        <f>IF(O669="sníž. přenesená",K669,0)</f>
        <v>0</v>
      </c>
      <c r="BI669" s="211">
        <f>IF(O669="nulová",K669,0)</f>
        <v>0</v>
      </c>
      <c r="BJ669" s="17" t="s">
        <v>81</v>
      </c>
      <c r="BK669" s="211">
        <f>ROUND(P669*H669,2)</f>
        <v>0</v>
      </c>
      <c r="BL669" s="17" t="s">
        <v>177</v>
      </c>
      <c r="BM669" s="17" t="s">
        <v>800</v>
      </c>
    </row>
    <row r="670" spans="2:65" s="45" customFormat="1" ht="27" x14ac:dyDescent="0.3">
      <c r="B670" s="38"/>
      <c r="D670" s="212" t="s">
        <v>179</v>
      </c>
      <c r="F670" s="213" t="s">
        <v>1267</v>
      </c>
      <c r="M670" s="38"/>
      <c r="N670" s="214"/>
      <c r="O670" s="39"/>
      <c r="P670" s="39"/>
      <c r="Q670" s="39"/>
      <c r="R670" s="39"/>
      <c r="S670" s="39"/>
      <c r="T670" s="39"/>
      <c r="U670" s="39"/>
      <c r="V670" s="39"/>
      <c r="W670" s="39"/>
      <c r="X670" s="87"/>
      <c r="AT670" s="17" t="s">
        <v>179</v>
      </c>
      <c r="AU670" s="17" t="s">
        <v>83</v>
      </c>
    </row>
    <row r="671" spans="2:65" s="255" customFormat="1" ht="13.5" x14ac:dyDescent="0.3">
      <c r="B671" s="254"/>
      <c r="C671" s="259"/>
      <c r="D671" s="262" t="s">
        <v>181</v>
      </c>
      <c r="E671" s="264" t="s">
        <v>5</v>
      </c>
      <c r="F671" s="268" t="s">
        <v>1566</v>
      </c>
      <c r="G671" s="259"/>
      <c r="H671" s="264" t="s">
        <v>5</v>
      </c>
      <c r="I671" s="259"/>
      <c r="J671" s="259"/>
      <c r="K671" s="259"/>
      <c r="L671" s="259"/>
      <c r="M671" s="254"/>
      <c r="N671" s="258"/>
      <c r="O671" s="259"/>
      <c r="P671" s="259"/>
      <c r="Q671" s="259"/>
      <c r="R671" s="259"/>
      <c r="S671" s="259"/>
      <c r="T671" s="259"/>
      <c r="U671" s="259"/>
      <c r="V671" s="259"/>
      <c r="W671" s="259"/>
      <c r="X671" s="260"/>
      <c r="AT671" s="256" t="s">
        <v>181</v>
      </c>
      <c r="AU671" s="256" t="s">
        <v>83</v>
      </c>
      <c r="AV671" s="255" t="s">
        <v>81</v>
      </c>
      <c r="AW671" s="255" t="s">
        <v>7</v>
      </c>
      <c r="AX671" s="255" t="s">
        <v>73</v>
      </c>
      <c r="AY671" s="256" t="s">
        <v>171</v>
      </c>
    </row>
    <row r="672" spans="2:65" s="255" customFormat="1" ht="13.5" x14ac:dyDescent="0.3">
      <c r="B672" s="254"/>
      <c r="D672" s="212" t="s">
        <v>181</v>
      </c>
      <c r="E672" s="256" t="s">
        <v>5</v>
      </c>
      <c r="F672" s="257" t="s">
        <v>1333</v>
      </c>
      <c r="H672" s="256" t="s">
        <v>5</v>
      </c>
      <c r="M672" s="254"/>
      <c r="N672" s="258"/>
      <c r="O672" s="259"/>
      <c r="P672" s="259"/>
      <c r="Q672" s="259"/>
      <c r="R672" s="259"/>
      <c r="S672" s="259"/>
      <c r="T672" s="259"/>
      <c r="U672" s="259"/>
      <c r="V672" s="259"/>
      <c r="W672" s="259"/>
      <c r="X672" s="260"/>
      <c r="AT672" s="256" t="s">
        <v>181</v>
      </c>
      <c r="AU672" s="256" t="s">
        <v>83</v>
      </c>
      <c r="AV672" s="255" t="s">
        <v>81</v>
      </c>
      <c r="AW672" s="255" t="s">
        <v>7</v>
      </c>
      <c r="AX672" s="255" t="s">
        <v>73</v>
      </c>
      <c r="AY672" s="256" t="s">
        <v>171</v>
      </c>
    </row>
    <row r="673" spans="2:65" s="216" customFormat="1" ht="13.5" x14ac:dyDescent="0.3">
      <c r="B673" s="215"/>
      <c r="D673" s="212" t="s">
        <v>181</v>
      </c>
      <c r="E673" s="217" t="s">
        <v>5</v>
      </c>
      <c r="F673" s="218" t="s">
        <v>1567</v>
      </c>
      <c r="H673" s="219">
        <v>6.23</v>
      </c>
      <c r="M673" s="215"/>
      <c r="N673" s="220"/>
      <c r="O673" s="221"/>
      <c r="P673" s="221"/>
      <c r="Q673" s="221"/>
      <c r="R673" s="221"/>
      <c r="S673" s="221"/>
      <c r="T673" s="221"/>
      <c r="U673" s="221"/>
      <c r="V673" s="221"/>
      <c r="W673" s="221"/>
      <c r="X673" s="222"/>
      <c r="AT673" s="217" t="s">
        <v>181</v>
      </c>
      <c r="AU673" s="217" t="s">
        <v>83</v>
      </c>
      <c r="AV673" s="216" t="s">
        <v>83</v>
      </c>
      <c r="AW673" s="216" t="s">
        <v>7</v>
      </c>
      <c r="AX673" s="216" t="s">
        <v>73</v>
      </c>
      <c r="AY673" s="217" t="s">
        <v>171</v>
      </c>
    </row>
    <row r="674" spans="2:65" s="224" customFormat="1" ht="13.5" x14ac:dyDescent="0.3">
      <c r="B674" s="223"/>
      <c r="D674" s="212" t="s">
        <v>181</v>
      </c>
      <c r="E674" s="225" t="s">
        <v>5</v>
      </c>
      <c r="F674" s="226" t="s">
        <v>205</v>
      </c>
      <c r="H674" s="227">
        <v>6.23</v>
      </c>
      <c r="M674" s="223"/>
      <c r="N674" s="228"/>
      <c r="O674" s="229"/>
      <c r="P674" s="229"/>
      <c r="Q674" s="229"/>
      <c r="R674" s="229"/>
      <c r="S674" s="229"/>
      <c r="T674" s="229"/>
      <c r="U674" s="229"/>
      <c r="V674" s="229"/>
      <c r="W674" s="229"/>
      <c r="X674" s="230"/>
      <c r="AT674" s="225" t="s">
        <v>181</v>
      </c>
      <c r="AU674" s="225" t="s">
        <v>83</v>
      </c>
      <c r="AV674" s="224" t="s">
        <v>177</v>
      </c>
      <c r="AW674" s="224" t="s">
        <v>7</v>
      </c>
      <c r="AX674" s="224" t="s">
        <v>81</v>
      </c>
      <c r="AY674" s="225" t="s">
        <v>171</v>
      </c>
    </row>
    <row r="675" spans="2:65" s="45" customFormat="1" ht="16.5" customHeight="1" x14ac:dyDescent="0.3">
      <c r="B675" s="38"/>
      <c r="C675" s="201" t="s">
        <v>583</v>
      </c>
      <c r="D675" s="201" t="s">
        <v>173</v>
      </c>
      <c r="E675" s="202" t="s">
        <v>1568</v>
      </c>
      <c r="F675" s="203" t="s">
        <v>1569</v>
      </c>
      <c r="G675" s="204" t="s">
        <v>195</v>
      </c>
      <c r="H675" s="205">
        <v>28.244</v>
      </c>
      <c r="I675" s="7"/>
      <c r="J675" s="7"/>
      <c r="K675" s="206">
        <f>ROUND(P675*H675,2)</f>
        <v>0</v>
      </c>
      <c r="L675" s="203" t="s">
        <v>5</v>
      </c>
      <c r="M675" s="38"/>
      <c r="N675" s="207" t="s">
        <v>5</v>
      </c>
      <c r="O675" s="208" t="s">
        <v>42</v>
      </c>
      <c r="P675" s="144">
        <f>I675+J675</f>
        <v>0</v>
      </c>
      <c r="Q675" s="144">
        <f>ROUND(I675*H675,2)</f>
        <v>0</v>
      </c>
      <c r="R675" s="144">
        <f>ROUND(J675*H675,2)</f>
        <v>0</v>
      </c>
      <c r="S675" s="39"/>
      <c r="T675" s="209">
        <f>S675*H675</f>
        <v>0</v>
      </c>
      <c r="U675" s="209">
        <v>0</v>
      </c>
      <c r="V675" s="209">
        <f>U675*H675</f>
        <v>0</v>
      </c>
      <c r="W675" s="209">
        <v>0</v>
      </c>
      <c r="X675" s="210">
        <f>W675*H675</f>
        <v>0</v>
      </c>
      <c r="AR675" s="17" t="s">
        <v>177</v>
      </c>
      <c r="AT675" s="17" t="s">
        <v>173</v>
      </c>
      <c r="AU675" s="17" t="s">
        <v>83</v>
      </c>
      <c r="AY675" s="17" t="s">
        <v>171</v>
      </c>
      <c r="BE675" s="211">
        <f>IF(O675="základní",K675,0)</f>
        <v>0</v>
      </c>
      <c r="BF675" s="211">
        <f>IF(O675="snížená",K675,0)</f>
        <v>0</v>
      </c>
      <c r="BG675" s="211">
        <f>IF(O675="zákl. přenesená",K675,0)</f>
        <v>0</v>
      </c>
      <c r="BH675" s="211">
        <f>IF(O675="sníž. přenesená",K675,0)</f>
        <v>0</v>
      </c>
      <c r="BI675" s="211">
        <f>IF(O675="nulová",K675,0)</f>
        <v>0</v>
      </c>
      <c r="BJ675" s="17" t="s">
        <v>81</v>
      </c>
      <c r="BK675" s="211">
        <f>ROUND(P675*H675,2)</f>
        <v>0</v>
      </c>
      <c r="BL675" s="17" t="s">
        <v>177</v>
      </c>
      <c r="BM675" s="17" t="s">
        <v>804</v>
      </c>
    </row>
    <row r="676" spans="2:65" s="45" customFormat="1" ht="54" x14ac:dyDescent="0.3">
      <c r="B676" s="38"/>
      <c r="C676" s="39"/>
      <c r="D676" s="262" t="s">
        <v>179</v>
      </c>
      <c r="E676" s="39"/>
      <c r="F676" s="269" t="s">
        <v>1570</v>
      </c>
      <c r="G676" s="39"/>
      <c r="H676" s="39"/>
      <c r="I676" s="39"/>
      <c r="J676" s="39"/>
      <c r="K676" s="39"/>
      <c r="L676" s="39"/>
      <c r="M676" s="38"/>
      <c r="N676" s="214"/>
      <c r="O676" s="39"/>
      <c r="P676" s="39"/>
      <c r="Q676" s="39"/>
      <c r="R676" s="39"/>
      <c r="S676" s="39"/>
      <c r="T676" s="39"/>
      <c r="U676" s="39"/>
      <c r="V676" s="39"/>
      <c r="W676" s="39"/>
      <c r="X676" s="87"/>
      <c r="AT676" s="17" t="s">
        <v>179</v>
      </c>
      <c r="AU676" s="17" t="s">
        <v>83</v>
      </c>
    </row>
    <row r="677" spans="2:65" s="255" customFormat="1" ht="13.5" x14ac:dyDescent="0.3">
      <c r="B677" s="254"/>
      <c r="D677" s="212" t="s">
        <v>181</v>
      </c>
      <c r="E677" s="256" t="s">
        <v>5</v>
      </c>
      <c r="F677" s="257" t="s">
        <v>1571</v>
      </c>
      <c r="H677" s="256" t="s">
        <v>5</v>
      </c>
      <c r="M677" s="254"/>
      <c r="N677" s="258"/>
      <c r="O677" s="259"/>
      <c r="P677" s="259"/>
      <c r="Q677" s="259"/>
      <c r="R677" s="259"/>
      <c r="S677" s="259"/>
      <c r="T677" s="259"/>
      <c r="U677" s="259"/>
      <c r="V677" s="259"/>
      <c r="W677" s="259"/>
      <c r="X677" s="260"/>
      <c r="AT677" s="256" t="s">
        <v>181</v>
      </c>
      <c r="AU677" s="256" t="s">
        <v>83</v>
      </c>
      <c r="AV677" s="255" t="s">
        <v>81</v>
      </c>
      <c r="AW677" s="255" t="s">
        <v>7</v>
      </c>
      <c r="AX677" s="255" t="s">
        <v>73</v>
      </c>
      <c r="AY677" s="256" t="s">
        <v>171</v>
      </c>
    </row>
    <row r="678" spans="2:65" s="255" customFormat="1" ht="13.5" x14ac:dyDescent="0.3">
      <c r="B678" s="254"/>
      <c r="D678" s="212" t="s">
        <v>181</v>
      </c>
      <c r="E678" s="256" t="s">
        <v>5</v>
      </c>
      <c r="F678" s="257" t="s">
        <v>1331</v>
      </c>
      <c r="H678" s="256" t="s">
        <v>5</v>
      </c>
      <c r="M678" s="254"/>
      <c r="N678" s="258"/>
      <c r="O678" s="259"/>
      <c r="P678" s="259"/>
      <c r="Q678" s="259"/>
      <c r="R678" s="259"/>
      <c r="S678" s="259"/>
      <c r="T678" s="259"/>
      <c r="U678" s="259"/>
      <c r="V678" s="259"/>
      <c r="W678" s="259"/>
      <c r="X678" s="260"/>
      <c r="AT678" s="256" t="s">
        <v>181</v>
      </c>
      <c r="AU678" s="256" t="s">
        <v>83</v>
      </c>
      <c r="AV678" s="255" t="s">
        <v>81</v>
      </c>
      <c r="AW678" s="255" t="s">
        <v>7</v>
      </c>
      <c r="AX678" s="255" t="s">
        <v>73</v>
      </c>
      <c r="AY678" s="256" t="s">
        <v>171</v>
      </c>
    </row>
    <row r="679" spans="2:65" s="216" customFormat="1" ht="13.5" x14ac:dyDescent="0.3">
      <c r="B679" s="215"/>
      <c r="D679" s="212" t="s">
        <v>181</v>
      </c>
      <c r="E679" s="217" t="s">
        <v>5</v>
      </c>
      <c r="F679" s="218" t="s">
        <v>1572</v>
      </c>
      <c r="H679" s="219">
        <v>2.9279999999999999</v>
      </c>
      <c r="M679" s="215"/>
      <c r="N679" s="220"/>
      <c r="O679" s="221"/>
      <c r="P679" s="221"/>
      <c r="Q679" s="221"/>
      <c r="R679" s="221"/>
      <c r="S679" s="221"/>
      <c r="T679" s="221"/>
      <c r="U679" s="221"/>
      <c r="V679" s="221"/>
      <c r="W679" s="221"/>
      <c r="X679" s="222"/>
      <c r="AT679" s="217" t="s">
        <v>181</v>
      </c>
      <c r="AU679" s="217" t="s">
        <v>83</v>
      </c>
      <c r="AV679" s="216" t="s">
        <v>83</v>
      </c>
      <c r="AW679" s="216" t="s">
        <v>7</v>
      </c>
      <c r="AX679" s="216" t="s">
        <v>73</v>
      </c>
      <c r="AY679" s="217" t="s">
        <v>171</v>
      </c>
    </row>
    <row r="680" spans="2:65" s="255" customFormat="1" ht="13.5" x14ac:dyDescent="0.3">
      <c r="B680" s="254"/>
      <c r="D680" s="212" t="s">
        <v>181</v>
      </c>
      <c r="E680" s="256" t="s">
        <v>5</v>
      </c>
      <c r="F680" s="257" t="s">
        <v>1329</v>
      </c>
      <c r="H680" s="256" t="s">
        <v>5</v>
      </c>
      <c r="M680" s="254"/>
      <c r="N680" s="258"/>
      <c r="O680" s="259"/>
      <c r="P680" s="259"/>
      <c r="Q680" s="259"/>
      <c r="R680" s="259"/>
      <c r="S680" s="259"/>
      <c r="T680" s="259"/>
      <c r="U680" s="259"/>
      <c r="V680" s="259"/>
      <c r="W680" s="259"/>
      <c r="X680" s="260"/>
      <c r="AT680" s="256" t="s">
        <v>181</v>
      </c>
      <c r="AU680" s="256" t="s">
        <v>83</v>
      </c>
      <c r="AV680" s="255" t="s">
        <v>81</v>
      </c>
      <c r="AW680" s="255" t="s">
        <v>7</v>
      </c>
      <c r="AX680" s="255" t="s">
        <v>73</v>
      </c>
      <c r="AY680" s="256" t="s">
        <v>171</v>
      </c>
    </row>
    <row r="681" spans="2:65" s="216" customFormat="1" ht="13.5" x14ac:dyDescent="0.3">
      <c r="B681" s="215"/>
      <c r="D681" s="212" t="s">
        <v>181</v>
      </c>
      <c r="E681" s="217" t="s">
        <v>5</v>
      </c>
      <c r="F681" s="218" t="s">
        <v>1573</v>
      </c>
      <c r="H681" s="219">
        <v>25.315999999999999</v>
      </c>
      <c r="M681" s="215"/>
      <c r="N681" s="220"/>
      <c r="O681" s="221"/>
      <c r="P681" s="221"/>
      <c r="Q681" s="221"/>
      <c r="R681" s="221"/>
      <c r="S681" s="221"/>
      <c r="T681" s="221"/>
      <c r="U681" s="221"/>
      <c r="V681" s="221"/>
      <c r="W681" s="221"/>
      <c r="X681" s="222"/>
      <c r="AT681" s="217" t="s">
        <v>181</v>
      </c>
      <c r="AU681" s="217" t="s">
        <v>83</v>
      </c>
      <c r="AV681" s="216" t="s">
        <v>83</v>
      </c>
      <c r="AW681" s="216" t="s">
        <v>7</v>
      </c>
      <c r="AX681" s="216" t="s">
        <v>73</v>
      </c>
      <c r="AY681" s="217" t="s">
        <v>171</v>
      </c>
    </row>
    <row r="682" spans="2:65" s="224" customFormat="1" ht="13.5" x14ac:dyDescent="0.3">
      <c r="B682" s="223"/>
      <c r="D682" s="212" t="s">
        <v>181</v>
      </c>
      <c r="E682" s="225" t="s">
        <v>5</v>
      </c>
      <c r="F682" s="226" t="s">
        <v>205</v>
      </c>
      <c r="H682" s="227">
        <v>28.244</v>
      </c>
      <c r="M682" s="223"/>
      <c r="N682" s="228"/>
      <c r="O682" s="229"/>
      <c r="P682" s="229"/>
      <c r="Q682" s="229"/>
      <c r="R682" s="229"/>
      <c r="S682" s="229"/>
      <c r="T682" s="229"/>
      <c r="U682" s="229"/>
      <c r="V682" s="229"/>
      <c r="W682" s="229"/>
      <c r="X682" s="230"/>
      <c r="AT682" s="225" t="s">
        <v>181</v>
      </c>
      <c r="AU682" s="225" t="s">
        <v>83</v>
      </c>
      <c r="AV682" s="224" t="s">
        <v>177</v>
      </c>
      <c r="AW682" s="224" t="s">
        <v>7</v>
      </c>
      <c r="AX682" s="224" t="s">
        <v>81</v>
      </c>
      <c r="AY682" s="225" t="s">
        <v>171</v>
      </c>
    </row>
    <row r="683" spans="2:65" s="45" customFormat="1" ht="16.5" customHeight="1" x14ac:dyDescent="0.3">
      <c r="B683" s="38"/>
      <c r="C683" s="201" t="s">
        <v>805</v>
      </c>
      <c r="D683" s="201" t="s">
        <v>173</v>
      </c>
      <c r="E683" s="202" t="s">
        <v>1574</v>
      </c>
      <c r="F683" s="203" t="s">
        <v>1575</v>
      </c>
      <c r="G683" s="204" t="s">
        <v>195</v>
      </c>
      <c r="H683" s="205">
        <v>34.011000000000003</v>
      </c>
      <c r="I683" s="7"/>
      <c r="J683" s="7"/>
      <c r="K683" s="206">
        <f>ROUND(P683*H683,2)</f>
        <v>0</v>
      </c>
      <c r="L683" s="203" t="s">
        <v>5</v>
      </c>
      <c r="M683" s="38"/>
      <c r="N683" s="207" t="s">
        <v>5</v>
      </c>
      <c r="O683" s="208" t="s">
        <v>42</v>
      </c>
      <c r="P683" s="144">
        <f>I683+J683</f>
        <v>0</v>
      </c>
      <c r="Q683" s="144">
        <f>ROUND(I683*H683,2)</f>
        <v>0</v>
      </c>
      <c r="R683" s="144">
        <f>ROUND(J683*H683,2)</f>
        <v>0</v>
      </c>
      <c r="S683" s="39"/>
      <c r="T683" s="209">
        <f>S683*H683</f>
        <v>0</v>
      </c>
      <c r="U683" s="209">
        <v>0</v>
      </c>
      <c r="V683" s="209">
        <f>U683*H683</f>
        <v>0</v>
      </c>
      <c r="W683" s="209">
        <v>0</v>
      </c>
      <c r="X683" s="210">
        <f>W683*H683</f>
        <v>0</v>
      </c>
      <c r="AR683" s="17" t="s">
        <v>177</v>
      </c>
      <c r="AT683" s="17" t="s">
        <v>173</v>
      </c>
      <c r="AU683" s="17" t="s">
        <v>83</v>
      </c>
      <c r="AY683" s="17" t="s">
        <v>171</v>
      </c>
      <c r="BE683" s="211">
        <f>IF(O683="základní",K683,0)</f>
        <v>0</v>
      </c>
      <c r="BF683" s="211">
        <f>IF(O683="snížená",K683,0)</f>
        <v>0</v>
      </c>
      <c r="BG683" s="211">
        <f>IF(O683="zákl. přenesená",K683,0)</f>
        <v>0</v>
      </c>
      <c r="BH683" s="211">
        <f>IF(O683="sníž. přenesená",K683,0)</f>
        <v>0</v>
      </c>
      <c r="BI683" s="211">
        <f>IF(O683="nulová",K683,0)</f>
        <v>0</v>
      </c>
      <c r="BJ683" s="17" t="s">
        <v>81</v>
      </c>
      <c r="BK683" s="211">
        <f>ROUND(P683*H683,2)</f>
        <v>0</v>
      </c>
      <c r="BL683" s="17" t="s">
        <v>177</v>
      </c>
      <c r="BM683" s="17" t="s">
        <v>808</v>
      </c>
    </row>
    <row r="684" spans="2:65" s="45" customFormat="1" ht="27" x14ac:dyDescent="0.3">
      <c r="B684" s="38"/>
      <c r="D684" s="212" t="s">
        <v>179</v>
      </c>
      <c r="F684" s="213" t="s">
        <v>1267</v>
      </c>
      <c r="M684" s="38"/>
      <c r="N684" s="214"/>
      <c r="O684" s="39"/>
      <c r="P684" s="39"/>
      <c r="Q684" s="39"/>
      <c r="R684" s="39"/>
      <c r="S684" s="39"/>
      <c r="T684" s="39"/>
      <c r="U684" s="39"/>
      <c r="V684" s="39"/>
      <c r="W684" s="39"/>
      <c r="X684" s="87"/>
      <c r="AT684" s="17" t="s">
        <v>179</v>
      </c>
      <c r="AU684" s="17" t="s">
        <v>83</v>
      </c>
    </row>
    <row r="685" spans="2:65" s="255" customFormat="1" ht="13.5" x14ac:dyDescent="0.3">
      <c r="B685" s="254"/>
      <c r="D685" s="212" t="s">
        <v>181</v>
      </c>
      <c r="E685" s="256" t="s">
        <v>5</v>
      </c>
      <c r="F685" s="257" t="s">
        <v>1576</v>
      </c>
      <c r="H685" s="256" t="s">
        <v>5</v>
      </c>
      <c r="M685" s="254"/>
      <c r="N685" s="258"/>
      <c r="O685" s="259"/>
      <c r="P685" s="259"/>
      <c r="Q685" s="259"/>
      <c r="R685" s="259"/>
      <c r="S685" s="259"/>
      <c r="T685" s="259"/>
      <c r="U685" s="259"/>
      <c r="V685" s="259"/>
      <c r="W685" s="259"/>
      <c r="X685" s="260"/>
      <c r="AT685" s="256" t="s">
        <v>181</v>
      </c>
      <c r="AU685" s="256" t="s">
        <v>83</v>
      </c>
      <c r="AV685" s="255" t="s">
        <v>81</v>
      </c>
      <c r="AW685" s="255" t="s">
        <v>7</v>
      </c>
      <c r="AX685" s="255" t="s">
        <v>73</v>
      </c>
      <c r="AY685" s="256" t="s">
        <v>171</v>
      </c>
    </row>
    <row r="686" spans="2:65" s="255" customFormat="1" ht="13.5" x14ac:dyDescent="0.3">
      <c r="B686" s="254"/>
      <c r="D686" s="212" t="s">
        <v>181</v>
      </c>
      <c r="E686" s="256" t="s">
        <v>5</v>
      </c>
      <c r="F686" s="257" t="s">
        <v>1329</v>
      </c>
      <c r="H686" s="256" t="s">
        <v>5</v>
      </c>
      <c r="M686" s="254"/>
      <c r="N686" s="258"/>
      <c r="O686" s="259"/>
      <c r="P686" s="259"/>
      <c r="Q686" s="259"/>
      <c r="R686" s="259"/>
      <c r="S686" s="259"/>
      <c r="T686" s="259"/>
      <c r="U686" s="259"/>
      <c r="V686" s="259"/>
      <c r="W686" s="259"/>
      <c r="X686" s="260"/>
      <c r="AT686" s="256" t="s">
        <v>181</v>
      </c>
      <c r="AU686" s="256" t="s">
        <v>83</v>
      </c>
      <c r="AV686" s="255" t="s">
        <v>81</v>
      </c>
      <c r="AW686" s="255" t="s">
        <v>7</v>
      </c>
      <c r="AX686" s="255" t="s">
        <v>73</v>
      </c>
      <c r="AY686" s="256" t="s">
        <v>171</v>
      </c>
    </row>
    <row r="687" spans="2:65" s="216" customFormat="1" ht="13.5" x14ac:dyDescent="0.3">
      <c r="B687" s="215"/>
      <c r="D687" s="212" t="s">
        <v>181</v>
      </c>
      <c r="E687" s="217" t="s">
        <v>5</v>
      </c>
      <c r="F687" s="218" t="s">
        <v>1577</v>
      </c>
      <c r="H687" s="219">
        <v>30.350999999999999</v>
      </c>
      <c r="M687" s="215"/>
      <c r="N687" s="220"/>
      <c r="O687" s="221"/>
      <c r="P687" s="221"/>
      <c r="Q687" s="221"/>
      <c r="R687" s="221"/>
      <c r="S687" s="221"/>
      <c r="T687" s="221"/>
      <c r="U687" s="221"/>
      <c r="V687" s="221"/>
      <c r="W687" s="221"/>
      <c r="X687" s="222"/>
      <c r="AT687" s="217" t="s">
        <v>181</v>
      </c>
      <c r="AU687" s="217" t="s">
        <v>83</v>
      </c>
      <c r="AV687" s="216" t="s">
        <v>83</v>
      </c>
      <c r="AW687" s="216" t="s">
        <v>7</v>
      </c>
      <c r="AX687" s="216" t="s">
        <v>73</v>
      </c>
      <c r="AY687" s="217" t="s">
        <v>171</v>
      </c>
    </row>
    <row r="688" spans="2:65" s="255" customFormat="1" ht="13.5" x14ac:dyDescent="0.3">
      <c r="B688" s="254"/>
      <c r="D688" s="212" t="s">
        <v>181</v>
      </c>
      <c r="E688" s="256" t="s">
        <v>5</v>
      </c>
      <c r="F688" s="257" t="s">
        <v>1331</v>
      </c>
      <c r="H688" s="256" t="s">
        <v>5</v>
      </c>
      <c r="M688" s="254"/>
      <c r="N688" s="258"/>
      <c r="O688" s="259"/>
      <c r="P688" s="259"/>
      <c r="Q688" s="259"/>
      <c r="R688" s="259"/>
      <c r="S688" s="259"/>
      <c r="T688" s="259"/>
      <c r="U688" s="259"/>
      <c r="V688" s="259"/>
      <c r="W688" s="259"/>
      <c r="X688" s="260"/>
      <c r="AT688" s="256" t="s">
        <v>181</v>
      </c>
      <c r="AU688" s="256" t="s">
        <v>83</v>
      </c>
      <c r="AV688" s="255" t="s">
        <v>81</v>
      </c>
      <c r="AW688" s="255" t="s">
        <v>7</v>
      </c>
      <c r="AX688" s="255" t="s">
        <v>73</v>
      </c>
      <c r="AY688" s="256" t="s">
        <v>171</v>
      </c>
    </row>
    <row r="689" spans="2:65" s="216" customFormat="1" ht="13.5" x14ac:dyDescent="0.3">
      <c r="B689" s="215"/>
      <c r="D689" s="212" t="s">
        <v>181</v>
      </c>
      <c r="E689" s="217" t="s">
        <v>5</v>
      </c>
      <c r="F689" s="218" t="s">
        <v>1578</v>
      </c>
      <c r="H689" s="219">
        <v>3.66</v>
      </c>
      <c r="M689" s="215"/>
      <c r="N689" s="220"/>
      <c r="O689" s="221"/>
      <c r="P689" s="221"/>
      <c r="Q689" s="221"/>
      <c r="R689" s="221"/>
      <c r="S689" s="221"/>
      <c r="T689" s="221"/>
      <c r="U689" s="221"/>
      <c r="V689" s="221"/>
      <c r="W689" s="221"/>
      <c r="X689" s="222"/>
      <c r="AT689" s="217" t="s">
        <v>181</v>
      </c>
      <c r="AU689" s="217" t="s">
        <v>83</v>
      </c>
      <c r="AV689" s="216" t="s">
        <v>83</v>
      </c>
      <c r="AW689" s="216" t="s">
        <v>7</v>
      </c>
      <c r="AX689" s="216" t="s">
        <v>73</v>
      </c>
      <c r="AY689" s="217" t="s">
        <v>171</v>
      </c>
    </row>
    <row r="690" spans="2:65" s="224" customFormat="1" ht="13.5" x14ac:dyDescent="0.3">
      <c r="B690" s="223"/>
      <c r="D690" s="212" t="s">
        <v>181</v>
      </c>
      <c r="E690" s="225" t="s">
        <v>5</v>
      </c>
      <c r="F690" s="226" t="s">
        <v>205</v>
      </c>
      <c r="H690" s="227">
        <v>34.011000000000003</v>
      </c>
      <c r="M690" s="223"/>
      <c r="N690" s="228"/>
      <c r="O690" s="229"/>
      <c r="P690" s="229"/>
      <c r="Q690" s="229"/>
      <c r="R690" s="229"/>
      <c r="S690" s="229"/>
      <c r="T690" s="229"/>
      <c r="U690" s="229"/>
      <c r="V690" s="229"/>
      <c r="W690" s="229"/>
      <c r="X690" s="230"/>
      <c r="AT690" s="225" t="s">
        <v>181</v>
      </c>
      <c r="AU690" s="225" t="s">
        <v>83</v>
      </c>
      <c r="AV690" s="224" t="s">
        <v>177</v>
      </c>
      <c r="AW690" s="224" t="s">
        <v>7</v>
      </c>
      <c r="AX690" s="224" t="s">
        <v>81</v>
      </c>
      <c r="AY690" s="225" t="s">
        <v>171</v>
      </c>
    </row>
    <row r="691" spans="2:65" s="45" customFormat="1" ht="16.5" customHeight="1" x14ac:dyDescent="0.3">
      <c r="B691" s="38"/>
      <c r="C691" s="201" t="s">
        <v>588</v>
      </c>
      <c r="D691" s="201" t="s">
        <v>173</v>
      </c>
      <c r="E691" s="202" t="s">
        <v>1579</v>
      </c>
      <c r="F691" s="203" t="s">
        <v>1580</v>
      </c>
      <c r="G691" s="204" t="s">
        <v>195</v>
      </c>
      <c r="H691" s="205">
        <v>11.196999999999999</v>
      </c>
      <c r="I691" s="7"/>
      <c r="J691" s="7"/>
      <c r="K691" s="206">
        <f>ROUND(P691*H691,2)</f>
        <v>0</v>
      </c>
      <c r="L691" s="203" t="s">
        <v>5</v>
      </c>
      <c r="M691" s="38"/>
      <c r="N691" s="207" t="s">
        <v>5</v>
      </c>
      <c r="O691" s="208" t="s">
        <v>42</v>
      </c>
      <c r="P691" s="144">
        <f>I691+J691</f>
        <v>0</v>
      </c>
      <c r="Q691" s="144">
        <f>ROUND(I691*H691,2)</f>
        <v>0</v>
      </c>
      <c r="R691" s="144">
        <f>ROUND(J691*H691,2)</f>
        <v>0</v>
      </c>
      <c r="S691" s="39"/>
      <c r="T691" s="209">
        <f>S691*H691</f>
        <v>0</v>
      </c>
      <c r="U691" s="209">
        <v>0</v>
      </c>
      <c r="V691" s="209">
        <f>U691*H691</f>
        <v>0</v>
      </c>
      <c r="W691" s="209">
        <v>0</v>
      </c>
      <c r="X691" s="210">
        <f>W691*H691</f>
        <v>0</v>
      </c>
      <c r="AR691" s="17" t="s">
        <v>177</v>
      </c>
      <c r="AT691" s="17" t="s">
        <v>173</v>
      </c>
      <c r="AU691" s="17" t="s">
        <v>83</v>
      </c>
      <c r="AY691" s="17" t="s">
        <v>171</v>
      </c>
      <c r="BE691" s="211">
        <f>IF(O691="základní",K691,0)</f>
        <v>0</v>
      </c>
      <c r="BF691" s="211">
        <f>IF(O691="snížená",K691,0)</f>
        <v>0</v>
      </c>
      <c r="BG691" s="211">
        <f>IF(O691="zákl. přenesená",K691,0)</f>
        <v>0</v>
      </c>
      <c r="BH691" s="211">
        <f>IF(O691="sníž. přenesená",K691,0)</f>
        <v>0</v>
      </c>
      <c r="BI691" s="211">
        <f>IF(O691="nulová",K691,0)</f>
        <v>0</v>
      </c>
      <c r="BJ691" s="17" t="s">
        <v>81</v>
      </c>
      <c r="BK691" s="211">
        <f>ROUND(P691*H691,2)</f>
        <v>0</v>
      </c>
      <c r="BL691" s="17" t="s">
        <v>177</v>
      </c>
      <c r="BM691" s="17" t="s">
        <v>811</v>
      </c>
    </row>
    <row r="692" spans="2:65" s="45" customFormat="1" ht="27" x14ac:dyDescent="0.3">
      <c r="B692" s="38"/>
      <c r="D692" s="212" t="s">
        <v>179</v>
      </c>
      <c r="F692" s="213" t="s">
        <v>1267</v>
      </c>
      <c r="M692" s="38"/>
      <c r="N692" s="214"/>
      <c r="O692" s="39"/>
      <c r="P692" s="39"/>
      <c r="Q692" s="39"/>
      <c r="R692" s="39"/>
      <c r="S692" s="39"/>
      <c r="T692" s="39"/>
      <c r="U692" s="39"/>
      <c r="V692" s="39"/>
      <c r="W692" s="39"/>
      <c r="X692" s="87"/>
      <c r="AT692" s="17" t="s">
        <v>179</v>
      </c>
      <c r="AU692" s="17" t="s">
        <v>83</v>
      </c>
    </row>
    <row r="693" spans="2:65" s="255" customFormat="1" ht="13.5" x14ac:dyDescent="0.3">
      <c r="B693" s="254"/>
      <c r="D693" s="212" t="s">
        <v>181</v>
      </c>
      <c r="E693" s="256" t="s">
        <v>5</v>
      </c>
      <c r="F693" s="257" t="s">
        <v>1551</v>
      </c>
      <c r="H693" s="256" t="s">
        <v>5</v>
      </c>
      <c r="M693" s="254"/>
      <c r="N693" s="258"/>
      <c r="O693" s="259"/>
      <c r="P693" s="259"/>
      <c r="Q693" s="259"/>
      <c r="R693" s="259"/>
      <c r="S693" s="259"/>
      <c r="T693" s="259"/>
      <c r="U693" s="259"/>
      <c r="V693" s="259"/>
      <c r="W693" s="259"/>
      <c r="X693" s="260"/>
      <c r="AT693" s="256" t="s">
        <v>181</v>
      </c>
      <c r="AU693" s="256" t="s">
        <v>83</v>
      </c>
      <c r="AV693" s="255" t="s">
        <v>81</v>
      </c>
      <c r="AW693" s="255" t="s">
        <v>7</v>
      </c>
      <c r="AX693" s="255" t="s">
        <v>73</v>
      </c>
      <c r="AY693" s="256" t="s">
        <v>171</v>
      </c>
    </row>
    <row r="694" spans="2:65" s="255" customFormat="1" ht="13.5" x14ac:dyDescent="0.3">
      <c r="B694" s="254"/>
      <c r="D694" s="212" t="s">
        <v>181</v>
      </c>
      <c r="E694" s="256" t="s">
        <v>5</v>
      </c>
      <c r="F694" s="257" t="s">
        <v>1329</v>
      </c>
      <c r="H694" s="256" t="s">
        <v>5</v>
      </c>
      <c r="M694" s="254"/>
      <c r="N694" s="258"/>
      <c r="O694" s="259"/>
      <c r="P694" s="259"/>
      <c r="Q694" s="259"/>
      <c r="R694" s="259"/>
      <c r="S694" s="259"/>
      <c r="T694" s="259"/>
      <c r="U694" s="259"/>
      <c r="V694" s="259"/>
      <c r="W694" s="259"/>
      <c r="X694" s="260"/>
      <c r="AT694" s="256" t="s">
        <v>181</v>
      </c>
      <c r="AU694" s="256" t="s">
        <v>83</v>
      </c>
      <c r="AV694" s="255" t="s">
        <v>81</v>
      </c>
      <c r="AW694" s="255" t="s">
        <v>7</v>
      </c>
      <c r="AX694" s="255" t="s">
        <v>73</v>
      </c>
      <c r="AY694" s="256" t="s">
        <v>171</v>
      </c>
    </row>
    <row r="695" spans="2:65" s="216" customFormat="1" ht="13.5" x14ac:dyDescent="0.3">
      <c r="B695" s="215"/>
      <c r="D695" s="212" t="s">
        <v>181</v>
      </c>
      <c r="E695" s="217" t="s">
        <v>5</v>
      </c>
      <c r="F695" s="218" t="s">
        <v>1552</v>
      </c>
      <c r="H695" s="219">
        <v>9.9770000000000003</v>
      </c>
      <c r="M695" s="215"/>
      <c r="N695" s="220"/>
      <c r="O695" s="221"/>
      <c r="P695" s="221"/>
      <c r="Q695" s="221"/>
      <c r="R695" s="221"/>
      <c r="S695" s="221"/>
      <c r="T695" s="221"/>
      <c r="U695" s="221"/>
      <c r="V695" s="221"/>
      <c r="W695" s="221"/>
      <c r="X695" s="222"/>
      <c r="AT695" s="217" t="s">
        <v>181</v>
      </c>
      <c r="AU695" s="217" t="s">
        <v>83</v>
      </c>
      <c r="AV695" s="216" t="s">
        <v>83</v>
      </c>
      <c r="AW695" s="216" t="s">
        <v>7</v>
      </c>
      <c r="AX695" s="216" t="s">
        <v>73</v>
      </c>
      <c r="AY695" s="217" t="s">
        <v>171</v>
      </c>
    </row>
    <row r="696" spans="2:65" s="255" customFormat="1" ht="13.5" x14ac:dyDescent="0.3">
      <c r="B696" s="254"/>
      <c r="C696" s="259"/>
      <c r="D696" s="262" t="s">
        <v>181</v>
      </c>
      <c r="E696" s="264" t="s">
        <v>5</v>
      </c>
      <c r="F696" s="268" t="s">
        <v>1331</v>
      </c>
      <c r="G696" s="259"/>
      <c r="H696" s="264" t="s">
        <v>5</v>
      </c>
      <c r="I696" s="259"/>
      <c r="J696" s="259"/>
      <c r="K696" s="259"/>
      <c r="L696" s="259"/>
      <c r="M696" s="254"/>
      <c r="N696" s="258"/>
      <c r="O696" s="259"/>
      <c r="P696" s="259"/>
      <c r="Q696" s="259"/>
      <c r="R696" s="259"/>
      <c r="S696" s="259"/>
      <c r="T696" s="259"/>
      <c r="U696" s="259"/>
      <c r="V696" s="259"/>
      <c r="W696" s="259"/>
      <c r="X696" s="260"/>
      <c r="AT696" s="256" t="s">
        <v>181</v>
      </c>
      <c r="AU696" s="256" t="s">
        <v>83</v>
      </c>
      <c r="AV696" s="255" t="s">
        <v>81</v>
      </c>
      <c r="AW696" s="255" t="s">
        <v>7</v>
      </c>
      <c r="AX696" s="255" t="s">
        <v>73</v>
      </c>
      <c r="AY696" s="256" t="s">
        <v>171</v>
      </c>
    </row>
    <row r="697" spans="2:65" s="216" customFormat="1" ht="13.5" x14ac:dyDescent="0.3">
      <c r="B697" s="215"/>
      <c r="D697" s="212" t="s">
        <v>181</v>
      </c>
      <c r="E697" s="217" t="s">
        <v>5</v>
      </c>
      <c r="F697" s="218" t="s">
        <v>1553</v>
      </c>
      <c r="H697" s="219">
        <v>1.22</v>
      </c>
      <c r="M697" s="215"/>
      <c r="N697" s="220"/>
      <c r="O697" s="221"/>
      <c r="P697" s="221"/>
      <c r="Q697" s="221"/>
      <c r="R697" s="221"/>
      <c r="S697" s="221"/>
      <c r="T697" s="221"/>
      <c r="U697" s="221"/>
      <c r="V697" s="221"/>
      <c r="W697" s="221"/>
      <c r="X697" s="222"/>
      <c r="AT697" s="217" t="s">
        <v>181</v>
      </c>
      <c r="AU697" s="217" t="s">
        <v>83</v>
      </c>
      <c r="AV697" s="216" t="s">
        <v>83</v>
      </c>
      <c r="AW697" s="216" t="s">
        <v>7</v>
      </c>
      <c r="AX697" s="216" t="s">
        <v>73</v>
      </c>
      <c r="AY697" s="217" t="s">
        <v>171</v>
      </c>
    </row>
    <row r="698" spans="2:65" s="224" customFormat="1" ht="13.5" x14ac:dyDescent="0.3">
      <c r="B698" s="223"/>
      <c r="D698" s="212" t="s">
        <v>181</v>
      </c>
      <c r="E698" s="225" t="s">
        <v>5</v>
      </c>
      <c r="F698" s="226" t="s">
        <v>205</v>
      </c>
      <c r="H698" s="227">
        <v>11.196999999999999</v>
      </c>
      <c r="M698" s="223"/>
      <c r="N698" s="228"/>
      <c r="O698" s="229"/>
      <c r="P698" s="229"/>
      <c r="Q698" s="229"/>
      <c r="R698" s="229"/>
      <c r="S698" s="229"/>
      <c r="T698" s="229"/>
      <c r="U698" s="229"/>
      <c r="V698" s="229"/>
      <c r="W698" s="229"/>
      <c r="X698" s="230"/>
      <c r="AT698" s="225" t="s">
        <v>181</v>
      </c>
      <c r="AU698" s="225" t="s">
        <v>83</v>
      </c>
      <c r="AV698" s="224" t="s">
        <v>177</v>
      </c>
      <c r="AW698" s="224" t="s">
        <v>7</v>
      </c>
      <c r="AX698" s="224" t="s">
        <v>81</v>
      </c>
      <c r="AY698" s="225" t="s">
        <v>171</v>
      </c>
    </row>
    <row r="699" spans="2:65" s="45" customFormat="1" ht="16.5" customHeight="1" x14ac:dyDescent="0.3">
      <c r="B699" s="38"/>
      <c r="C699" s="201" t="s">
        <v>812</v>
      </c>
      <c r="D699" s="201" t="s">
        <v>173</v>
      </c>
      <c r="E699" s="202" t="s">
        <v>1581</v>
      </c>
      <c r="F699" s="203" t="s">
        <v>1582</v>
      </c>
      <c r="G699" s="204" t="s">
        <v>195</v>
      </c>
      <c r="H699" s="205">
        <v>10.422000000000001</v>
      </c>
      <c r="I699" s="7"/>
      <c r="J699" s="7"/>
      <c r="K699" s="206">
        <f>ROUND(P699*H699,2)</f>
        <v>0</v>
      </c>
      <c r="L699" s="203" t="s">
        <v>5</v>
      </c>
      <c r="M699" s="38"/>
      <c r="N699" s="207" t="s">
        <v>5</v>
      </c>
      <c r="O699" s="208" t="s">
        <v>42</v>
      </c>
      <c r="P699" s="144">
        <f>I699+J699</f>
        <v>0</v>
      </c>
      <c r="Q699" s="144">
        <f>ROUND(I699*H699,2)</f>
        <v>0</v>
      </c>
      <c r="R699" s="144">
        <f>ROUND(J699*H699,2)</f>
        <v>0</v>
      </c>
      <c r="S699" s="39"/>
      <c r="T699" s="209">
        <f>S699*H699</f>
        <v>0</v>
      </c>
      <c r="U699" s="209">
        <v>0</v>
      </c>
      <c r="V699" s="209">
        <f>U699*H699</f>
        <v>0</v>
      </c>
      <c r="W699" s="209">
        <v>0</v>
      </c>
      <c r="X699" s="210">
        <f>W699*H699</f>
        <v>0</v>
      </c>
      <c r="AR699" s="17" t="s">
        <v>177</v>
      </c>
      <c r="AT699" s="17" t="s">
        <v>173</v>
      </c>
      <c r="AU699" s="17" t="s">
        <v>83</v>
      </c>
      <c r="AY699" s="17" t="s">
        <v>171</v>
      </c>
      <c r="BE699" s="211">
        <f>IF(O699="základní",K699,0)</f>
        <v>0</v>
      </c>
      <c r="BF699" s="211">
        <f>IF(O699="snížená",K699,0)</f>
        <v>0</v>
      </c>
      <c r="BG699" s="211">
        <f>IF(O699="zákl. přenesená",K699,0)</f>
        <v>0</v>
      </c>
      <c r="BH699" s="211">
        <f>IF(O699="sníž. přenesená",K699,0)</f>
        <v>0</v>
      </c>
      <c r="BI699" s="211">
        <f>IF(O699="nulová",K699,0)</f>
        <v>0</v>
      </c>
      <c r="BJ699" s="17" t="s">
        <v>81</v>
      </c>
      <c r="BK699" s="211">
        <f>ROUND(P699*H699,2)</f>
        <v>0</v>
      </c>
      <c r="BL699" s="17" t="s">
        <v>177</v>
      </c>
      <c r="BM699" s="17" t="s">
        <v>815</v>
      </c>
    </row>
    <row r="700" spans="2:65" s="45" customFormat="1" ht="27" x14ac:dyDescent="0.3">
      <c r="B700" s="38"/>
      <c r="D700" s="212" t="s">
        <v>179</v>
      </c>
      <c r="F700" s="213" t="s">
        <v>1267</v>
      </c>
      <c r="M700" s="38"/>
      <c r="N700" s="214"/>
      <c r="O700" s="39"/>
      <c r="P700" s="39"/>
      <c r="Q700" s="39"/>
      <c r="R700" s="39"/>
      <c r="S700" s="39"/>
      <c r="T700" s="39"/>
      <c r="U700" s="39"/>
      <c r="V700" s="39"/>
      <c r="W700" s="39"/>
      <c r="X700" s="87"/>
      <c r="AT700" s="17" t="s">
        <v>179</v>
      </c>
      <c r="AU700" s="17" t="s">
        <v>83</v>
      </c>
    </row>
    <row r="701" spans="2:65" s="255" customFormat="1" ht="13.5" x14ac:dyDescent="0.3">
      <c r="B701" s="254"/>
      <c r="D701" s="212" t="s">
        <v>181</v>
      </c>
      <c r="E701" s="256" t="s">
        <v>5</v>
      </c>
      <c r="F701" s="257" t="s">
        <v>1566</v>
      </c>
      <c r="H701" s="256" t="s">
        <v>5</v>
      </c>
      <c r="M701" s="254"/>
      <c r="N701" s="258"/>
      <c r="O701" s="259"/>
      <c r="P701" s="259"/>
      <c r="Q701" s="259"/>
      <c r="R701" s="259"/>
      <c r="S701" s="259"/>
      <c r="T701" s="259"/>
      <c r="U701" s="259"/>
      <c r="V701" s="259"/>
      <c r="W701" s="259"/>
      <c r="X701" s="260"/>
      <c r="AT701" s="256" t="s">
        <v>181</v>
      </c>
      <c r="AU701" s="256" t="s">
        <v>83</v>
      </c>
      <c r="AV701" s="255" t="s">
        <v>81</v>
      </c>
      <c r="AW701" s="255" t="s">
        <v>7</v>
      </c>
      <c r="AX701" s="255" t="s">
        <v>73</v>
      </c>
      <c r="AY701" s="256" t="s">
        <v>171</v>
      </c>
    </row>
    <row r="702" spans="2:65" s="255" customFormat="1" ht="13.5" x14ac:dyDescent="0.3">
      <c r="B702" s="254"/>
      <c r="D702" s="212" t="s">
        <v>181</v>
      </c>
      <c r="E702" s="256" t="s">
        <v>5</v>
      </c>
      <c r="F702" s="257" t="s">
        <v>1333</v>
      </c>
      <c r="H702" s="256" t="s">
        <v>5</v>
      </c>
      <c r="M702" s="254"/>
      <c r="N702" s="258"/>
      <c r="O702" s="259"/>
      <c r="P702" s="259"/>
      <c r="Q702" s="259"/>
      <c r="R702" s="259"/>
      <c r="S702" s="259"/>
      <c r="T702" s="259"/>
      <c r="U702" s="259"/>
      <c r="V702" s="259"/>
      <c r="W702" s="259"/>
      <c r="X702" s="260"/>
      <c r="AT702" s="256" t="s">
        <v>181</v>
      </c>
      <c r="AU702" s="256" t="s">
        <v>83</v>
      </c>
      <c r="AV702" s="255" t="s">
        <v>81</v>
      </c>
      <c r="AW702" s="255" t="s">
        <v>7</v>
      </c>
      <c r="AX702" s="255" t="s">
        <v>73</v>
      </c>
      <c r="AY702" s="256" t="s">
        <v>171</v>
      </c>
    </row>
    <row r="703" spans="2:65" s="216" customFormat="1" ht="13.5" x14ac:dyDescent="0.3">
      <c r="B703" s="215"/>
      <c r="D703" s="212" t="s">
        <v>181</v>
      </c>
      <c r="E703" s="217" t="s">
        <v>5</v>
      </c>
      <c r="F703" s="218" t="s">
        <v>1567</v>
      </c>
      <c r="H703" s="219">
        <v>6.23</v>
      </c>
      <c r="M703" s="215"/>
      <c r="N703" s="220"/>
      <c r="O703" s="221"/>
      <c r="P703" s="221"/>
      <c r="Q703" s="221"/>
      <c r="R703" s="221"/>
      <c r="S703" s="221"/>
      <c r="T703" s="221"/>
      <c r="U703" s="221"/>
      <c r="V703" s="221"/>
      <c r="W703" s="221"/>
      <c r="X703" s="222"/>
      <c r="AT703" s="217" t="s">
        <v>181</v>
      </c>
      <c r="AU703" s="217" t="s">
        <v>83</v>
      </c>
      <c r="AV703" s="216" t="s">
        <v>83</v>
      </c>
      <c r="AW703" s="216" t="s">
        <v>7</v>
      </c>
      <c r="AX703" s="216" t="s">
        <v>73</v>
      </c>
      <c r="AY703" s="217" t="s">
        <v>171</v>
      </c>
    </row>
    <row r="704" spans="2:65" s="244" customFormat="1" ht="13.5" x14ac:dyDescent="0.3">
      <c r="B704" s="243"/>
      <c r="D704" s="212" t="s">
        <v>181</v>
      </c>
      <c r="E704" s="245" t="s">
        <v>5</v>
      </c>
      <c r="F704" s="246" t="s">
        <v>501</v>
      </c>
      <c r="H704" s="247">
        <v>6.23</v>
      </c>
      <c r="M704" s="243"/>
      <c r="N704" s="248"/>
      <c r="O704" s="249"/>
      <c r="P704" s="249"/>
      <c r="Q704" s="249"/>
      <c r="R704" s="249"/>
      <c r="S704" s="249"/>
      <c r="T704" s="249"/>
      <c r="U704" s="249"/>
      <c r="V704" s="249"/>
      <c r="W704" s="249"/>
      <c r="X704" s="250"/>
      <c r="AT704" s="245" t="s">
        <v>181</v>
      </c>
      <c r="AU704" s="245" t="s">
        <v>83</v>
      </c>
      <c r="AV704" s="244" t="s">
        <v>188</v>
      </c>
      <c r="AW704" s="244" t="s">
        <v>7</v>
      </c>
      <c r="AX704" s="244" t="s">
        <v>73</v>
      </c>
      <c r="AY704" s="245" t="s">
        <v>171</v>
      </c>
    </row>
    <row r="705" spans="2:51" s="255" customFormat="1" ht="13.5" x14ac:dyDescent="0.3">
      <c r="B705" s="254"/>
      <c r="C705" s="259"/>
      <c r="D705" s="262" t="s">
        <v>181</v>
      </c>
      <c r="E705" s="264" t="s">
        <v>5</v>
      </c>
      <c r="F705" s="268" t="s">
        <v>1556</v>
      </c>
      <c r="G705" s="259"/>
      <c r="H705" s="264" t="s">
        <v>5</v>
      </c>
      <c r="I705" s="259"/>
      <c r="J705" s="259"/>
      <c r="K705" s="259"/>
      <c r="L705" s="259"/>
      <c r="M705" s="254"/>
      <c r="N705" s="258"/>
      <c r="O705" s="259"/>
      <c r="P705" s="259"/>
      <c r="Q705" s="259"/>
      <c r="R705" s="259"/>
      <c r="S705" s="259"/>
      <c r="T705" s="259"/>
      <c r="U705" s="259"/>
      <c r="V705" s="259"/>
      <c r="W705" s="259"/>
      <c r="X705" s="260"/>
      <c r="AT705" s="256" t="s">
        <v>181</v>
      </c>
      <c r="AU705" s="256" t="s">
        <v>83</v>
      </c>
      <c r="AV705" s="255" t="s">
        <v>81</v>
      </c>
      <c r="AW705" s="255" t="s">
        <v>7</v>
      </c>
      <c r="AX705" s="255" t="s">
        <v>73</v>
      </c>
      <c r="AY705" s="256" t="s">
        <v>171</v>
      </c>
    </row>
    <row r="706" spans="2:51" s="255" customFormat="1" ht="13.5" x14ac:dyDescent="0.3">
      <c r="B706" s="254"/>
      <c r="D706" s="212" t="s">
        <v>181</v>
      </c>
      <c r="E706" s="256" t="s">
        <v>5</v>
      </c>
      <c r="F706" s="257" t="s">
        <v>1502</v>
      </c>
      <c r="H706" s="256" t="s">
        <v>5</v>
      </c>
      <c r="M706" s="254"/>
      <c r="N706" s="258"/>
      <c r="O706" s="259"/>
      <c r="P706" s="259"/>
      <c r="Q706" s="259"/>
      <c r="R706" s="259"/>
      <c r="S706" s="259"/>
      <c r="T706" s="259"/>
      <c r="U706" s="259"/>
      <c r="V706" s="259"/>
      <c r="W706" s="259"/>
      <c r="X706" s="260"/>
      <c r="AT706" s="256" t="s">
        <v>181</v>
      </c>
      <c r="AU706" s="256" t="s">
        <v>83</v>
      </c>
      <c r="AV706" s="255" t="s">
        <v>81</v>
      </c>
      <c r="AW706" s="255" t="s">
        <v>7</v>
      </c>
      <c r="AX706" s="255" t="s">
        <v>73</v>
      </c>
      <c r="AY706" s="256" t="s">
        <v>171</v>
      </c>
    </row>
    <row r="707" spans="2:51" s="216" customFormat="1" ht="13.5" x14ac:dyDescent="0.3">
      <c r="B707" s="215"/>
      <c r="D707" s="212" t="s">
        <v>181</v>
      </c>
      <c r="E707" s="217" t="s">
        <v>5</v>
      </c>
      <c r="F707" s="218" t="s">
        <v>1557</v>
      </c>
      <c r="H707" s="219">
        <v>1.2210000000000001</v>
      </c>
      <c r="M707" s="215"/>
      <c r="N707" s="220"/>
      <c r="O707" s="221"/>
      <c r="P707" s="221"/>
      <c r="Q707" s="221"/>
      <c r="R707" s="221"/>
      <c r="S707" s="221"/>
      <c r="T707" s="221"/>
      <c r="U707" s="221"/>
      <c r="V707" s="221"/>
      <c r="W707" s="221"/>
      <c r="X707" s="222"/>
      <c r="AT707" s="217" t="s">
        <v>181</v>
      </c>
      <c r="AU707" s="217" t="s">
        <v>83</v>
      </c>
      <c r="AV707" s="216" t="s">
        <v>83</v>
      </c>
      <c r="AW707" s="216" t="s">
        <v>7</v>
      </c>
      <c r="AX707" s="216" t="s">
        <v>73</v>
      </c>
      <c r="AY707" s="217" t="s">
        <v>171</v>
      </c>
    </row>
    <row r="708" spans="2:51" s="255" customFormat="1" ht="13.5" x14ac:dyDescent="0.3">
      <c r="B708" s="254"/>
      <c r="D708" s="212" t="s">
        <v>181</v>
      </c>
      <c r="E708" s="256" t="s">
        <v>5</v>
      </c>
      <c r="F708" s="257" t="s">
        <v>1487</v>
      </c>
      <c r="H708" s="256" t="s">
        <v>5</v>
      </c>
      <c r="M708" s="254"/>
      <c r="N708" s="258"/>
      <c r="O708" s="259"/>
      <c r="P708" s="259"/>
      <c r="Q708" s="259"/>
      <c r="R708" s="259"/>
      <c r="S708" s="259"/>
      <c r="T708" s="259"/>
      <c r="U708" s="259"/>
      <c r="V708" s="259"/>
      <c r="W708" s="259"/>
      <c r="X708" s="260"/>
      <c r="AT708" s="256" t="s">
        <v>181</v>
      </c>
      <c r="AU708" s="256" t="s">
        <v>83</v>
      </c>
      <c r="AV708" s="255" t="s">
        <v>81</v>
      </c>
      <c r="AW708" s="255" t="s">
        <v>7</v>
      </c>
      <c r="AX708" s="255" t="s">
        <v>73</v>
      </c>
      <c r="AY708" s="256" t="s">
        <v>171</v>
      </c>
    </row>
    <row r="709" spans="2:51" s="216" customFormat="1" ht="13.5" x14ac:dyDescent="0.3">
      <c r="B709" s="215"/>
      <c r="D709" s="212" t="s">
        <v>181</v>
      </c>
      <c r="E709" s="217" t="s">
        <v>5</v>
      </c>
      <c r="F709" s="218" t="s">
        <v>1558</v>
      </c>
      <c r="H709" s="219">
        <v>0.99199999999999999</v>
      </c>
      <c r="M709" s="215"/>
      <c r="N709" s="220"/>
      <c r="O709" s="221"/>
      <c r="P709" s="221"/>
      <c r="Q709" s="221"/>
      <c r="R709" s="221"/>
      <c r="S709" s="221"/>
      <c r="T709" s="221"/>
      <c r="U709" s="221"/>
      <c r="V709" s="221"/>
      <c r="W709" s="221"/>
      <c r="X709" s="222"/>
      <c r="AT709" s="217" t="s">
        <v>181</v>
      </c>
      <c r="AU709" s="217" t="s">
        <v>83</v>
      </c>
      <c r="AV709" s="216" t="s">
        <v>83</v>
      </c>
      <c r="AW709" s="216" t="s">
        <v>7</v>
      </c>
      <c r="AX709" s="216" t="s">
        <v>73</v>
      </c>
      <c r="AY709" s="217" t="s">
        <v>171</v>
      </c>
    </row>
    <row r="710" spans="2:51" s="255" customFormat="1" ht="13.5" x14ac:dyDescent="0.3">
      <c r="B710" s="254"/>
      <c r="D710" s="212" t="s">
        <v>181</v>
      </c>
      <c r="E710" s="256" t="s">
        <v>5</v>
      </c>
      <c r="F710" s="257" t="s">
        <v>1505</v>
      </c>
      <c r="H710" s="256" t="s">
        <v>5</v>
      </c>
      <c r="M710" s="254"/>
      <c r="N710" s="258"/>
      <c r="O710" s="259"/>
      <c r="P710" s="259"/>
      <c r="Q710" s="259"/>
      <c r="R710" s="259"/>
      <c r="S710" s="259"/>
      <c r="T710" s="259"/>
      <c r="U710" s="259"/>
      <c r="V710" s="259"/>
      <c r="W710" s="259"/>
      <c r="X710" s="260"/>
      <c r="AT710" s="256" t="s">
        <v>181</v>
      </c>
      <c r="AU710" s="256" t="s">
        <v>83</v>
      </c>
      <c r="AV710" s="255" t="s">
        <v>81</v>
      </c>
      <c r="AW710" s="255" t="s">
        <v>7</v>
      </c>
      <c r="AX710" s="255" t="s">
        <v>73</v>
      </c>
      <c r="AY710" s="256" t="s">
        <v>171</v>
      </c>
    </row>
    <row r="711" spans="2:51" s="216" customFormat="1" ht="13.5" x14ac:dyDescent="0.3">
      <c r="B711" s="215"/>
      <c r="D711" s="212" t="s">
        <v>181</v>
      </c>
      <c r="E711" s="217" t="s">
        <v>5</v>
      </c>
      <c r="F711" s="218" t="s">
        <v>1559</v>
      </c>
      <c r="H711" s="219">
        <v>0.83</v>
      </c>
      <c r="M711" s="215"/>
      <c r="N711" s="220"/>
      <c r="O711" s="221"/>
      <c r="P711" s="221"/>
      <c r="Q711" s="221"/>
      <c r="R711" s="221"/>
      <c r="S711" s="221"/>
      <c r="T711" s="221"/>
      <c r="U711" s="221"/>
      <c r="V711" s="221"/>
      <c r="W711" s="221"/>
      <c r="X711" s="222"/>
      <c r="AT711" s="217" t="s">
        <v>181</v>
      </c>
      <c r="AU711" s="217" t="s">
        <v>83</v>
      </c>
      <c r="AV711" s="216" t="s">
        <v>83</v>
      </c>
      <c r="AW711" s="216" t="s">
        <v>7</v>
      </c>
      <c r="AX711" s="216" t="s">
        <v>73</v>
      </c>
      <c r="AY711" s="217" t="s">
        <v>171</v>
      </c>
    </row>
    <row r="712" spans="2:51" s="255" customFormat="1" ht="13.5" x14ac:dyDescent="0.3">
      <c r="B712" s="254"/>
      <c r="D712" s="212" t="s">
        <v>181</v>
      </c>
      <c r="E712" s="256" t="s">
        <v>5</v>
      </c>
      <c r="F712" s="257" t="s">
        <v>1489</v>
      </c>
      <c r="H712" s="256" t="s">
        <v>5</v>
      </c>
      <c r="M712" s="254"/>
      <c r="N712" s="258"/>
      <c r="O712" s="259"/>
      <c r="P712" s="259"/>
      <c r="Q712" s="259"/>
      <c r="R712" s="259"/>
      <c r="S712" s="259"/>
      <c r="T712" s="259"/>
      <c r="U712" s="259"/>
      <c r="V712" s="259"/>
      <c r="W712" s="259"/>
      <c r="X712" s="260"/>
      <c r="AT712" s="256" t="s">
        <v>181</v>
      </c>
      <c r="AU712" s="256" t="s">
        <v>83</v>
      </c>
      <c r="AV712" s="255" t="s">
        <v>81</v>
      </c>
      <c r="AW712" s="255" t="s">
        <v>7</v>
      </c>
      <c r="AX712" s="255" t="s">
        <v>73</v>
      </c>
      <c r="AY712" s="256" t="s">
        <v>171</v>
      </c>
    </row>
    <row r="713" spans="2:51" s="216" customFormat="1" ht="13.5" x14ac:dyDescent="0.3">
      <c r="B713" s="215"/>
      <c r="D713" s="212" t="s">
        <v>181</v>
      </c>
      <c r="E713" s="217" t="s">
        <v>5</v>
      </c>
      <c r="F713" s="218" t="s">
        <v>1560</v>
      </c>
      <c r="H713" s="219">
        <v>0.69499999999999995</v>
      </c>
      <c r="M713" s="215"/>
      <c r="N713" s="220"/>
      <c r="O713" s="221"/>
      <c r="P713" s="221"/>
      <c r="Q713" s="221"/>
      <c r="R713" s="221"/>
      <c r="S713" s="221"/>
      <c r="T713" s="221"/>
      <c r="U713" s="221"/>
      <c r="V713" s="221"/>
      <c r="W713" s="221"/>
      <c r="X713" s="222"/>
      <c r="AT713" s="217" t="s">
        <v>181</v>
      </c>
      <c r="AU713" s="217" t="s">
        <v>83</v>
      </c>
      <c r="AV713" s="216" t="s">
        <v>83</v>
      </c>
      <c r="AW713" s="216" t="s">
        <v>7</v>
      </c>
      <c r="AX713" s="216" t="s">
        <v>73</v>
      </c>
      <c r="AY713" s="217" t="s">
        <v>171</v>
      </c>
    </row>
    <row r="714" spans="2:51" s="255" customFormat="1" ht="13.5" x14ac:dyDescent="0.3">
      <c r="B714" s="254"/>
      <c r="D714" s="212" t="s">
        <v>181</v>
      </c>
      <c r="E714" s="256" t="s">
        <v>5</v>
      </c>
      <c r="F714" s="257" t="s">
        <v>1491</v>
      </c>
      <c r="H714" s="256" t="s">
        <v>5</v>
      </c>
      <c r="M714" s="254"/>
      <c r="N714" s="258"/>
      <c r="O714" s="259"/>
      <c r="P714" s="259"/>
      <c r="Q714" s="259"/>
      <c r="R714" s="259"/>
      <c r="S714" s="259"/>
      <c r="T714" s="259"/>
      <c r="U714" s="259"/>
      <c r="V714" s="259"/>
      <c r="W714" s="259"/>
      <c r="X714" s="260"/>
      <c r="AT714" s="256" t="s">
        <v>181</v>
      </c>
      <c r="AU714" s="256" t="s">
        <v>83</v>
      </c>
      <c r="AV714" s="255" t="s">
        <v>81</v>
      </c>
      <c r="AW714" s="255" t="s">
        <v>7</v>
      </c>
      <c r="AX714" s="255" t="s">
        <v>73</v>
      </c>
      <c r="AY714" s="256" t="s">
        <v>171</v>
      </c>
    </row>
    <row r="715" spans="2:51" s="216" customFormat="1" ht="13.5" x14ac:dyDescent="0.3">
      <c r="B715" s="215"/>
      <c r="D715" s="212" t="s">
        <v>181</v>
      </c>
      <c r="E715" s="217" t="s">
        <v>5</v>
      </c>
      <c r="F715" s="218" t="s">
        <v>1561</v>
      </c>
      <c r="H715" s="219">
        <v>0.19600000000000001</v>
      </c>
      <c r="M715" s="215"/>
      <c r="N715" s="220"/>
      <c r="O715" s="221"/>
      <c r="P715" s="221"/>
      <c r="Q715" s="221"/>
      <c r="R715" s="221"/>
      <c r="S715" s="221"/>
      <c r="T715" s="221"/>
      <c r="U715" s="221"/>
      <c r="V715" s="221"/>
      <c r="W715" s="221"/>
      <c r="X715" s="222"/>
      <c r="AT715" s="217" t="s">
        <v>181</v>
      </c>
      <c r="AU715" s="217" t="s">
        <v>83</v>
      </c>
      <c r="AV715" s="216" t="s">
        <v>83</v>
      </c>
      <c r="AW715" s="216" t="s">
        <v>7</v>
      </c>
      <c r="AX715" s="216" t="s">
        <v>73</v>
      </c>
      <c r="AY715" s="217" t="s">
        <v>171</v>
      </c>
    </row>
    <row r="716" spans="2:51" s="255" customFormat="1" ht="13.5" x14ac:dyDescent="0.3">
      <c r="B716" s="254"/>
      <c r="D716" s="212" t="s">
        <v>181</v>
      </c>
      <c r="E716" s="256" t="s">
        <v>5</v>
      </c>
      <c r="F716" s="257" t="s">
        <v>1493</v>
      </c>
      <c r="H716" s="256" t="s">
        <v>5</v>
      </c>
      <c r="M716" s="254"/>
      <c r="N716" s="258"/>
      <c r="O716" s="259"/>
      <c r="P716" s="259"/>
      <c r="Q716" s="259"/>
      <c r="R716" s="259"/>
      <c r="S716" s="259"/>
      <c r="T716" s="259"/>
      <c r="U716" s="259"/>
      <c r="V716" s="259"/>
      <c r="W716" s="259"/>
      <c r="X716" s="260"/>
      <c r="AT716" s="256" t="s">
        <v>181</v>
      </c>
      <c r="AU716" s="256" t="s">
        <v>83</v>
      </c>
      <c r="AV716" s="255" t="s">
        <v>81</v>
      </c>
      <c r="AW716" s="255" t="s">
        <v>7</v>
      </c>
      <c r="AX716" s="255" t="s">
        <v>73</v>
      </c>
      <c r="AY716" s="256" t="s">
        <v>171</v>
      </c>
    </row>
    <row r="717" spans="2:51" s="216" customFormat="1" ht="13.5" x14ac:dyDescent="0.3">
      <c r="B717" s="215"/>
      <c r="D717" s="212" t="s">
        <v>181</v>
      </c>
      <c r="E717" s="217" t="s">
        <v>5</v>
      </c>
      <c r="F717" s="218" t="s">
        <v>1562</v>
      </c>
      <c r="H717" s="219">
        <v>0.10199999999999999</v>
      </c>
      <c r="M717" s="215"/>
      <c r="N717" s="220"/>
      <c r="O717" s="221"/>
      <c r="P717" s="221"/>
      <c r="Q717" s="221"/>
      <c r="R717" s="221"/>
      <c r="S717" s="221"/>
      <c r="T717" s="221"/>
      <c r="U717" s="221"/>
      <c r="V717" s="221"/>
      <c r="W717" s="221"/>
      <c r="X717" s="222"/>
      <c r="AT717" s="217" t="s">
        <v>181</v>
      </c>
      <c r="AU717" s="217" t="s">
        <v>83</v>
      </c>
      <c r="AV717" s="216" t="s">
        <v>83</v>
      </c>
      <c r="AW717" s="216" t="s">
        <v>7</v>
      </c>
      <c r="AX717" s="216" t="s">
        <v>73</v>
      </c>
      <c r="AY717" s="217" t="s">
        <v>171</v>
      </c>
    </row>
    <row r="718" spans="2:51" s="255" customFormat="1" ht="13.5" x14ac:dyDescent="0.3">
      <c r="B718" s="254"/>
      <c r="D718" s="212" t="s">
        <v>181</v>
      </c>
      <c r="E718" s="256" t="s">
        <v>5</v>
      </c>
      <c r="F718" s="257" t="s">
        <v>1495</v>
      </c>
      <c r="H718" s="256" t="s">
        <v>5</v>
      </c>
      <c r="M718" s="254"/>
      <c r="N718" s="258"/>
      <c r="O718" s="259"/>
      <c r="P718" s="259"/>
      <c r="Q718" s="259"/>
      <c r="R718" s="259"/>
      <c r="S718" s="259"/>
      <c r="T718" s="259"/>
      <c r="U718" s="259"/>
      <c r="V718" s="259"/>
      <c r="W718" s="259"/>
      <c r="X718" s="260"/>
      <c r="AT718" s="256" t="s">
        <v>181</v>
      </c>
      <c r="AU718" s="256" t="s">
        <v>83</v>
      </c>
      <c r="AV718" s="255" t="s">
        <v>81</v>
      </c>
      <c r="AW718" s="255" t="s">
        <v>7</v>
      </c>
      <c r="AX718" s="255" t="s">
        <v>73</v>
      </c>
      <c r="AY718" s="256" t="s">
        <v>171</v>
      </c>
    </row>
    <row r="719" spans="2:51" s="216" customFormat="1" ht="13.5" x14ac:dyDescent="0.3">
      <c r="B719" s="215"/>
      <c r="D719" s="212" t="s">
        <v>181</v>
      </c>
      <c r="E719" s="217" t="s">
        <v>5</v>
      </c>
      <c r="F719" s="218" t="s">
        <v>1563</v>
      </c>
      <c r="H719" s="219">
        <v>0.156</v>
      </c>
      <c r="M719" s="215"/>
      <c r="N719" s="220"/>
      <c r="O719" s="221"/>
      <c r="P719" s="221"/>
      <c r="Q719" s="221"/>
      <c r="R719" s="221"/>
      <c r="S719" s="221"/>
      <c r="T719" s="221"/>
      <c r="U719" s="221"/>
      <c r="V719" s="221"/>
      <c r="W719" s="221"/>
      <c r="X719" s="222"/>
      <c r="AT719" s="217" t="s">
        <v>181</v>
      </c>
      <c r="AU719" s="217" t="s">
        <v>83</v>
      </c>
      <c r="AV719" s="216" t="s">
        <v>83</v>
      </c>
      <c r="AW719" s="216" t="s">
        <v>7</v>
      </c>
      <c r="AX719" s="216" t="s">
        <v>73</v>
      </c>
      <c r="AY719" s="217" t="s">
        <v>171</v>
      </c>
    </row>
    <row r="720" spans="2:51" s="244" customFormat="1" ht="13.5" x14ac:dyDescent="0.3">
      <c r="B720" s="243"/>
      <c r="D720" s="212" t="s">
        <v>181</v>
      </c>
      <c r="E720" s="245" t="s">
        <v>5</v>
      </c>
      <c r="F720" s="246" t="s">
        <v>501</v>
      </c>
      <c r="H720" s="247">
        <v>4.1920000000000002</v>
      </c>
      <c r="M720" s="243"/>
      <c r="N720" s="248"/>
      <c r="O720" s="249"/>
      <c r="P720" s="249"/>
      <c r="Q720" s="249"/>
      <c r="R720" s="249"/>
      <c r="S720" s="249"/>
      <c r="T720" s="249"/>
      <c r="U720" s="249"/>
      <c r="V720" s="249"/>
      <c r="W720" s="249"/>
      <c r="X720" s="250"/>
      <c r="AT720" s="245" t="s">
        <v>181</v>
      </c>
      <c r="AU720" s="245" t="s">
        <v>83</v>
      </c>
      <c r="AV720" s="244" t="s">
        <v>188</v>
      </c>
      <c r="AW720" s="244" t="s">
        <v>7</v>
      </c>
      <c r="AX720" s="244" t="s">
        <v>73</v>
      </c>
      <c r="AY720" s="245" t="s">
        <v>171</v>
      </c>
    </row>
    <row r="721" spans="2:65" s="224" customFormat="1" ht="13.5" x14ac:dyDescent="0.3">
      <c r="B721" s="223"/>
      <c r="D721" s="212" t="s">
        <v>181</v>
      </c>
      <c r="E721" s="225" t="s">
        <v>5</v>
      </c>
      <c r="F721" s="226" t="s">
        <v>205</v>
      </c>
      <c r="H721" s="227">
        <v>10.422000000000001</v>
      </c>
      <c r="M721" s="223"/>
      <c r="N721" s="228"/>
      <c r="O721" s="229"/>
      <c r="P721" s="229"/>
      <c r="Q721" s="229"/>
      <c r="R721" s="229"/>
      <c r="S721" s="229"/>
      <c r="T721" s="229"/>
      <c r="U721" s="229"/>
      <c r="V721" s="229"/>
      <c r="W721" s="229"/>
      <c r="X721" s="230"/>
      <c r="AT721" s="225" t="s">
        <v>181</v>
      </c>
      <c r="AU721" s="225" t="s">
        <v>83</v>
      </c>
      <c r="AV721" s="224" t="s">
        <v>177</v>
      </c>
      <c r="AW721" s="224" t="s">
        <v>7</v>
      </c>
      <c r="AX721" s="224" t="s">
        <v>81</v>
      </c>
      <c r="AY721" s="225" t="s">
        <v>171</v>
      </c>
    </row>
    <row r="722" spans="2:65" s="45" customFormat="1" ht="16.5" customHeight="1" x14ac:dyDescent="0.3">
      <c r="B722" s="38"/>
      <c r="C722" s="201" t="s">
        <v>592</v>
      </c>
      <c r="D722" s="201" t="s">
        <v>173</v>
      </c>
      <c r="E722" s="202" t="s">
        <v>1583</v>
      </c>
      <c r="F722" s="203" t="s">
        <v>1584</v>
      </c>
      <c r="G722" s="204" t="s">
        <v>195</v>
      </c>
      <c r="H722" s="205">
        <v>34.011000000000003</v>
      </c>
      <c r="I722" s="7"/>
      <c r="J722" s="7"/>
      <c r="K722" s="206">
        <f>ROUND(P722*H722,2)</f>
        <v>0</v>
      </c>
      <c r="L722" s="203" t="s">
        <v>5</v>
      </c>
      <c r="M722" s="38"/>
      <c r="N722" s="207" t="s">
        <v>5</v>
      </c>
      <c r="O722" s="208" t="s">
        <v>42</v>
      </c>
      <c r="P722" s="144">
        <f>I722+J722</f>
        <v>0</v>
      </c>
      <c r="Q722" s="144">
        <f>ROUND(I722*H722,2)</f>
        <v>0</v>
      </c>
      <c r="R722" s="144">
        <f>ROUND(J722*H722,2)</f>
        <v>0</v>
      </c>
      <c r="S722" s="39"/>
      <c r="T722" s="209">
        <f>S722*H722</f>
        <v>0</v>
      </c>
      <c r="U722" s="209">
        <v>0</v>
      </c>
      <c r="V722" s="209">
        <f>U722*H722</f>
        <v>0</v>
      </c>
      <c r="W722" s="209">
        <v>0</v>
      </c>
      <c r="X722" s="210">
        <f>W722*H722</f>
        <v>0</v>
      </c>
      <c r="AR722" s="17" t="s">
        <v>177</v>
      </c>
      <c r="AT722" s="17" t="s">
        <v>173</v>
      </c>
      <c r="AU722" s="17" t="s">
        <v>83</v>
      </c>
      <c r="AY722" s="17" t="s">
        <v>171</v>
      </c>
      <c r="BE722" s="211">
        <f>IF(O722="základní",K722,0)</f>
        <v>0</v>
      </c>
      <c r="BF722" s="211">
        <f>IF(O722="snížená",K722,0)</f>
        <v>0</v>
      </c>
      <c r="BG722" s="211">
        <f>IF(O722="zákl. přenesená",K722,0)</f>
        <v>0</v>
      </c>
      <c r="BH722" s="211">
        <f>IF(O722="sníž. přenesená",K722,0)</f>
        <v>0</v>
      </c>
      <c r="BI722" s="211">
        <f>IF(O722="nulová",K722,0)</f>
        <v>0</v>
      </c>
      <c r="BJ722" s="17" t="s">
        <v>81</v>
      </c>
      <c r="BK722" s="211">
        <f>ROUND(P722*H722,2)</f>
        <v>0</v>
      </c>
      <c r="BL722" s="17" t="s">
        <v>177</v>
      </c>
      <c r="BM722" s="17" t="s">
        <v>819</v>
      </c>
    </row>
    <row r="723" spans="2:65" s="45" customFormat="1" ht="27" x14ac:dyDescent="0.3">
      <c r="B723" s="38"/>
      <c r="C723" s="39"/>
      <c r="D723" s="262" t="s">
        <v>179</v>
      </c>
      <c r="E723" s="39"/>
      <c r="F723" s="269" t="s">
        <v>1267</v>
      </c>
      <c r="G723" s="39"/>
      <c r="H723" s="39"/>
      <c r="I723" s="39"/>
      <c r="J723" s="39"/>
      <c r="K723" s="39"/>
      <c r="L723" s="39"/>
      <c r="M723" s="38"/>
      <c r="N723" s="214"/>
      <c r="O723" s="39"/>
      <c r="P723" s="39"/>
      <c r="Q723" s="39"/>
      <c r="R723" s="39"/>
      <c r="S723" s="39"/>
      <c r="T723" s="39"/>
      <c r="U723" s="39"/>
      <c r="V723" s="39"/>
      <c r="W723" s="39"/>
      <c r="X723" s="87"/>
      <c r="AT723" s="17" t="s">
        <v>179</v>
      </c>
      <c r="AU723" s="17" t="s">
        <v>83</v>
      </c>
    </row>
    <row r="724" spans="2:65" s="255" customFormat="1" ht="13.5" x14ac:dyDescent="0.3">
      <c r="B724" s="254"/>
      <c r="D724" s="212" t="s">
        <v>181</v>
      </c>
      <c r="E724" s="256" t="s">
        <v>5</v>
      </c>
      <c r="F724" s="257" t="s">
        <v>1576</v>
      </c>
      <c r="H724" s="256" t="s">
        <v>5</v>
      </c>
      <c r="M724" s="254"/>
      <c r="N724" s="258"/>
      <c r="O724" s="259"/>
      <c r="P724" s="259"/>
      <c r="Q724" s="259"/>
      <c r="R724" s="259"/>
      <c r="S724" s="259"/>
      <c r="T724" s="259"/>
      <c r="U724" s="259"/>
      <c r="V724" s="259"/>
      <c r="W724" s="259"/>
      <c r="X724" s="260"/>
      <c r="AT724" s="256" t="s">
        <v>181</v>
      </c>
      <c r="AU724" s="256" t="s">
        <v>83</v>
      </c>
      <c r="AV724" s="255" t="s">
        <v>81</v>
      </c>
      <c r="AW724" s="255" t="s">
        <v>7</v>
      </c>
      <c r="AX724" s="255" t="s">
        <v>73</v>
      </c>
      <c r="AY724" s="256" t="s">
        <v>171</v>
      </c>
    </row>
    <row r="725" spans="2:65" s="255" customFormat="1" ht="13.5" x14ac:dyDescent="0.3">
      <c r="B725" s="254"/>
      <c r="D725" s="212" t="s">
        <v>181</v>
      </c>
      <c r="E725" s="256" t="s">
        <v>5</v>
      </c>
      <c r="F725" s="257" t="s">
        <v>1329</v>
      </c>
      <c r="H725" s="256" t="s">
        <v>5</v>
      </c>
      <c r="M725" s="254"/>
      <c r="N725" s="258"/>
      <c r="O725" s="259"/>
      <c r="P725" s="259"/>
      <c r="Q725" s="259"/>
      <c r="R725" s="259"/>
      <c r="S725" s="259"/>
      <c r="T725" s="259"/>
      <c r="U725" s="259"/>
      <c r="V725" s="259"/>
      <c r="W725" s="259"/>
      <c r="X725" s="260"/>
      <c r="AT725" s="256" t="s">
        <v>181</v>
      </c>
      <c r="AU725" s="256" t="s">
        <v>83</v>
      </c>
      <c r="AV725" s="255" t="s">
        <v>81</v>
      </c>
      <c r="AW725" s="255" t="s">
        <v>7</v>
      </c>
      <c r="AX725" s="255" t="s">
        <v>73</v>
      </c>
      <c r="AY725" s="256" t="s">
        <v>171</v>
      </c>
    </row>
    <row r="726" spans="2:65" s="216" customFormat="1" ht="13.5" x14ac:dyDescent="0.3">
      <c r="B726" s="215"/>
      <c r="D726" s="212" t="s">
        <v>181</v>
      </c>
      <c r="E726" s="217" t="s">
        <v>5</v>
      </c>
      <c r="F726" s="218" t="s">
        <v>1577</v>
      </c>
      <c r="H726" s="219">
        <v>30.350999999999999</v>
      </c>
      <c r="M726" s="215"/>
      <c r="N726" s="220"/>
      <c r="O726" s="221"/>
      <c r="P726" s="221"/>
      <c r="Q726" s="221"/>
      <c r="R726" s="221"/>
      <c r="S726" s="221"/>
      <c r="T726" s="221"/>
      <c r="U726" s="221"/>
      <c r="V726" s="221"/>
      <c r="W726" s="221"/>
      <c r="X726" s="222"/>
      <c r="AT726" s="217" t="s">
        <v>181</v>
      </c>
      <c r="AU726" s="217" t="s">
        <v>83</v>
      </c>
      <c r="AV726" s="216" t="s">
        <v>83</v>
      </c>
      <c r="AW726" s="216" t="s">
        <v>7</v>
      </c>
      <c r="AX726" s="216" t="s">
        <v>73</v>
      </c>
      <c r="AY726" s="217" t="s">
        <v>171</v>
      </c>
    </row>
    <row r="727" spans="2:65" s="255" customFormat="1" ht="13.5" x14ac:dyDescent="0.3">
      <c r="B727" s="254"/>
      <c r="D727" s="212" t="s">
        <v>181</v>
      </c>
      <c r="E727" s="256" t="s">
        <v>5</v>
      </c>
      <c r="F727" s="257" t="s">
        <v>1331</v>
      </c>
      <c r="H727" s="256" t="s">
        <v>5</v>
      </c>
      <c r="M727" s="254"/>
      <c r="N727" s="258"/>
      <c r="O727" s="259"/>
      <c r="P727" s="259"/>
      <c r="Q727" s="259"/>
      <c r="R727" s="259"/>
      <c r="S727" s="259"/>
      <c r="T727" s="259"/>
      <c r="U727" s="259"/>
      <c r="V727" s="259"/>
      <c r="W727" s="259"/>
      <c r="X727" s="260"/>
      <c r="AT727" s="256" t="s">
        <v>181</v>
      </c>
      <c r="AU727" s="256" t="s">
        <v>83</v>
      </c>
      <c r="AV727" s="255" t="s">
        <v>81</v>
      </c>
      <c r="AW727" s="255" t="s">
        <v>7</v>
      </c>
      <c r="AX727" s="255" t="s">
        <v>73</v>
      </c>
      <c r="AY727" s="256" t="s">
        <v>171</v>
      </c>
    </row>
    <row r="728" spans="2:65" s="216" customFormat="1" ht="13.5" x14ac:dyDescent="0.3">
      <c r="B728" s="215"/>
      <c r="D728" s="212" t="s">
        <v>181</v>
      </c>
      <c r="E728" s="217" t="s">
        <v>5</v>
      </c>
      <c r="F728" s="218" t="s">
        <v>1578</v>
      </c>
      <c r="H728" s="219">
        <v>3.66</v>
      </c>
      <c r="M728" s="215"/>
      <c r="N728" s="220"/>
      <c r="O728" s="221"/>
      <c r="P728" s="221"/>
      <c r="Q728" s="221"/>
      <c r="R728" s="221"/>
      <c r="S728" s="221"/>
      <c r="T728" s="221"/>
      <c r="U728" s="221"/>
      <c r="V728" s="221"/>
      <c r="W728" s="221"/>
      <c r="X728" s="222"/>
      <c r="AT728" s="217" t="s">
        <v>181</v>
      </c>
      <c r="AU728" s="217" t="s">
        <v>83</v>
      </c>
      <c r="AV728" s="216" t="s">
        <v>83</v>
      </c>
      <c r="AW728" s="216" t="s">
        <v>7</v>
      </c>
      <c r="AX728" s="216" t="s">
        <v>73</v>
      </c>
      <c r="AY728" s="217" t="s">
        <v>171</v>
      </c>
    </row>
    <row r="729" spans="2:65" s="224" customFormat="1" ht="13.5" x14ac:dyDescent="0.3">
      <c r="B729" s="223"/>
      <c r="D729" s="212" t="s">
        <v>181</v>
      </c>
      <c r="E729" s="225" t="s">
        <v>5</v>
      </c>
      <c r="F729" s="226" t="s">
        <v>205</v>
      </c>
      <c r="H729" s="227">
        <v>34.011000000000003</v>
      </c>
      <c r="M729" s="223"/>
      <c r="N729" s="228"/>
      <c r="O729" s="229"/>
      <c r="P729" s="229"/>
      <c r="Q729" s="229"/>
      <c r="R729" s="229"/>
      <c r="S729" s="229"/>
      <c r="T729" s="229"/>
      <c r="U729" s="229"/>
      <c r="V729" s="229"/>
      <c r="W729" s="229"/>
      <c r="X729" s="230"/>
      <c r="AT729" s="225" t="s">
        <v>181</v>
      </c>
      <c r="AU729" s="225" t="s">
        <v>83</v>
      </c>
      <c r="AV729" s="224" t="s">
        <v>177</v>
      </c>
      <c r="AW729" s="224" t="s">
        <v>7</v>
      </c>
      <c r="AX729" s="224" t="s">
        <v>81</v>
      </c>
      <c r="AY729" s="225" t="s">
        <v>171</v>
      </c>
    </row>
    <row r="730" spans="2:65" s="45" customFormat="1" ht="25.5" customHeight="1" x14ac:dyDescent="0.3">
      <c r="B730" s="38"/>
      <c r="C730" s="201" t="s">
        <v>820</v>
      </c>
      <c r="D730" s="201" t="s">
        <v>173</v>
      </c>
      <c r="E730" s="202" t="s">
        <v>1585</v>
      </c>
      <c r="F730" s="203" t="s">
        <v>1586</v>
      </c>
      <c r="G730" s="204" t="s">
        <v>195</v>
      </c>
      <c r="H730" s="205">
        <v>28.244</v>
      </c>
      <c r="I730" s="7"/>
      <c r="J730" s="7"/>
      <c r="K730" s="206">
        <f>ROUND(P730*H730,2)</f>
        <v>0</v>
      </c>
      <c r="L730" s="203" t="s">
        <v>5</v>
      </c>
      <c r="M730" s="38"/>
      <c r="N730" s="207" t="s">
        <v>5</v>
      </c>
      <c r="O730" s="208" t="s">
        <v>42</v>
      </c>
      <c r="P730" s="144">
        <f>I730+J730</f>
        <v>0</v>
      </c>
      <c r="Q730" s="144">
        <f>ROUND(I730*H730,2)</f>
        <v>0</v>
      </c>
      <c r="R730" s="144">
        <f>ROUND(J730*H730,2)</f>
        <v>0</v>
      </c>
      <c r="S730" s="39"/>
      <c r="T730" s="209">
        <f>S730*H730</f>
        <v>0</v>
      </c>
      <c r="U730" s="209">
        <v>0</v>
      </c>
      <c r="V730" s="209">
        <f>U730*H730</f>
        <v>0</v>
      </c>
      <c r="W730" s="209">
        <v>0</v>
      </c>
      <c r="X730" s="210">
        <f>W730*H730</f>
        <v>0</v>
      </c>
      <c r="AR730" s="17" t="s">
        <v>177</v>
      </c>
      <c r="AT730" s="17" t="s">
        <v>173</v>
      </c>
      <c r="AU730" s="17" t="s">
        <v>83</v>
      </c>
      <c r="AY730" s="17" t="s">
        <v>171</v>
      </c>
      <c r="BE730" s="211">
        <f>IF(O730="základní",K730,0)</f>
        <v>0</v>
      </c>
      <c r="BF730" s="211">
        <f>IF(O730="snížená",K730,0)</f>
        <v>0</v>
      </c>
      <c r="BG730" s="211">
        <f>IF(O730="zákl. přenesená",K730,0)</f>
        <v>0</v>
      </c>
      <c r="BH730" s="211">
        <f>IF(O730="sníž. přenesená",K730,0)</f>
        <v>0</v>
      </c>
      <c r="BI730" s="211">
        <f>IF(O730="nulová",K730,0)</f>
        <v>0</v>
      </c>
      <c r="BJ730" s="17" t="s">
        <v>81</v>
      </c>
      <c r="BK730" s="211">
        <f>ROUND(P730*H730,2)</f>
        <v>0</v>
      </c>
      <c r="BL730" s="17" t="s">
        <v>177</v>
      </c>
      <c r="BM730" s="17" t="s">
        <v>823</v>
      </c>
    </row>
    <row r="731" spans="2:65" s="45" customFormat="1" ht="27" x14ac:dyDescent="0.3">
      <c r="B731" s="38"/>
      <c r="D731" s="212" t="s">
        <v>179</v>
      </c>
      <c r="F731" s="213" t="s">
        <v>1267</v>
      </c>
      <c r="M731" s="38"/>
      <c r="N731" s="214"/>
      <c r="O731" s="39"/>
      <c r="P731" s="39"/>
      <c r="Q731" s="39"/>
      <c r="R731" s="39"/>
      <c r="S731" s="39"/>
      <c r="T731" s="39"/>
      <c r="U731" s="39"/>
      <c r="V731" s="39"/>
      <c r="W731" s="39"/>
      <c r="X731" s="87"/>
      <c r="AT731" s="17" t="s">
        <v>179</v>
      </c>
      <c r="AU731" s="17" t="s">
        <v>83</v>
      </c>
    </row>
    <row r="732" spans="2:65" s="255" customFormat="1" ht="13.5" x14ac:dyDescent="0.3">
      <c r="B732" s="254"/>
      <c r="D732" s="212" t="s">
        <v>181</v>
      </c>
      <c r="E732" s="256" t="s">
        <v>5</v>
      </c>
      <c r="F732" s="257" t="s">
        <v>1587</v>
      </c>
      <c r="H732" s="256" t="s">
        <v>5</v>
      </c>
      <c r="M732" s="254"/>
      <c r="N732" s="258"/>
      <c r="O732" s="259"/>
      <c r="P732" s="259"/>
      <c r="Q732" s="259"/>
      <c r="R732" s="259"/>
      <c r="S732" s="259"/>
      <c r="T732" s="259"/>
      <c r="U732" s="259"/>
      <c r="V732" s="259"/>
      <c r="W732" s="259"/>
      <c r="X732" s="260"/>
      <c r="AT732" s="256" t="s">
        <v>181</v>
      </c>
      <c r="AU732" s="256" t="s">
        <v>83</v>
      </c>
      <c r="AV732" s="255" t="s">
        <v>81</v>
      </c>
      <c r="AW732" s="255" t="s">
        <v>7</v>
      </c>
      <c r="AX732" s="255" t="s">
        <v>73</v>
      </c>
      <c r="AY732" s="256" t="s">
        <v>171</v>
      </c>
    </row>
    <row r="733" spans="2:65" s="255" customFormat="1" ht="13.5" x14ac:dyDescent="0.3">
      <c r="B733" s="254"/>
      <c r="D733" s="212" t="s">
        <v>181</v>
      </c>
      <c r="E733" s="256" t="s">
        <v>5</v>
      </c>
      <c r="F733" s="257" t="s">
        <v>1331</v>
      </c>
      <c r="H733" s="256" t="s">
        <v>5</v>
      </c>
      <c r="M733" s="254"/>
      <c r="N733" s="258"/>
      <c r="O733" s="259"/>
      <c r="P733" s="259"/>
      <c r="Q733" s="259"/>
      <c r="R733" s="259"/>
      <c r="S733" s="259"/>
      <c r="T733" s="259"/>
      <c r="U733" s="259"/>
      <c r="V733" s="259"/>
      <c r="W733" s="259"/>
      <c r="X733" s="260"/>
      <c r="AT733" s="256" t="s">
        <v>181</v>
      </c>
      <c r="AU733" s="256" t="s">
        <v>83</v>
      </c>
      <c r="AV733" s="255" t="s">
        <v>81</v>
      </c>
      <c r="AW733" s="255" t="s">
        <v>7</v>
      </c>
      <c r="AX733" s="255" t="s">
        <v>73</v>
      </c>
      <c r="AY733" s="256" t="s">
        <v>171</v>
      </c>
    </row>
    <row r="734" spans="2:65" s="216" customFormat="1" ht="13.5" x14ac:dyDescent="0.3">
      <c r="B734" s="215"/>
      <c r="D734" s="212" t="s">
        <v>181</v>
      </c>
      <c r="E734" s="217" t="s">
        <v>5</v>
      </c>
      <c r="F734" s="218" t="s">
        <v>1572</v>
      </c>
      <c r="H734" s="219">
        <v>2.9279999999999999</v>
      </c>
      <c r="M734" s="215"/>
      <c r="N734" s="220"/>
      <c r="O734" s="221"/>
      <c r="P734" s="221"/>
      <c r="Q734" s="221"/>
      <c r="R734" s="221"/>
      <c r="S734" s="221"/>
      <c r="T734" s="221"/>
      <c r="U734" s="221"/>
      <c r="V734" s="221"/>
      <c r="W734" s="221"/>
      <c r="X734" s="222"/>
      <c r="AT734" s="217" t="s">
        <v>181</v>
      </c>
      <c r="AU734" s="217" t="s">
        <v>83</v>
      </c>
      <c r="AV734" s="216" t="s">
        <v>83</v>
      </c>
      <c r="AW734" s="216" t="s">
        <v>7</v>
      </c>
      <c r="AX734" s="216" t="s">
        <v>73</v>
      </c>
      <c r="AY734" s="217" t="s">
        <v>171</v>
      </c>
    </row>
    <row r="735" spans="2:65" s="255" customFormat="1" ht="13.5" x14ac:dyDescent="0.3">
      <c r="B735" s="254"/>
      <c r="D735" s="212" t="s">
        <v>181</v>
      </c>
      <c r="E735" s="256" t="s">
        <v>5</v>
      </c>
      <c r="F735" s="257" t="s">
        <v>1329</v>
      </c>
      <c r="H735" s="256" t="s">
        <v>5</v>
      </c>
      <c r="M735" s="254"/>
      <c r="N735" s="258"/>
      <c r="O735" s="259"/>
      <c r="P735" s="259"/>
      <c r="Q735" s="259"/>
      <c r="R735" s="259"/>
      <c r="S735" s="259"/>
      <c r="T735" s="259"/>
      <c r="U735" s="259"/>
      <c r="V735" s="259"/>
      <c r="W735" s="259"/>
      <c r="X735" s="260"/>
      <c r="AT735" s="256" t="s">
        <v>181</v>
      </c>
      <c r="AU735" s="256" t="s">
        <v>83</v>
      </c>
      <c r="AV735" s="255" t="s">
        <v>81</v>
      </c>
      <c r="AW735" s="255" t="s">
        <v>7</v>
      </c>
      <c r="AX735" s="255" t="s">
        <v>73</v>
      </c>
      <c r="AY735" s="256" t="s">
        <v>171</v>
      </c>
    </row>
    <row r="736" spans="2:65" s="216" customFormat="1" ht="13.5" x14ac:dyDescent="0.3">
      <c r="B736" s="215"/>
      <c r="D736" s="212" t="s">
        <v>181</v>
      </c>
      <c r="E736" s="217" t="s">
        <v>5</v>
      </c>
      <c r="F736" s="218" t="s">
        <v>1573</v>
      </c>
      <c r="H736" s="219">
        <v>25.315999999999999</v>
      </c>
      <c r="M736" s="215"/>
      <c r="N736" s="220"/>
      <c r="O736" s="221"/>
      <c r="P736" s="221"/>
      <c r="Q736" s="221"/>
      <c r="R736" s="221"/>
      <c r="S736" s="221"/>
      <c r="T736" s="221"/>
      <c r="U736" s="221"/>
      <c r="V736" s="221"/>
      <c r="W736" s="221"/>
      <c r="X736" s="222"/>
      <c r="AT736" s="217" t="s">
        <v>181</v>
      </c>
      <c r="AU736" s="217" t="s">
        <v>83</v>
      </c>
      <c r="AV736" s="216" t="s">
        <v>83</v>
      </c>
      <c r="AW736" s="216" t="s">
        <v>7</v>
      </c>
      <c r="AX736" s="216" t="s">
        <v>73</v>
      </c>
      <c r="AY736" s="217" t="s">
        <v>171</v>
      </c>
    </row>
    <row r="737" spans="2:65" s="224" customFormat="1" ht="13.5" x14ac:dyDescent="0.3">
      <c r="B737" s="223"/>
      <c r="D737" s="212" t="s">
        <v>181</v>
      </c>
      <c r="E737" s="225" t="s">
        <v>5</v>
      </c>
      <c r="F737" s="226" t="s">
        <v>205</v>
      </c>
      <c r="H737" s="227">
        <v>28.244</v>
      </c>
      <c r="M737" s="223"/>
      <c r="N737" s="228"/>
      <c r="O737" s="229"/>
      <c r="P737" s="229"/>
      <c r="Q737" s="229"/>
      <c r="R737" s="229"/>
      <c r="S737" s="229"/>
      <c r="T737" s="229"/>
      <c r="U737" s="229"/>
      <c r="V737" s="229"/>
      <c r="W737" s="229"/>
      <c r="X737" s="230"/>
      <c r="AT737" s="225" t="s">
        <v>181</v>
      </c>
      <c r="AU737" s="225" t="s">
        <v>83</v>
      </c>
      <c r="AV737" s="224" t="s">
        <v>177</v>
      </c>
      <c r="AW737" s="224" t="s">
        <v>7</v>
      </c>
      <c r="AX737" s="224" t="s">
        <v>81</v>
      </c>
      <c r="AY737" s="225" t="s">
        <v>171</v>
      </c>
    </row>
    <row r="738" spans="2:65" s="45" customFormat="1" ht="16.5" customHeight="1" x14ac:dyDescent="0.3">
      <c r="B738" s="38"/>
      <c r="C738" s="201" t="s">
        <v>597</v>
      </c>
      <c r="D738" s="201" t="s">
        <v>173</v>
      </c>
      <c r="E738" s="202" t="s">
        <v>1588</v>
      </c>
      <c r="F738" s="203" t="s">
        <v>1589</v>
      </c>
      <c r="G738" s="204" t="s">
        <v>209</v>
      </c>
      <c r="H738" s="205">
        <v>3.5710000000000002</v>
      </c>
      <c r="I738" s="7"/>
      <c r="J738" s="7"/>
      <c r="K738" s="206">
        <f>ROUND(P738*H738,2)</f>
        <v>0</v>
      </c>
      <c r="L738" s="203" t="s">
        <v>5</v>
      </c>
      <c r="M738" s="38"/>
      <c r="N738" s="207" t="s">
        <v>5</v>
      </c>
      <c r="O738" s="208" t="s">
        <v>42</v>
      </c>
      <c r="P738" s="144">
        <f>I738+J738</f>
        <v>0</v>
      </c>
      <c r="Q738" s="144">
        <f>ROUND(I738*H738,2)</f>
        <v>0</v>
      </c>
      <c r="R738" s="144">
        <f>ROUND(J738*H738,2)</f>
        <v>0</v>
      </c>
      <c r="S738" s="39"/>
      <c r="T738" s="209">
        <f>S738*H738</f>
        <v>0</v>
      </c>
      <c r="U738" s="209">
        <v>0</v>
      </c>
      <c r="V738" s="209">
        <f>U738*H738</f>
        <v>0</v>
      </c>
      <c r="W738" s="209">
        <v>0</v>
      </c>
      <c r="X738" s="210">
        <f>W738*H738</f>
        <v>0</v>
      </c>
      <c r="AR738" s="17" t="s">
        <v>177</v>
      </c>
      <c r="AT738" s="17" t="s">
        <v>173</v>
      </c>
      <c r="AU738" s="17" t="s">
        <v>83</v>
      </c>
      <c r="AY738" s="17" t="s">
        <v>171</v>
      </c>
      <c r="BE738" s="211">
        <f>IF(O738="základní",K738,0)</f>
        <v>0</v>
      </c>
      <c r="BF738" s="211">
        <f>IF(O738="snížená",K738,0)</f>
        <v>0</v>
      </c>
      <c r="BG738" s="211">
        <f>IF(O738="zákl. přenesená",K738,0)</f>
        <v>0</v>
      </c>
      <c r="BH738" s="211">
        <f>IF(O738="sníž. přenesená",K738,0)</f>
        <v>0</v>
      </c>
      <c r="BI738" s="211">
        <f>IF(O738="nulová",K738,0)</f>
        <v>0</v>
      </c>
      <c r="BJ738" s="17" t="s">
        <v>81</v>
      </c>
      <c r="BK738" s="211">
        <f>ROUND(P738*H738,2)</f>
        <v>0</v>
      </c>
      <c r="BL738" s="17" t="s">
        <v>177</v>
      </c>
      <c r="BM738" s="17" t="s">
        <v>826</v>
      </c>
    </row>
    <row r="739" spans="2:65" s="45" customFormat="1" ht="40.5" x14ac:dyDescent="0.3">
      <c r="B739" s="38"/>
      <c r="D739" s="212" t="s">
        <v>179</v>
      </c>
      <c r="F739" s="213" t="s">
        <v>1590</v>
      </c>
      <c r="M739" s="38"/>
      <c r="N739" s="214"/>
      <c r="O739" s="39"/>
      <c r="P739" s="39"/>
      <c r="Q739" s="39"/>
      <c r="R739" s="39"/>
      <c r="S739" s="39"/>
      <c r="T739" s="39"/>
      <c r="U739" s="39"/>
      <c r="V739" s="39"/>
      <c r="W739" s="39"/>
      <c r="X739" s="87"/>
      <c r="AT739" s="17" t="s">
        <v>179</v>
      </c>
      <c r="AU739" s="17" t="s">
        <v>83</v>
      </c>
    </row>
    <row r="740" spans="2:65" s="45" customFormat="1" ht="16.5" customHeight="1" x14ac:dyDescent="0.3">
      <c r="B740" s="38"/>
      <c r="C740" s="201" t="s">
        <v>827</v>
      </c>
      <c r="D740" s="201" t="s">
        <v>173</v>
      </c>
      <c r="E740" s="202" t="s">
        <v>779</v>
      </c>
      <c r="F740" s="203" t="s">
        <v>780</v>
      </c>
      <c r="G740" s="204" t="s">
        <v>209</v>
      </c>
      <c r="H740" s="205">
        <v>1.373</v>
      </c>
      <c r="I740" s="7"/>
      <c r="J740" s="7"/>
      <c r="K740" s="206">
        <f>ROUND(P740*H740,2)</f>
        <v>0</v>
      </c>
      <c r="L740" s="203" t="s">
        <v>5</v>
      </c>
      <c r="M740" s="38"/>
      <c r="N740" s="207" t="s">
        <v>5</v>
      </c>
      <c r="O740" s="208" t="s">
        <v>42</v>
      </c>
      <c r="P740" s="144">
        <f>I740+J740</f>
        <v>0</v>
      </c>
      <c r="Q740" s="144">
        <f>ROUND(I740*H740,2)</f>
        <v>0</v>
      </c>
      <c r="R740" s="144">
        <f>ROUND(J740*H740,2)</f>
        <v>0</v>
      </c>
      <c r="S740" s="39"/>
      <c r="T740" s="209">
        <f>S740*H740</f>
        <v>0</v>
      </c>
      <c r="U740" s="209">
        <v>0</v>
      </c>
      <c r="V740" s="209">
        <f>U740*H740</f>
        <v>0</v>
      </c>
      <c r="W740" s="209">
        <v>0</v>
      </c>
      <c r="X740" s="210">
        <f>W740*H740</f>
        <v>0</v>
      </c>
      <c r="AR740" s="17" t="s">
        <v>177</v>
      </c>
      <c r="AT740" s="17" t="s">
        <v>173</v>
      </c>
      <c r="AU740" s="17" t="s">
        <v>83</v>
      </c>
      <c r="AY740" s="17" t="s">
        <v>171</v>
      </c>
      <c r="BE740" s="211">
        <f>IF(O740="základní",K740,0)</f>
        <v>0</v>
      </c>
      <c r="BF740" s="211">
        <f>IF(O740="snížená",K740,0)</f>
        <v>0</v>
      </c>
      <c r="BG740" s="211">
        <f>IF(O740="zákl. přenesená",K740,0)</f>
        <v>0</v>
      </c>
      <c r="BH740" s="211">
        <f>IF(O740="sníž. přenesená",K740,0)</f>
        <v>0</v>
      </c>
      <c r="BI740" s="211">
        <f>IF(O740="nulová",K740,0)</f>
        <v>0</v>
      </c>
      <c r="BJ740" s="17" t="s">
        <v>81</v>
      </c>
      <c r="BK740" s="211">
        <f>ROUND(P740*H740,2)</f>
        <v>0</v>
      </c>
      <c r="BL740" s="17" t="s">
        <v>177</v>
      </c>
      <c r="BM740" s="17" t="s">
        <v>830</v>
      </c>
    </row>
    <row r="741" spans="2:65" s="45" customFormat="1" ht="27" x14ac:dyDescent="0.3">
      <c r="B741" s="38"/>
      <c r="C741" s="39"/>
      <c r="D741" s="262" t="s">
        <v>179</v>
      </c>
      <c r="E741" s="39"/>
      <c r="F741" s="269" t="s">
        <v>1267</v>
      </c>
      <c r="G741" s="39"/>
      <c r="H741" s="39"/>
      <c r="I741" s="39"/>
      <c r="J741" s="39"/>
      <c r="K741" s="39"/>
      <c r="L741" s="39"/>
      <c r="M741" s="38"/>
      <c r="N741" s="214"/>
      <c r="O741" s="39"/>
      <c r="P741" s="39"/>
      <c r="Q741" s="39"/>
      <c r="R741" s="39"/>
      <c r="S741" s="39"/>
      <c r="T741" s="39"/>
      <c r="U741" s="39"/>
      <c r="V741" s="39"/>
      <c r="W741" s="39"/>
      <c r="X741" s="87"/>
      <c r="AT741" s="17" t="s">
        <v>179</v>
      </c>
      <c r="AU741" s="17" t="s">
        <v>83</v>
      </c>
    </row>
    <row r="742" spans="2:65" s="188" customFormat="1" ht="29.85" customHeight="1" x14ac:dyDescent="0.3">
      <c r="B742" s="187"/>
      <c r="D742" s="189" t="s">
        <v>72</v>
      </c>
      <c r="E742" s="199" t="s">
        <v>227</v>
      </c>
      <c r="F742" s="199" t="s">
        <v>333</v>
      </c>
      <c r="K742" s="200">
        <f>BK742</f>
        <v>0</v>
      </c>
      <c r="M742" s="187"/>
      <c r="N742" s="192"/>
      <c r="O742" s="193"/>
      <c r="P742" s="193"/>
      <c r="Q742" s="194">
        <f>SUM(Q743:Q834)</f>
        <v>0</v>
      </c>
      <c r="R742" s="194">
        <f>SUM(R743:R834)</f>
        <v>0</v>
      </c>
      <c r="S742" s="193"/>
      <c r="T742" s="195">
        <f>SUM(T743:T834)</f>
        <v>0</v>
      </c>
      <c r="U742" s="193"/>
      <c r="V742" s="195">
        <f>SUM(V743:V834)</f>
        <v>0</v>
      </c>
      <c r="W742" s="193"/>
      <c r="X742" s="196">
        <f>SUM(X743:X834)</f>
        <v>0</v>
      </c>
      <c r="AR742" s="189" t="s">
        <v>81</v>
      </c>
      <c r="AT742" s="197" t="s">
        <v>72</v>
      </c>
      <c r="AU742" s="197" t="s">
        <v>81</v>
      </c>
      <c r="AY742" s="189" t="s">
        <v>171</v>
      </c>
      <c r="BK742" s="198">
        <f>SUM(BK743:BK834)</f>
        <v>0</v>
      </c>
    </row>
    <row r="743" spans="2:65" s="45" customFormat="1" ht="25.5" customHeight="1" x14ac:dyDescent="0.3">
      <c r="B743" s="38"/>
      <c r="C743" s="201" t="s">
        <v>600</v>
      </c>
      <c r="D743" s="201" t="s">
        <v>173</v>
      </c>
      <c r="E743" s="202" t="s">
        <v>1591</v>
      </c>
      <c r="F743" s="203" t="s">
        <v>1592</v>
      </c>
      <c r="G743" s="204" t="s">
        <v>176</v>
      </c>
      <c r="H743" s="205">
        <v>573.20000000000005</v>
      </c>
      <c r="I743" s="7"/>
      <c r="J743" s="7"/>
      <c r="K743" s="206">
        <f>ROUND(P743*H743,2)</f>
        <v>0</v>
      </c>
      <c r="L743" s="203" t="s">
        <v>5</v>
      </c>
      <c r="M743" s="38"/>
      <c r="N743" s="207" t="s">
        <v>5</v>
      </c>
      <c r="O743" s="208" t="s">
        <v>42</v>
      </c>
      <c r="P743" s="144">
        <f>I743+J743</f>
        <v>0</v>
      </c>
      <c r="Q743" s="144">
        <f>ROUND(I743*H743,2)</f>
        <v>0</v>
      </c>
      <c r="R743" s="144">
        <f>ROUND(J743*H743,2)</f>
        <v>0</v>
      </c>
      <c r="S743" s="39"/>
      <c r="T743" s="209">
        <f>S743*H743</f>
        <v>0</v>
      </c>
      <c r="U743" s="209">
        <v>0</v>
      </c>
      <c r="V743" s="209">
        <f>U743*H743</f>
        <v>0</v>
      </c>
      <c r="W743" s="209">
        <v>0</v>
      </c>
      <c r="X743" s="210">
        <f>W743*H743</f>
        <v>0</v>
      </c>
      <c r="AR743" s="17" t="s">
        <v>177</v>
      </c>
      <c r="AT743" s="17" t="s">
        <v>173</v>
      </c>
      <c r="AU743" s="17" t="s">
        <v>83</v>
      </c>
      <c r="AY743" s="17" t="s">
        <v>171</v>
      </c>
      <c r="BE743" s="211">
        <f>IF(O743="základní",K743,0)</f>
        <v>0</v>
      </c>
      <c r="BF743" s="211">
        <f>IF(O743="snížená",K743,0)</f>
        <v>0</v>
      </c>
      <c r="BG743" s="211">
        <f>IF(O743="zákl. přenesená",K743,0)</f>
        <v>0</v>
      </c>
      <c r="BH743" s="211">
        <f>IF(O743="sníž. přenesená",K743,0)</f>
        <v>0</v>
      </c>
      <c r="BI743" s="211">
        <f>IF(O743="nulová",K743,0)</f>
        <v>0</v>
      </c>
      <c r="BJ743" s="17" t="s">
        <v>81</v>
      </c>
      <c r="BK743" s="211">
        <f>ROUND(P743*H743,2)</f>
        <v>0</v>
      </c>
      <c r="BL743" s="17" t="s">
        <v>177</v>
      </c>
      <c r="BM743" s="17" t="s">
        <v>834</v>
      </c>
    </row>
    <row r="744" spans="2:65" s="45" customFormat="1" ht="27" x14ac:dyDescent="0.3">
      <c r="B744" s="38"/>
      <c r="D744" s="212" t="s">
        <v>179</v>
      </c>
      <c r="F744" s="213" t="s">
        <v>1267</v>
      </c>
      <c r="M744" s="38"/>
      <c r="N744" s="214"/>
      <c r="O744" s="39"/>
      <c r="P744" s="39"/>
      <c r="Q744" s="39"/>
      <c r="R744" s="39"/>
      <c r="S744" s="39"/>
      <c r="T744" s="39"/>
      <c r="U744" s="39"/>
      <c r="V744" s="39"/>
      <c r="W744" s="39"/>
      <c r="X744" s="87"/>
      <c r="AT744" s="17" t="s">
        <v>179</v>
      </c>
      <c r="AU744" s="17" t="s">
        <v>83</v>
      </c>
    </row>
    <row r="745" spans="2:65" s="216" customFormat="1" ht="13.5" x14ac:dyDescent="0.3">
      <c r="B745" s="215"/>
      <c r="D745" s="212" t="s">
        <v>181</v>
      </c>
      <c r="E745" s="217" t="s">
        <v>5</v>
      </c>
      <c r="F745" s="218" t="s">
        <v>1593</v>
      </c>
      <c r="H745" s="219">
        <v>573.20000000000005</v>
      </c>
      <c r="M745" s="215"/>
      <c r="N745" s="220"/>
      <c r="O745" s="221"/>
      <c r="P745" s="221"/>
      <c r="Q745" s="221"/>
      <c r="R745" s="221"/>
      <c r="S745" s="221"/>
      <c r="T745" s="221"/>
      <c r="U745" s="221"/>
      <c r="V745" s="221"/>
      <c r="W745" s="221"/>
      <c r="X745" s="222"/>
      <c r="AT745" s="217" t="s">
        <v>181</v>
      </c>
      <c r="AU745" s="217" t="s">
        <v>83</v>
      </c>
      <c r="AV745" s="216" t="s">
        <v>83</v>
      </c>
      <c r="AW745" s="216" t="s">
        <v>7</v>
      </c>
      <c r="AX745" s="216" t="s">
        <v>73</v>
      </c>
      <c r="AY745" s="217" t="s">
        <v>171</v>
      </c>
    </row>
    <row r="746" spans="2:65" s="224" customFormat="1" ht="13.5" x14ac:dyDescent="0.3">
      <c r="B746" s="223"/>
      <c r="D746" s="212" t="s">
        <v>181</v>
      </c>
      <c r="E746" s="225" t="s">
        <v>5</v>
      </c>
      <c r="F746" s="226" t="s">
        <v>205</v>
      </c>
      <c r="H746" s="227">
        <v>573.20000000000005</v>
      </c>
      <c r="M746" s="223"/>
      <c r="N746" s="228"/>
      <c r="O746" s="229"/>
      <c r="P746" s="229"/>
      <c r="Q746" s="229"/>
      <c r="R746" s="229"/>
      <c r="S746" s="229"/>
      <c r="T746" s="229"/>
      <c r="U746" s="229"/>
      <c r="V746" s="229"/>
      <c r="W746" s="229"/>
      <c r="X746" s="230"/>
      <c r="AT746" s="225" t="s">
        <v>181</v>
      </c>
      <c r="AU746" s="225" t="s">
        <v>83</v>
      </c>
      <c r="AV746" s="224" t="s">
        <v>177</v>
      </c>
      <c r="AW746" s="224" t="s">
        <v>7</v>
      </c>
      <c r="AX746" s="224" t="s">
        <v>81</v>
      </c>
      <c r="AY746" s="225" t="s">
        <v>171</v>
      </c>
    </row>
    <row r="747" spans="2:65" s="45" customFormat="1" ht="25.5" customHeight="1" x14ac:dyDescent="0.3">
      <c r="B747" s="38"/>
      <c r="C747" s="201" t="s">
        <v>835</v>
      </c>
      <c r="D747" s="201" t="s">
        <v>173</v>
      </c>
      <c r="E747" s="202" t="s">
        <v>1594</v>
      </c>
      <c r="F747" s="203" t="s">
        <v>1595</v>
      </c>
      <c r="G747" s="204" t="s">
        <v>176</v>
      </c>
      <c r="H747" s="205">
        <v>40124</v>
      </c>
      <c r="I747" s="7"/>
      <c r="J747" s="7"/>
      <c r="K747" s="206">
        <f>ROUND(P747*H747,2)</f>
        <v>0</v>
      </c>
      <c r="L747" s="203" t="s">
        <v>5</v>
      </c>
      <c r="M747" s="38"/>
      <c r="N747" s="207" t="s">
        <v>5</v>
      </c>
      <c r="O747" s="208" t="s">
        <v>42</v>
      </c>
      <c r="P747" s="144">
        <f>I747+J747</f>
        <v>0</v>
      </c>
      <c r="Q747" s="144">
        <f>ROUND(I747*H747,2)</f>
        <v>0</v>
      </c>
      <c r="R747" s="144">
        <f>ROUND(J747*H747,2)</f>
        <v>0</v>
      </c>
      <c r="S747" s="39"/>
      <c r="T747" s="209">
        <f>S747*H747</f>
        <v>0</v>
      </c>
      <c r="U747" s="209">
        <v>0</v>
      </c>
      <c r="V747" s="209">
        <f>U747*H747</f>
        <v>0</v>
      </c>
      <c r="W747" s="209">
        <v>0</v>
      </c>
      <c r="X747" s="210">
        <f>W747*H747</f>
        <v>0</v>
      </c>
      <c r="AR747" s="17" t="s">
        <v>177</v>
      </c>
      <c r="AT747" s="17" t="s">
        <v>173</v>
      </c>
      <c r="AU747" s="17" t="s">
        <v>83</v>
      </c>
      <c r="AY747" s="17" t="s">
        <v>171</v>
      </c>
      <c r="BE747" s="211">
        <f>IF(O747="základní",K747,0)</f>
        <v>0</v>
      </c>
      <c r="BF747" s="211">
        <f>IF(O747="snížená",K747,0)</f>
        <v>0</v>
      </c>
      <c r="BG747" s="211">
        <f>IF(O747="zákl. přenesená",K747,0)</f>
        <v>0</v>
      </c>
      <c r="BH747" s="211">
        <f>IF(O747="sníž. přenesená",K747,0)</f>
        <v>0</v>
      </c>
      <c r="BI747" s="211">
        <f>IF(O747="nulová",K747,0)</f>
        <v>0</v>
      </c>
      <c r="BJ747" s="17" t="s">
        <v>81</v>
      </c>
      <c r="BK747" s="211">
        <f>ROUND(P747*H747,2)</f>
        <v>0</v>
      </c>
      <c r="BL747" s="17" t="s">
        <v>177</v>
      </c>
      <c r="BM747" s="17" t="s">
        <v>838</v>
      </c>
    </row>
    <row r="748" spans="2:65" s="45" customFormat="1" ht="40.5" x14ac:dyDescent="0.3">
      <c r="B748" s="38"/>
      <c r="C748" s="39"/>
      <c r="D748" s="262" t="s">
        <v>179</v>
      </c>
      <c r="E748" s="39"/>
      <c r="F748" s="269" t="s">
        <v>1596</v>
      </c>
      <c r="G748" s="39"/>
      <c r="H748" s="39"/>
      <c r="I748" s="39"/>
      <c r="J748" s="39"/>
      <c r="K748" s="39"/>
      <c r="L748" s="39"/>
      <c r="M748" s="38"/>
      <c r="N748" s="214"/>
      <c r="O748" s="39"/>
      <c r="P748" s="39"/>
      <c r="Q748" s="39"/>
      <c r="R748" s="39"/>
      <c r="S748" s="39"/>
      <c r="T748" s="39"/>
      <c r="U748" s="39"/>
      <c r="V748" s="39"/>
      <c r="W748" s="39"/>
      <c r="X748" s="87"/>
      <c r="AT748" s="17" t="s">
        <v>179</v>
      </c>
      <c r="AU748" s="17" t="s">
        <v>83</v>
      </c>
    </row>
    <row r="749" spans="2:65" s="45" customFormat="1" ht="25.5" customHeight="1" x14ac:dyDescent="0.3">
      <c r="B749" s="38"/>
      <c r="C749" s="201" t="s">
        <v>606</v>
      </c>
      <c r="D749" s="201" t="s">
        <v>173</v>
      </c>
      <c r="E749" s="202" t="s">
        <v>1597</v>
      </c>
      <c r="F749" s="203" t="s">
        <v>1598</v>
      </c>
      <c r="G749" s="204" t="s">
        <v>176</v>
      </c>
      <c r="H749" s="205">
        <v>573.20000000000005</v>
      </c>
      <c r="I749" s="7"/>
      <c r="J749" s="7"/>
      <c r="K749" s="206">
        <f>ROUND(P749*H749,2)</f>
        <v>0</v>
      </c>
      <c r="L749" s="203" t="s">
        <v>5</v>
      </c>
      <c r="M749" s="38"/>
      <c r="N749" s="207" t="s">
        <v>5</v>
      </c>
      <c r="O749" s="208" t="s">
        <v>42</v>
      </c>
      <c r="P749" s="144">
        <f>I749+J749</f>
        <v>0</v>
      </c>
      <c r="Q749" s="144">
        <f>ROUND(I749*H749,2)</f>
        <v>0</v>
      </c>
      <c r="R749" s="144">
        <f>ROUND(J749*H749,2)</f>
        <v>0</v>
      </c>
      <c r="S749" s="39"/>
      <c r="T749" s="209">
        <f>S749*H749</f>
        <v>0</v>
      </c>
      <c r="U749" s="209">
        <v>0</v>
      </c>
      <c r="V749" s="209">
        <f>U749*H749</f>
        <v>0</v>
      </c>
      <c r="W749" s="209">
        <v>0</v>
      </c>
      <c r="X749" s="210">
        <f>W749*H749</f>
        <v>0</v>
      </c>
      <c r="AR749" s="17" t="s">
        <v>177</v>
      </c>
      <c r="AT749" s="17" t="s">
        <v>173</v>
      </c>
      <c r="AU749" s="17" t="s">
        <v>83</v>
      </c>
      <c r="AY749" s="17" t="s">
        <v>171</v>
      </c>
      <c r="BE749" s="211">
        <f>IF(O749="základní",K749,0)</f>
        <v>0</v>
      </c>
      <c r="BF749" s="211">
        <f>IF(O749="snížená",K749,0)</f>
        <v>0</v>
      </c>
      <c r="BG749" s="211">
        <f>IF(O749="zákl. přenesená",K749,0)</f>
        <v>0</v>
      </c>
      <c r="BH749" s="211">
        <f>IF(O749="sníž. přenesená",K749,0)</f>
        <v>0</v>
      </c>
      <c r="BI749" s="211">
        <f>IF(O749="nulová",K749,0)</f>
        <v>0</v>
      </c>
      <c r="BJ749" s="17" t="s">
        <v>81</v>
      </c>
      <c r="BK749" s="211">
        <f>ROUND(P749*H749,2)</f>
        <v>0</v>
      </c>
      <c r="BL749" s="17" t="s">
        <v>177</v>
      </c>
      <c r="BM749" s="17" t="s">
        <v>841</v>
      </c>
    </row>
    <row r="750" spans="2:65" s="45" customFormat="1" ht="27" x14ac:dyDescent="0.3">
      <c r="B750" s="38"/>
      <c r="D750" s="212" t="s">
        <v>179</v>
      </c>
      <c r="F750" s="213" t="s">
        <v>1267</v>
      </c>
      <c r="M750" s="38"/>
      <c r="N750" s="214"/>
      <c r="O750" s="39"/>
      <c r="P750" s="39"/>
      <c r="Q750" s="39"/>
      <c r="R750" s="39"/>
      <c r="S750" s="39"/>
      <c r="T750" s="39"/>
      <c r="U750" s="39"/>
      <c r="V750" s="39"/>
      <c r="W750" s="39"/>
      <c r="X750" s="87"/>
      <c r="AT750" s="17" t="s">
        <v>179</v>
      </c>
      <c r="AU750" s="17" t="s">
        <v>83</v>
      </c>
    </row>
    <row r="751" spans="2:65" s="216" customFormat="1" ht="13.5" x14ac:dyDescent="0.3">
      <c r="B751" s="215"/>
      <c r="D751" s="212" t="s">
        <v>181</v>
      </c>
      <c r="E751" s="217" t="s">
        <v>5</v>
      </c>
      <c r="F751" s="218" t="s">
        <v>1593</v>
      </c>
      <c r="H751" s="219">
        <v>573.20000000000005</v>
      </c>
      <c r="M751" s="215"/>
      <c r="N751" s="220"/>
      <c r="O751" s="221"/>
      <c r="P751" s="221"/>
      <c r="Q751" s="221"/>
      <c r="R751" s="221"/>
      <c r="S751" s="221"/>
      <c r="T751" s="221"/>
      <c r="U751" s="221"/>
      <c r="V751" s="221"/>
      <c r="W751" s="221"/>
      <c r="X751" s="222"/>
      <c r="AT751" s="217" t="s">
        <v>181</v>
      </c>
      <c r="AU751" s="217" t="s">
        <v>83</v>
      </c>
      <c r="AV751" s="216" t="s">
        <v>83</v>
      </c>
      <c r="AW751" s="216" t="s">
        <v>7</v>
      </c>
      <c r="AX751" s="216" t="s">
        <v>73</v>
      </c>
      <c r="AY751" s="217" t="s">
        <v>171</v>
      </c>
    </row>
    <row r="752" spans="2:65" s="224" customFormat="1" ht="13.5" x14ac:dyDescent="0.3">
      <c r="B752" s="223"/>
      <c r="D752" s="212" t="s">
        <v>181</v>
      </c>
      <c r="E752" s="225" t="s">
        <v>5</v>
      </c>
      <c r="F752" s="226" t="s">
        <v>205</v>
      </c>
      <c r="H752" s="227">
        <v>573.20000000000005</v>
      </c>
      <c r="M752" s="223"/>
      <c r="N752" s="228"/>
      <c r="O752" s="229"/>
      <c r="P752" s="229"/>
      <c r="Q752" s="229"/>
      <c r="R752" s="229"/>
      <c r="S752" s="229"/>
      <c r="T752" s="229"/>
      <c r="U752" s="229"/>
      <c r="V752" s="229"/>
      <c r="W752" s="229"/>
      <c r="X752" s="230"/>
      <c r="AT752" s="225" t="s">
        <v>181</v>
      </c>
      <c r="AU752" s="225" t="s">
        <v>83</v>
      </c>
      <c r="AV752" s="224" t="s">
        <v>177</v>
      </c>
      <c r="AW752" s="224" t="s">
        <v>7</v>
      </c>
      <c r="AX752" s="224" t="s">
        <v>81</v>
      </c>
      <c r="AY752" s="225" t="s">
        <v>171</v>
      </c>
    </row>
    <row r="753" spans="2:65" s="45" customFormat="1" ht="16.5" customHeight="1" x14ac:dyDescent="0.3">
      <c r="B753" s="38"/>
      <c r="C753" s="201" t="s">
        <v>842</v>
      </c>
      <c r="D753" s="201" t="s">
        <v>173</v>
      </c>
      <c r="E753" s="202" t="s">
        <v>1599</v>
      </c>
      <c r="F753" s="203" t="s">
        <v>1600</v>
      </c>
      <c r="G753" s="204" t="s">
        <v>1601</v>
      </c>
      <c r="H753" s="205">
        <v>100</v>
      </c>
      <c r="I753" s="7"/>
      <c r="J753" s="7"/>
      <c r="K753" s="206">
        <f>ROUND(P753*H753,2)</f>
        <v>0</v>
      </c>
      <c r="L753" s="203" t="s">
        <v>5</v>
      </c>
      <c r="M753" s="38"/>
      <c r="N753" s="207" t="s">
        <v>5</v>
      </c>
      <c r="O753" s="208" t="s">
        <v>42</v>
      </c>
      <c r="P753" s="144">
        <f>I753+J753</f>
        <v>0</v>
      </c>
      <c r="Q753" s="144">
        <f>ROUND(I753*H753,2)</f>
        <v>0</v>
      </c>
      <c r="R753" s="144">
        <f>ROUND(J753*H753,2)</f>
        <v>0</v>
      </c>
      <c r="S753" s="39"/>
      <c r="T753" s="209">
        <f>S753*H753</f>
        <v>0</v>
      </c>
      <c r="U753" s="209">
        <v>0</v>
      </c>
      <c r="V753" s="209">
        <f>U753*H753</f>
        <v>0</v>
      </c>
      <c r="W753" s="209">
        <v>0</v>
      </c>
      <c r="X753" s="210">
        <f>W753*H753</f>
        <v>0</v>
      </c>
      <c r="AR753" s="17" t="s">
        <v>177</v>
      </c>
      <c r="AT753" s="17" t="s">
        <v>173</v>
      </c>
      <c r="AU753" s="17" t="s">
        <v>83</v>
      </c>
      <c r="AY753" s="17" t="s">
        <v>171</v>
      </c>
      <c r="BE753" s="211">
        <f>IF(O753="základní",K753,0)</f>
        <v>0</v>
      </c>
      <c r="BF753" s="211">
        <f>IF(O753="snížená",K753,0)</f>
        <v>0</v>
      </c>
      <c r="BG753" s="211">
        <f>IF(O753="zákl. přenesená",K753,0)</f>
        <v>0</v>
      </c>
      <c r="BH753" s="211">
        <f>IF(O753="sníž. přenesená",K753,0)</f>
        <v>0</v>
      </c>
      <c r="BI753" s="211">
        <f>IF(O753="nulová",K753,0)</f>
        <v>0</v>
      </c>
      <c r="BJ753" s="17" t="s">
        <v>81</v>
      </c>
      <c r="BK753" s="211">
        <f>ROUND(P753*H753,2)</f>
        <v>0</v>
      </c>
      <c r="BL753" s="17" t="s">
        <v>177</v>
      </c>
      <c r="BM753" s="17" t="s">
        <v>845</v>
      </c>
    </row>
    <row r="754" spans="2:65" s="45" customFormat="1" ht="27" x14ac:dyDescent="0.3">
      <c r="B754" s="38"/>
      <c r="D754" s="212" t="s">
        <v>179</v>
      </c>
      <c r="F754" s="213" t="s">
        <v>1267</v>
      </c>
      <c r="M754" s="38"/>
      <c r="N754" s="214"/>
      <c r="O754" s="39"/>
      <c r="P754" s="39"/>
      <c r="Q754" s="39"/>
      <c r="R754" s="39"/>
      <c r="S754" s="39"/>
      <c r="T754" s="39"/>
      <c r="U754" s="39"/>
      <c r="V754" s="39"/>
      <c r="W754" s="39"/>
      <c r="X754" s="87"/>
      <c r="AT754" s="17" t="s">
        <v>179</v>
      </c>
      <c r="AU754" s="17" t="s">
        <v>83</v>
      </c>
    </row>
    <row r="755" spans="2:65" s="216" customFormat="1" ht="13.5" x14ac:dyDescent="0.3">
      <c r="B755" s="215"/>
      <c r="C755" s="221"/>
      <c r="D755" s="262" t="s">
        <v>181</v>
      </c>
      <c r="E755" s="267" t="s">
        <v>5</v>
      </c>
      <c r="F755" s="271" t="s">
        <v>762</v>
      </c>
      <c r="G755" s="221"/>
      <c r="H755" s="273">
        <v>100</v>
      </c>
      <c r="I755" s="221"/>
      <c r="J755" s="221"/>
      <c r="K755" s="221"/>
      <c r="L755" s="221"/>
      <c r="M755" s="215"/>
      <c r="N755" s="220"/>
      <c r="O755" s="221"/>
      <c r="P755" s="221"/>
      <c r="Q755" s="221"/>
      <c r="R755" s="221"/>
      <c r="S755" s="221"/>
      <c r="T755" s="221"/>
      <c r="U755" s="221"/>
      <c r="V755" s="221"/>
      <c r="W755" s="221"/>
      <c r="X755" s="222"/>
      <c r="AT755" s="217" t="s">
        <v>181</v>
      </c>
      <c r="AU755" s="217" t="s">
        <v>83</v>
      </c>
      <c r="AV755" s="216" t="s">
        <v>83</v>
      </c>
      <c r="AW755" s="216" t="s">
        <v>7</v>
      </c>
      <c r="AX755" s="216" t="s">
        <v>73</v>
      </c>
      <c r="AY755" s="217" t="s">
        <v>171</v>
      </c>
    </row>
    <row r="756" spans="2:65" s="224" customFormat="1" ht="13.5" x14ac:dyDescent="0.3">
      <c r="B756" s="223"/>
      <c r="D756" s="212" t="s">
        <v>181</v>
      </c>
      <c r="E756" s="225" t="s">
        <v>5</v>
      </c>
      <c r="F756" s="226" t="s">
        <v>205</v>
      </c>
      <c r="H756" s="227">
        <v>100</v>
      </c>
      <c r="M756" s="223"/>
      <c r="N756" s="228"/>
      <c r="O756" s="229"/>
      <c r="P756" s="229"/>
      <c r="Q756" s="229"/>
      <c r="R756" s="229"/>
      <c r="S756" s="229"/>
      <c r="T756" s="229"/>
      <c r="U756" s="229"/>
      <c r="V756" s="229"/>
      <c r="W756" s="229"/>
      <c r="X756" s="230"/>
      <c r="AT756" s="225" t="s">
        <v>181</v>
      </c>
      <c r="AU756" s="225" t="s">
        <v>83</v>
      </c>
      <c r="AV756" s="224" t="s">
        <v>177</v>
      </c>
      <c r="AW756" s="224" t="s">
        <v>7</v>
      </c>
      <c r="AX756" s="224" t="s">
        <v>81</v>
      </c>
      <c r="AY756" s="225" t="s">
        <v>171</v>
      </c>
    </row>
    <row r="757" spans="2:65" s="45" customFormat="1" ht="25.5" customHeight="1" x14ac:dyDescent="0.3">
      <c r="B757" s="38"/>
      <c r="C757" s="201" t="s">
        <v>611</v>
      </c>
      <c r="D757" s="201" t="s">
        <v>173</v>
      </c>
      <c r="E757" s="202" t="s">
        <v>1602</v>
      </c>
      <c r="F757" s="203" t="s">
        <v>1603</v>
      </c>
      <c r="G757" s="204" t="s">
        <v>176</v>
      </c>
      <c r="H757" s="205">
        <v>48.15</v>
      </c>
      <c r="I757" s="7"/>
      <c r="J757" s="7"/>
      <c r="K757" s="206">
        <f>ROUND(P757*H757,2)</f>
        <v>0</v>
      </c>
      <c r="L757" s="203" t="s">
        <v>5</v>
      </c>
      <c r="M757" s="38"/>
      <c r="N757" s="207" t="s">
        <v>5</v>
      </c>
      <c r="O757" s="208" t="s">
        <v>42</v>
      </c>
      <c r="P757" s="144">
        <f>I757+J757</f>
        <v>0</v>
      </c>
      <c r="Q757" s="144">
        <f>ROUND(I757*H757,2)</f>
        <v>0</v>
      </c>
      <c r="R757" s="144">
        <f>ROUND(J757*H757,2)</f>
        <v>0</v>
      </c>
      <c r="S757" s="39"/>
      <c r="T757" s="209">
        <f>S757*H757</f>
        <v>0</v>
      </c>
      <c r="U757" s="209">
        <v>0</v>
      </c>
      <c r="V757" s="209">
        <f>U757*H757</f>
        <v>0</v>
      </c>
      <c r="W757" s="209">
        <v>0</v>
      </c>
      <c r="X757" s="210">
        <f>W757*H757</f>
        <v>0</v>
      </c>
      <c r="AR757" s="17" t="s">
        <v>177</v>
      </c>
      <c r="AT757" s="17" t="s">
        <v>173</v>
      </c>
      <c r="AU757" s="17" t="s">
        <v>83</v>
      </c>
      <c r="AY757" s="17" t="s">
        <v>171</v>
      </c>
      <c r="BE757" s="211">
        <f>IF(O757="základní",K757,0)</f>
        <v>0</v>
      </c>
      <c r="BF757" s="211">
        <f>IF(O757="snížená",K757,0)</f>
        <v>0</v>
      </c>
      <c r="BG757" s="211">
        <f>IF(O757="zákl. přenesená",K757,0)</f>
        <v>0</v>
      </c>
      <c r="BH757" s="211">
        <f>IF(O757="sníž. přenesená",K757,0)</f>
        <v>0</v>
      </c>
      <c r="BI757" s="211">
        <f>IF(O757="nulová",K757,0)</f>
        <v>0</v>
      </c>
      <c r="BJ757" s="17" t="s">
        <v>81</v>
      </c>
      <c r="BK757" s="211">
        <f>ROUND(P757*H757,2)</f>
        <v>0</v>
      </c>
      <c r="BL757" s="17" t="s">
        <v>177</v>
      </c>
      <c r="BM757" s="17" t="s">
        <v>849</v>
      </c>
    </row>
    <row r="758" spans="2:65" s="45" customFormat="1" ht="27" x14ac:dyDescent="0.3">
      <c r="B758" s="38"/>
      <c r="D758" s="212" t="s">
        <v>179</v>
      </c>
      <c r="F758" s="213" t="s">
        <v>1267</v>
      </c>
      <c r="M758" s="38"/>
      <c r="N758" s="214"/>
      <c r="O758" s="39"/>
      <c r="P758" s="39"/>
      <c r="Q758" s="39"/>
      <c r="R758" s="39"/>
      <c r="S758" s="39"/>
      <c r="T758" s="39"/>
      <c r="U758" s="39"/>
      <c r="V758" s="39"/>
      <c r="W758" s="39"/>
      <c r="X758" s="87"/>
      <c r="AT758" s="17" t="s">
        <v>179</v>
      </c>
      <c r="AU758" s="17" t="s">
        <v>83</v>
      </c>
    </row>
    <row r="759" spans="2:65" s="255" customFormat="1" ht="13.5" x14ac:dyDescent="0.3">
      <c r="B759" s="254"/>
      <c r="D759" s="212" t="s">
        <v>181</v>
      </c>
      <c r="E759" s="256" t="s">
        <v>5</v>
      </c>
      <c r="F759" s="257" t="s">
        <v>1604</v>
      </c>
      <c r="H759" s="256" t="s">
        <v>5</v>
      </c>
      <c r="M759" s="254"/>
      <c r="N759" s="258"/>
      <c r="O759" s="259"/>
      <c r="P759" s="259"/>
      <c r="Q759" s="259"/>
      <c r="R759" s="259"/>
      <c r="S759" s="259"/>
      <c r="T759" s="259"/>
      <c r="U759" s="259"/>
      <c r="V759" s="259"/>
      <c r="W759" s="259"/>
      <c r="X759" s="260"/>
      <c r="AT759" s="256" t="s">
        <v>181</v>
      </c>
      <c r="AU759" s="256" t="s">
        <v>83</v>
      </c>
      <c r="AV759" s="255" t="s">
        <v>81</v>
      </c>
      <c r="AW759" s="255" t="s">
        <v>7</v>
      </c>
      <c r="AX759" s="255" t="s">
        <v>73</v>
      </c>
      <c r="AY759" s="256" t="s">
        <v>171</v>
      </c>
    </row>
    <row r="760" spans="2:65" s="255" customFormat="1" ht="13.5" x14ac:dyDescent="0.3">
      <c r="B760" s="254"/>
      <c r="D760" s="212" t="s">
        <v>181</v>
      </c>
      <c r="E760" s="256" t="s">
        <v>5</v>
      </c>
      <c r="F760" s="257" t="s">
        <v>1502</v>
      </c>
      <c r="H760" s="256" t="s">
        <v>5</v>
      </c>
      <c r="M760" s="254"/>
      <c r="N760" s="258"/>
      <c r="O760" s="259"/>
      <c r="P760" s="259"/>
      <c r="Q760" s="259"/>
      <c r="R760" s="259"/>
      <c r="S760" s="259"/>
      <c r="T760" s="259"/>
      <c r="U760" s="259"/>
      <c r="V760" s="259"/>
      <c r="W760" s="259"/>
      <c r="X760" s="260"/>
      <c r="AT760" s="256" t="s">
        <v>181</v>
      </c>
      <c r="AU760" s="256" t="s">
        <v>83</v>
      </c>
      <c r="AV760" s="255" t="s">
        <v>81</v>
      </c>
      <c r="AW760" s="255" t="s">
        <v>7</v>
      </c>
      <c r="AX760" s="255" t="s">
        <v>73</v>
      </c>
      <c r="AY760" s="256" t="s">
        <v>171</v>
      </c>
    </row>
    <row r="761" spans="2:65" s="216" customFormat="1" ht="13.5" x14ac:dyDescent="0.3">
      <c r="B761" s="215"/>
      <c r="C761" s="221"/>
      <c r="D761" s="262" t="s">
        <v>181</v>
      </c>
      <c r="E761" s="267" t="s">
        <v>5</v>
      </c>
      <c r="F761" s="271" t="s">
        <v>1605</v>
      </c>
      <c r="G761" s="221"/>
      <c r="H761" s="273">
        <v>13.2</v>
      </c>
      <c r="I761" s="221"/>
      <c r="J761" s="221"/>
      <c r="K761" s="221"/>
      <c r="L761" s="221"/>
      <c r="M761" s="215"/>
      <c r="N761" s="220"/>
      <c r="O761" s="221"/>
      <c r="P761" s="221"/>
      <c r="Q761" s="221"/>
      <c r="R761" s="221"/>
      <c r="S761" s="221"/>
      <c r="T761" s="221"/>
      <c r="U761" s="221"/>
      <c r="V761" s="221"/>
      <c r="W761" s="221"/>
      <c r="X761" s="222"/>
      <c r="AT761" s="217" t="s">
        <v>181</v>
      </c>
      <c r="AU761" s="217" t="s">
        <v>83</v>
      </c>
      <c r="AV761" s="216" t="s">
        <v>83</v>
      </c>
      <c r="AW761" s="216" t="s">
        <v>7</v>
      </c>
      <c r="AX761" s="216" t="s">
        <v>73</v>
      </c>
      <c r="AY761" s="217" t="s">
        <v>171</v>
      </c>
    </row>
    <row r="762" spans="2:65" s="255" customFormat="1" ht="13.5" x14ac:dyDescent="0.3">
      <c r="B762" s="254"/>
      <c r="D762" s="212" t="s">
        <v>181</v>
      </c>
      <c r="E762" s="256" t="s">
        <v>5</v>
      </c>
      <c r="F762" s="257" t="s">
        <v>1487</v>
      </c>
      <c r="H762" s="256" t="s">
        <v>5</v>
      </c>
      <c r="M762" s="254"/>
      <c r="N762" s="258"/>
      <c r="O762" s="259"/>
      <c r="P762" s="259"/>
      <c r="Q762" s="259"/>
      <c r="R762" s="259"/>
      <c r="S762" s="259"/>
      <c r="T762" s="259"/>
      <c r="U762" s="259"/>
      <c r="V762" s="259"/>
      <c r="W762" s="259"/>
      <c r="X762" s="260"/>
      <c r="AT762" s="256" t="s">
        <v>181</v>
      </c>
      <c r="AU762" s="256" t="s">
        <v>83</v>
      </c>
      <c r="AV762" s="255" t="s">
        <v>81</v>
      </c>
      <c r="AW762" s="255" t="s">
        <v>7</v>
      </c>
      <c r="AX762" s="255" t="s">
        <v>73</v>
      </c>
      <c r="AY762" s="256" t="s">
        <v>171</v>
      </c>
    </row>
    <row r="763" spans="2:65" s="216" customFormat="1" ht="13.5" x14ac:dyDescent="0.3">
      <c r="B763" s="215"/>
      <c r="D763" s="212" t="s">
        <v>181</v>
      </c>
      <c r="E763" s="217" t="s">
        <v>5</v>
      </c>
      <c r="F763" s="218" t="s">
        <v>1606</v>
      </c>
      <c r="H763" s="219">
        <v>11.67</v>
      </c>
      <c r="M763" s="215"/>
      <c r="N763" s="220"/>
      <c r="O763" s="221"/>
      <c r="P763" s="221"/>
      <c r="Q763" s="221"/>
      <c r="R763" s="221"/>
      <c r="S763" s="221"/>
      <c r="T763" s="221"/>
      <c r="U763" s="221"/>
      <c r="V763" s="221"/>
      <c r="W763" s="221"/>
      <c r="X763" s="222"/>
      <c r="AT763" s="217" t="s">
        <v>181</v>
      </c>
      <c r="AU763" s="217" t="s">
        <v>83</v>
      </c>
      <c r="AV763" s="216" t="s">
        <v>83</v>
      </c>
      <c r="AW763" s="216" t="s">
        <v>7</v>
      </c>
      <c r="AX763" s="216" t="s">
        <v>73</v>
      </c>
      <c r="AY763" s="217" t="s">
        <v>171</v>
      </c>
    </row>
    <row r="764" spans="2:65" s="255" customFormat="1" ht="13.5" x14ac:dyDescent="0.3">
      <c r="B764" s="254"/>
      <c r="D764" s="212" t="s">
        <v>181</v>
      </c>
      <c r="E764" s="256" t="s">
        <v>5</v>
      </c>
      <c r="F764" s="257" t="s">
        <v>1505</v>
      </c>
      <c r="H764" s="256" t="s">
        <v>5</v>
      </c>
      <c r="M764" s="254"/>
      <c r="N764" s="258"/>
      <c r="O764" s="259"/>
      <c r="P764" s="259"/>
      <c r="Q764" s="259"/>
      <c r="R764" s="259"/>
      <c r="S764" s="259"/>
      <c r="T764" s="259"/>
      <c r="U764" s="259"/>
      <c r="V764" s="259"/>
      <c r="W764" s="259"/>
      <c r="X764" s="260"/>
      <c r="AT764" s="256" t="s">
        <v>181</v>
      </c>
      <c r="AU764" s="256" t="s">
        <v>83</v>
      </c>
      <c r="AV764" s="255" t="s">
        <v>81</v>
      </c>
      <c r="AW764" s="255" t="s">
        <v>7</v>
      </c>
      <c r="AX764" s="255" t="s">
        <v>73</v>
      </c>
      <c r="AY764" s="256" t="s">
        <v>171</v>
      </c>
    </row>
    <row r="765" spans="2:65" s="216" customFormat="1" ht="13.5" x14ac:dyDescent="0.3">
      <c r="B765" s="215"/>
      <c r="D765" s="212" t="s">
        <v>181</v>
      </c>
      <c r="E765" s="217" t="s">
        <v>5</v>
      </c>
      <c r="F765" s="218" t="s">
        <v>1607</v>
      </c>
      <c r="H765" s="219">
        <v>9.76</v>
      </c>
      <c r="M765" s="215"/>
      <c r="N765" s="220"/>
      <c r="O765" s="221"/>
      <c r="P765" s="221"/>
      <c r="Q765" s="221"/>
      <c r="R765" s="221"/>
      <c r="S765" s="221"/>
      <c r="T765" s="221"/>
      <c r="U765" s="221"/>
      <c r="V765" s="221"/>
      <c r="W765" s="221"/>
      <c r="X765" s="222"/>
      <c r="AT765" s="217" t="s">
        <v>181</v>
      </c>
      <c r="AU765" s="217" t="s">
        <v>83</v>
      </c>
      <c r="AV765" s="216" t="s">
        <v>83</v>
      </c>
      <c r="AW765" s="216" t="s">
        <v>7</v>
      </c>
      <c r="AX765" s="216" t="s">
        <v>73</v>
      </c>
      <c r="AY765" s="217" t="s">
        <v>171</v>
      </c>
    </row>
    <row r="766" spans="2:65" s="255" customFormat="1" ht="13.5" x14ac:dyDescent="0.3">
      <c r="B766" s="254"/>
      <c r="D766" s="212" t="s">
        <v>181</v>
      </c>
      <c r="E766" s="256" t="s">
        <v>5</v>
      </c>
      <c r="F766" s="257" t="s">
        <v>1489</v>
      </c>
      <c r="H766" s="256" t="s">
        <v>5</v>
      </c>
      <c r="M766" s="254"/>
      <c r="N766" s="258"/>
      <c r="O766" s="259"/>
      <c r="P766" s="259"/>
      <c r="Q766" s="259"/>
      <c r="R766" s="259"/>
      <c r="S766" s="259"/>
      <c r="T766" s="259"/>
      <c r="U766" s="259"/>
      <c r="V766" s="259"/>
      <c r="W766" s="259"/>
      <c r="X766" s="260"/>
      <c r="AT766" s="256" t="s">
        <v>181</v>
      </c>
      <c r="AU766" s="256" t="s">
        <v>83</v>
      </c>
      <c r="AV766" s="255" t="s">
        <v>81</v>
      </c>
      <c r="AW766" s="255" t="s">
        <v>7</v>
      </c>
      <c r="AX766" s="255" t="s">
        <v>73</v>
      </c>
      <c r="AY766" s="256" t="s">
        <v>171</v>
      </c>
    </row>
    <row r="767" spans="2:65" s="216" customFormat="1" ht="13.5" x14ac:dyDescent="0.3">
      <c r="B767" s="215"/>
      <c r="C767" s="221"/>
      <c r="D767" s="262" t="s">
        <v>181</v>
      </c>
      <c r="E767" s="267" t="s">
        <v>5</v>
      </c>
      <c r="F767" s="271" t="s">
        <v>1608</v>
      </c>
      <c r="G767" s="221"/>
      <c r="H767" s="273">
        <v>8.18</v>
      </c>
      <c r="I767" s="221"/>
      <c r="J767" s="221"/>
      <c r="K767" s="221"/>
      <c r="L767" s="221"/>
      <c r="M767" s="215"/>
      <c r="N767" s="220"/>
      <c r="O767" s="221"/>
      <c r="P767" s="221"/>
      <c r="Q767" s="221"/>
      <c r="R767" s="221"/>
      <c r="S767" s="221"/>
      <c r="T767" s="221"/>
      <c r="U767" s="221"/>
      <c r="V767" s="221"/>
      <c r="W767" s="221"/>
      <c r="X767" s="222"/>
      <c r="AT767" s="217" t="s">
        <v>181</v>
      </c>
      <c r="AU767" s="217" t="s">
        <v>83</v>
      </c>
      <c r="AV767" s="216" t="s">
        <v>83</v>
      </c>
      <c r="AW767" s="216" t="s">
        <v>7</v>
      </c>
      <c r="AX767" s="216" t="s">
        <v>73</v>
      </c>
      <c r="AY767" s="217" t="s">
        <v>171</v>
      </c>
    </row>
    <row r="768" spans="2:65" s="255" customFormat="1" ht="13.5" x14ac:dyDescent="0.3">
      <c r="B768" s="254"/>
      <c r="D768" s="212" t="s">
        <v>181</v>
      </c>
      <c r="E768" s="256" t="s">
        <v>5</v>
      </c>
      <c r="F768" s="257" t="s">
        <v>1491</v>
      </c>
      <c r="H768" s="256" t="s">
        <v>5</v>
      </c>
      <c r="M768" s="254"/>
      <c r="N768" s="258"/>
      <c r="O768" s="259"/>
      <c r="P768" s="259"/>
      <c r="Q768" s="259"/>
      <c r="R768" s="259"/>
      <c r="S768" s="259"/>
      <c r="T768" s="259"/>
      <c r="U768" s="259"/>
      <c r="V768" s="259"/>
      <c r="W768" s="259"/>
      <c r="X768" s="260"/>
      <c r="AT768" s="256" t="s">
        <v>181</v>
      </c>
      <c r="AU768" s="256" t="s">
        <v>83</v>
      </c>
      <c r="AV768" s="255" t="s">
        <v>81</v>
      </c>
      <c r="AW768" s="255" t="s">
        <v>7</v>
      </c>
      <c r="AX768" s="255" t="s">
        <v>73</v>
      </c>
      <c r="AY768" s="256" t="s">
        <v>171</v>
      </c>
    </row>
    <row r="769" spans="2:65" s="216" customFormat="1" ht="13.5" x14ac:dyDescent="0.3">
      <c r="B769" s="215"/>
      <c r="D769" s="212" t="s">
        <v>181</v>
      </c>
      <c r="E769" s="217" t="s">
        <v>5</v>
      </c>
      <c r="F769" s="218" t="s">
        <v>1609</v>
      </c>
      <c r="H769" s="219">
        <v>2.31</v>
      </c>
      <c r="M769" s="215"/>
      <c r="N769" s="220"/>
      <c r="O769" s="221"/>
      <c r="P769" s="221"/>
      <c r="Q769" s="221"/>
      <c r="R769" s="221"/>
      <c r="S769" s="221"/>
      <c r="T769" s="221"/>
      <c r="U769" s="221"/>
      <c r="V769" s="221"/>
      <c r="W769" s="221"/>
      <c r="X769" s="222"/>
      <c r="AT769" s="217" t="s">
        <v>181</v>
      </c>
      <c r="AU769" s="217" t="s">
        <v>83</v>
      </c>
      <c r="AV769" s="216" t="s">
        <v>83</v>
      </c>
      <c r="AW769" s="216" t="s">
        <v>7</v>
      </c>
      <c r="AX769" s="216" t="s">
        <v>73</v>
      </c>
      <c r="AY769" s="217" t="s">
        <v>171</v>
      </c>
    </row>
    <row r="770" spans="2:65" s="255" customFormat="1" ht="13.5" x14ac:dyDescent="0.3">
      <c r="B770" s="254"/>
      <c r="D770" s="212" t="s">
        <v>181</v>
      </c>
      <c r="E770" s="256" t="s">
        <v>5</v>
      </c>
      <c r="F770" s="257" t="s">
        <v>1493</v>
      </c>
      <c r="H770" s="256" t="s">
        <v>5</v>
      </c>
      <c r="M770" s="254"/>
      <c r="N770" s="258"/>
      <c r="O770" s="259"/>
      <c r="P770" s="259"/>
      <c r="Q770" s="259"/>
      <c r="R770" s="259"/>
      <c r="S770" s="259"/>
      <c r="T770" s="259"/>
      <c r="U770" s="259"/>
      <c r="V770" s="259"/>
      <c r="W770" s="259"/>
      <c r="X770" s="260"/>
      <c r="AT770" s="256" t="s">
        <v>181</v>
      </c>
      <c r="AU770" s="256" t="s">
        <v>83</v>
      </c>
      <c r="AV770" s="255" t="s">
        <v>81</v>
      </c>
      <c r="AW770" s="255" t="s">
        <v>7</v>
      </c>
      <c r="AX770" s="255" t="s">
        <v>73</v>
      </c>
      <c r="AY770" s="256" t="s">
        <v>171</v>
      </c>
    </row>
    <row r="771" spans="2:65" s="216" customFormat="1" ht="13.5" x14ac:dyDescent="0.3">
      <c r="B771" s="215"/>
      <c r="C771" s="221"/>
      <c r="D771" s="262" t="s">
        <v>181</v>
      </c>
      <c r="E771" s="267" t="s">
        <v>5</v>
      </c>
      <c r="F771" s="271" t="s">
        <v>1610</v>
      </c>
      <c r="G771" s="221"/>
      <c r="H771" s="273">
        <v>1.2</v>
      </c>
      <c r="I771" s="221"/>
      <c r="J771" s="221"/>
      <c r="K771" s="221"/>
      <c r="L771" s="221"/>
      <c r="M771" s="215"/>
      <c r="N771" s="220"/>
      <c r="O771" s="221"/>
      <c r="P771" s="221"/>
      <c r="Q771" s="221"/>
      <c r="R771" s="221"/>
      <c r="S771" s="221"/>
      <c r="T771" s="221"/>
      <c r="U771" s="221"/>
      <c r="V771" s="221"/>
      <c r="W771" s="221"/>
      <c r="X771" s="222"/>
      <c r="AT771" s="217" t="s">
        <v>181</v>
      </c>
      <c r="AU771" s="217" t="s">
        <v>83</v>
      </c>
      <c r="AV771" s="216" t="s">
        <v>83</v>
      </c>
      <c r="AW771" s="216" t="s">
        <v>7</v>
      </c>
      <c r="AX771" s="216" t="s">
        <v>73</v>
      </c>
      <c r="AY771" s="217" t="s">
        <v>171</v>
      </c>
    </row>
    <row r="772" spans="2:65" s="255" customFormat="1" ht="13.5" x14ac:dyDescent="0.3">
      <c r="B772" s="254"/>
      <c r="D772" s="212" t="s">
        <v>181</v>
      </c>
      <c r="E772" s="256" t="s">
        <v>5</v>
      </c>
      <c r="F772" s="257" t="s">
        <v>1495</v>
      </c>
      <c r="H772" s="256" t="s">
        <v>5</v>
      </c>
      <c r="M772" s="254"/>
      <c r="N772" s="258"/>
      <c r="O772" s="259"/>
      <c r="P772" s="259"/>
      <c r="Q772" s="259"/>
      <c r="R772" s="259"/>
      <c r="S772" s="259"/>
      <c r="T772" s="259"/>
      <c r="U772" s="259"/>
      <c r="V772" s="259"/>
      <c r="W772" s="259"/>
      <c r="X772" s="260"/>
      <c r="AT772" s="256" t="s">
        <v>181</v>
      </c>
      <c r="AU772" s="256" t="s">
        <v>83</v>
      </c>
      <c r="AV772" s="255" t="s">
        <v>81</v>
      </c>
      <c r="AW772" s="255" t="s">
        <v>7</v>
      </c>
      <c r="AX772" s="255" t="s">
        <v>73</v>
      </c>
      <c r="AY772" s="256" t="s">
        <v>171</v>
      </c>
    </row>
    <row r="773" spans="2:65" s="216" customFormat="1" ht="13.5" x14ac:dyDescent="0.3">
      <c r="B773" s="215"/>
      <c r="D773" s="212" t="s">
        <v>181</v>
      </c>
      <c r="E773" s="217" t="s">
        <v>5</v>
      </c>
      <c r="F773" s="218" t="s">
        <v>1611</v>
      </c>
      <c r="H773" s="219">
        <v>1.83</v>
      </c>
      <c r="M773" s="215"/>
      <c r="N773" s="220"/>
      <c r="O773" s="221"/>
      <c r="P773" s="221"/>
      <c r="Q773" s="221"/>
      <c r="R773" s="221"/>
      <c r="S773" s="221"/>
      <c r="T773" s="221"/>
      <c r="U773" s="221"/>
      <c r="V773" s="221"/>
      <c r="W773" s="221"/>
      <c r="X773" s="222"/>
      <c r="AT773" s="217" t="s">
        <v>181</v>
      </c>
      <c r="AU773" s="217" t="s">
        <v>83</v>
      </c>
      <c r="AV773" s="216" t="s">
        <v>83</v>
      </c>
      <c r="AW773" s="216" t="s">
        <v>7</v>
      </c>
      <c r="AX773" s="216" t="s">
        <v>73</v>
      </c>
      <c r="AY773" s="217" t="s">
        <v>171</v>
      </c>
    </row>
    <row r="774" spans="2:65" s="224" customFormat="1" ht="13.5" x14ac:dyDescent="0.3">
      <c r="B774" s="223"/>
      <c r="D774" s="212" t="s">
        <v>181</v>
      </c>
      <c r="E774" s="225" t="s">
        <v>5</v>
      </c>
      <c r="F774" s="226" t="s">
        <v>205</v>
      </c>
      <c r="H774" s="227">
        <v>48.15</v>
      </c>
      <c r="M774" s="223"/>
      <c r="N774" s="228"/>
      <c r="O774" s="229"/>
      <c r="P774" s="229"/>
      <c r="Q774" s="229"/>
      <c r="R774" s="229"/>
      <c r="S774" s="229"/>
      <c r="T774" s="229"/>
      <c r="U774" s="229"/>
      <c r="V774" s="229"/>
      <c r="W774" s="229"/>
      <c r="X774" s="230"/>
      <c r="AT774" s="225" t="s">
        <v>181</v>
      </c>
      <c r="AU774" s="225" t="s">
        <v>83</v>
      </c>
      <c r="AV774" s="224" t="s">
        <v>177</v>
      </c>
      <c r="AW774" s="224" t="s">
        <v>7</v>
      </c>
      <c r="AX774" s="224" t="s">
        <v>81</v>
      </c>
      <c r="AY774" s="225" t="s">
        <v>171</v>
      </c>
    </row>
    <row r="775" spans="2:65" s="45" customFormat="1" ht="25.5" customHeight="1" x14ac:dyDescent="0.3">
      <c r="B775" s="38"/>
      <c r="C775" s="201" t="s">
        <v>850</v>
      </c>
      <c r="D775" s="201" t="s">
        <v>173</v>
      </c>
      <c r="E775" s="202" t="s">
        <v>1612</v>
      </c>
      <c r="F775" s="203" t="s">
        <v>1613</v>
      </c>
      <c r="G775" s="204" t="s">
        <v>176</v>
      </c>
      <c r="H775" s="205">
        <v>235.37</v>
      </c>
      <c r="I775" s="7"/>
      <c r="J775" s="7"/>
      <c r="K775" s="206">
        <f>ROUND(P775*H775,2)</f>
        <v>0</v>
      </c>
      <c r="L775" s="203" t="s">
        <v>5</v>
      </c>
      <c r="M775" s="38"/>
      <c r="N775" s="207" t="s">
        <v>5</v>
      </c>
      <c r="O775" s="208" t="s">
        <v>42</v>
      </c>
      <c r="P775" s="144">
        <f>I775+J775</f>
        <v>0</v>
      </c>
      <c r="Q775" s="144">
        <f>ROUND(I775*H775,2)</f>
        <v>0</v>
      </c>
      <c r="R775" s="144">
        <f>ROUND(J775*H775,2)</f>
        <v>0</v>
      </c>
      <c r="S775" s="39"/>
      <c r="T775" s="209">
        <f>S775*H775</f>
        <v>0</v>
      </c>
      <c r="U775" s="209">
        <v>0</v>
      </c>
      <c r="V775" s="209">
        <f>U775*H775</f>
        <v>0</v>
      </c>
      <c r="W775" s="209">
        <v>0</v>
      </c>
      <c r="X775" s="210">
        <f>W775*H775</f>
        <v>0</v>
      </c>
      <c r="AR775" s="17" t="s">
        <v>177</v>
      </c>
      <c r="AT775" s="17" t="s">
        <v>173</v>
      </c>
      <c r="AU775" s="17" t="s">
        <v>83</v>
      </c>
      <c r="AY775" s="17" t="s">
        <v>171</v>
      </c>
      <c r="BE775" s="211">
        <f>IF(O775="základní",K775,0)</f>
        <v>0</v>
      </c>
      <c r="BF775" s="211">
        <f>IF(O775="snížená",K775,0)</f>
        <v>0</v>
      </c>
      <c r="BG775" s="211">
        <f>IF(O775="zákl. přenesená",K775,0)</f>
        <v>0</v>
      </c>
      <c r="BH775" s="211">
        <f>IF(O775="sníž. přenesená",K775,0)</f>
        <v>0</v>
      </c>
      <c r="BI775" s="211">
        <f>IF(O775="nulová",K775,0)</f>
        <v>0</v>
      </c>
      <c r="BJ775" s="17" t="s">
        <v>81</v>
      </c>
      <c r="BK775" s="211">
        <f>ROUND(P775*H775,2)</f>
        <v>0</v>
      </c>
      <c r="BL775" s="17" t="s">
        <v>177</v>
      </c>
      <c r="BM775" s="17" t="s">
        <v>853</v>
      </c>
    </row>
    <row r="776" spans="2:65" s="45" customFormat="1" ht="27" x14ac:dyDescent="0.3">
      <c r="B776" s="38"/>
      <c r="D776" s="212" t="s">
        <v>179</v>
      </c>
      <c r="F776" s="213" t="s">
        <v>1267</v>
      </c>
      <c r="M776" s="38"/>
      <c r="N776" s="214"/>
      <c r="O776" s="39"/>
      <c r="P776" s="39"/>
      <c r="Q776" s="39"/>
      <c r="R776" s="39"/>
      <c r="S776" s="39"/>
      <c r="T776" s="39"/>
      <c r="U776" s="39"/>
      <c r="V776" s="39"/>
      <c r="W776" s="39"/>
      <c r="X776" s="87"/>
      <c r="AT776" s="17" t="s">
        <v>179</v>
      </c>
      <c r="AU776" s="17" t="s">
        <v>83</v>
      </c>
    </row>
    <row r="777" spans="2:65" s="255" customFormat="1" ht="13.5" x14ac:dyDescent="0.3">
      <c r="B777" s="254"/>
      <c r="D777" s="212" t="s">
        <v>181</v>
      </c>
      <c r="E777" s="256" t="s">
        <v>5</v>
      </c>
      <c r="F777" s="257" t="s">
        <v>1587</v>
      </c>
      <c r="H777" s="256" t="s">
        <v>5</v>
      </c>
      <c r="M777" s="254"/>
      <c r="N777" s="258"/>
      <c r="O777" s="259"/>
      <c r="P777" s="259"/>
      <c r="Q777" s="259"/>
      <c r="R777" s="259"/>
      <c r="S777" s="259"/>
      <c r="T777" s="259"/>
      <c r="U777" s="259"/>
      <c r="V777" s="259"/>
      <c r="W777" s="259"/>
      <c r="X777" s="260"/>
      <c r="AT777" s="256" t="s">
        <v>181</v>
      </c>
      <c r="AU777" s="256" t="s">
        <v>83</v>
      </c>
      <c r="AV777" s="255" t="s">
        <v>81</v>
      </c>
      <c r="AW777" s="255" t="s">
        <v>7</v>
      </c>
      <c r="AX777" s="255" t="s">
        <v>73</v>
      </c>
      <c r="AY777" s="256" t="s">
        <v>171</v>
      </c>
    </row>
    <row r="778" spans="2:65" s="255" customFormat="1" ht="13.5" x14ac:dyDescent="0.3">
      <c r="B778" s="254"/>
      <c r="D778" s="212" t="s">
        <v>181</v>
      </c>
      <c r="E778" s="256" t="s">
        <v>5</v>
      </c>
      <c r="F778" s="257" t="s">
        <v>1331</v>
      </c>
      <c r="H778" s="256" t="s">
        <v>5</v>
      </c>
      <c r="M778" s="254"/>
      <c r="N778" s="258"/>
      <c r="O778" s="259"/>
      <c r="P778" s="259"/>
      <c r="Q778" s="259"/>
      <c r="R778" s="259"/>
      <c r="S778" s="259"/>
      <c r="T778" s="259"/>
      <c r="U778" s="259"/>
      <c r="V778" s="259"/>
      <c r="W778" s="259"/>
      <c r="X778" s="260"/>
      <c r="AT778" s="256" t="s">
        <v>181</v>
      </c>
      <c r="AU778" s="256" t="s">
        <v>83</v>
      </c>
      <c r="AV778" s="255" t="s">
        <v>81</v>
      </c>
      <c r="AW778" s="255" t="s">
        <v>7</v>
      </c>
      <c r="AX778" s="255" t="s">
        <v>73</v>
      </c>
      <c r="AY778" s="256" t="s">
        <v>171</v>
      </c>
    </row>
    <row r="779" spans="2:65" s="216" customFormat="1" ht="13.5" x14ac:dyDescent="0.3">
      <c r="B779" s="215"/>
      <c r="D779" s="212" t="s">
        <v>181</v>
      </c>
      <c r="E779" s="217" t="s">
        <v>5</v>
      </c>
      <c r="F779" s="218" t="s">
        <v>1614</v>
      </c>
      <c r="H779" s="219">
        <v>24.4</v>
      </c>
      <c r="M779" s="215"/>
      <c r="N779" s="220"/>
      <c r="O779" s="221"/>
      <c r="P779" s="221"/>
      <c r="Q779" s="221"/>
      <c r="R779" s="221"/>
      <c r="S779" s="221"/>
      <c r="T779" s="221"/>
      <c r="U779" s="221"/>
      <c r="V779" s="221"/>
      <c r="W779" s="221"/>
      <c r="X779" s="222"/>
      <c r="AT779" s="217" t="s">
        <v>181</v>
      </c>
      <c r="AU779" s="217" t="s">
        <v>83</v>
      </c>
      <c r="AV779" s="216" t="s">
        <v>83</v>
      </c>
      <c r="AW779" s="216" t="s">
        <v>7</v>
      </c>
      <c r="AX779" s="216" t="s">
        <v>73</v>
      </c>
      <c r="AY779" s="217" t="s">
        <v>171</v>
      </c>
    </row>
    <row r="780" spans="2:65" s="255" customFormat="1" ht="13.5" x14ac:dyDescent="0.3">
      <c r="B780" s="254"/>
      <c r="C780" s="259"/>
      <c r="D780" s="262" t="s">
        <v>181</v>
      </c>
      <c r="E780" s="264" t="s">
        <v>5</v>
      </c>
      <c r="F780" s="268" t="s">
        <v>1329</v>
      </c>
      <c r="G780" s="259"/>
      <c r="H780" s="264" t="s">
        <v>5</v>
      </c>
      <c r="I780" s="259"/>
      <c r="J780" s="259"/>
      <c r="K780" s="259"/>
      <c r="L780" s="259"/>
      <c r="M780" s="254"/>
      <c r="N780" s="258"/>
      <c r="O780" s="259"/>
      <c r="P780" s="259"/>
      <c r="Q780" s="259"/>
      <c r="R780" s="259"/>
      <c r="S780" s="259"/>
      <c r="T780" s="259"/>
      <c r="U780" s="259"/>
      <c r="V780" s="259"/>
      <c r="W780" s="259"/>
      <c r="X780" s="260"/>
      <c r="AT780" s="256" t="s">
        <v>181</v>
      </c>
      <c r="AU780" s="256" t="s">
        <v>83</v>
      </c>
      <c r="AV780" s="255" t="s">
        <v>81</v>
      </c>
      <c r="AW780" s="255" t="s">
        <v>7</v>
      </c>
      <c r="AX780" s="255" t="s">
        <v>73</v>
      </c>
      <c r="AY780" s="256" t="s">
        <v>171</v>
      </c>
    </row>
    <row r="781" spans="2:65" s="216" customFormat="1" ht="13.5" x14ac:dyDescent="0.3">
      <c r="B781" s="215"/>
      <c r="D781" s="212" t="s">
        <v>181</v>
      </c>
      <c r="E781" s="217" t="s">
        <v>5</v>
      </c>
      <c r="F781" s="218" t="s">
        <v>1615</v>
      </c>
      <c r="H781" s="219">
        <v>210.97</v>
      </c>
      <c r="M781" s="215"/>
      <c r="N781" s="220"/>
      <c r="O781" s="221"/>
      <c r="P781" s="221"/>
      <c r="Q781" s="221"/>
      <c r="R781" s="221"/>
      <c r="S781" s="221"/>
      <c r="T781" s="221"/>
      <c r="U781" s="221"/>
      <c r="V781" s="221"/>
      <c r="W781" s="221"/>
      <c r="X781" s="222"/>
      <c r="AT781" s="217" t="s">
        <v>181</v>
      </c>
      <c r="AU781" s="217" t="s">
        <v>83</v>
      </c>
      <c r="AV781" s="216" t="s">
        <v>83</v>
      </c>
      <c r="AW781" s="216" t="s">
        <v>7</v>
      </c>
      <c r="AX781" s="216" t="s">
        <v>73</v>
      </c>
      <c r="AY781" s="217" t="s">
        <v>171</v>
      </c>
    </row>
    <row r="782" spans="2:65" s="224" customFormat="1" ht="13.5" x14ac:dyDescent="0.3">
      <c r="B782" s="223"/>
      <c r="C782" s="229"/>
      <c r="D782" s="262" t="s">
        <v>181</v>
      </c>
      <c r="E782" s="265" t="s">
        <v>5</v>
      </c>
      <c r="F782" s="270" t="s">
        <v>205</v>
      </c>
      <c r="G782" s="229"/>
      <c r="H782" s="272">
        <v>235.37</v>
      </c>
      <c r="I782" s="229"/>
      <c r="J782" s="229"/>
      <c r="K782" s="229"/>
      <c r="L782" s="229"/>
      <c r="M782" s="223"/>
      <c r="N782" s="228"/>
      <c r="O782" s="229"/>
      <c r="P782" s="229"/>
      <c r="Q782" s="229"/>
      <c r="R782" s="229"/>
      <c r="S782" s="229"/>
      <c r="T782" s="229"/>
      <c r="U782" s="229"/>
      <c r="V782" s="229"/>
      <c r="W782" s="229"/>
      <c r="X782" s="230"/>
      <c r="AT782" s="225" t="s">
        <v>181</v>
      </c>
      <c r="AU782" s="225" t="s">
        <v>83</v>
      </c>
      <c r="AV782" s="224" t="s">
        <v>177</v>
      </c>
      <c r="AW782" s="224" t="s">
        <v>7</v>
      </c>
      <c r="AX782" s="224" t="s">
        <v>81</v>
      </c>
      <c r="AY782" s="225" t="s">
        <v>171</v>
      </c>
    </row>
    <row r="783" spans="2:65" s="45" customFormat="1" ht="16.5" customHeight="1" x14ac:dyDescent="0.3">
      <c r="B783" s="38"/>
      <c r="C783" s="201" t="s">
        <v>616</v>
      </c>
      <c r="D783" s="201" t="s">
        <v>173</v>
      </c>
      <c r="E783" s="202" t="s">
        <v>1616</v>
      </c>
      <c r="F783" s="203" t="s">
        <v>1617</v>
      </c>
      <c r="G783" s="204" t="s">
        <v>176</v>
      </c>
      <c r="H783" s="205">
        <v>275.7</v>
      </c>
      <c r="I783" s="7"/>
      <c r="J783" s="7"/>
      <c r="K783" s="206">
        <f>ROUND(P783*H783,2)</f>
        <v>0</v>
      </c>
      <c r="L783" s="203" t="s">
        <v>5</v>
      </c>
      <c r="M783" s="38"/>
      <c r="N783" s="207" t="s">
        <v>5</v>
      </c>
      <c r="O783" s="208" t="s">
        <v>42</v>
      </c>
      <c r="P783" s="144">
        <f>I783+J783</f>
        <v>0</v>
      </c>
      <c r="Q783" s="144">
        <f>ROUND(I783*H783,2)</f>
        <v>0</v>
      </c>
      <c r="R783" s="144">
        <f>ROUND(J783*H783,2)</f>
        <v>0</v>
      </c>
      <c r="S783" s="39"/>
      <c r="T783" s="209">
        <f>S783*H783</f>
        <v>0</v>
      </c>
      <c r="U783" s="209">
        <v>0</v>
      </c>
      <c r="V783" s="209">
        <f>U783*H783</f>
        <v>0</v>
      </c>
      <c r="W783" s="209">
        <v>0</v>
      </c>
      <c r="X783" s="210">
        <f>W783*H783</f>
        <v>0</v>
      </c>
      <c r="AR783" s="17" t="s">
        <v>177</v>
      </c>
      <c r="AT783" s="17" t="s">
        <v>173</v>
      </c>
      <c r="AU783" s="17" t="s">
        <v>83</v>
      </c>
      <c r="AY783" s="17" t="s">
        <v>171</v>
      </c>
      <c r="BE783" s="211">
        <f>IF(O783="základní",K783,0)</f>
        <v>0</v>
      </c>
      <c r="BF783" s="211">
        <f>IF(O783="snížená",K783,0)</f>
        <v>0</v>
      </c>
      <c r="BG783" s="211">
        <f>IF(O783="zákl. přenesená",K783,0)</f>
        <v>0</v>
      </c>
      <c r="BH783" s="211">
        <f>IF(O783="sníž. přenesená",K783,0)</f>
        <v>0</v>
      </c>
      <c r="BI783" s="211">
        <f>IF(O783="nulová",K783,0)</f>
        <v>0</v>
      </c>
      <c r="BJ783" s="17" t="s">
        <v>81</v>
      </c>
      <c r="BK783" s="211">
        <f>ROUND(P783*H783,2)</f>
        <v>0</v>
      </c>
      <c r="BL783" s="17" t="s">
        <v>177</v>
      </c>
      <c r="BM783" s="17" t="s">
        <v>856</v>
      </c>
    </row>
    <row r="784" spans="2:65" s="45" customFormat="1" ht="27" x14ac:dyDescent="0.3">
      <c r="B784" s="38"/>
      <c r="D784" s="212" t="s">
        <v>179</v>
      </c>
      <c r="F784" s="213" t="s">
        <v>1267</v>
      </c>
      <c r="M784" s="38"/>
      <c r="N784" s="214"/>
      <c r="O784" s="39"/>
      <c r="P784" s="39"/>
      <c r="Q784" s="39"/>
      <c r="R784" s="39"/>
      <c r="S784" s="39"/>
      <c r="T784" s="39"/>
      <c r="U784" s="39"/>
      <c r="V784" s="39"/>
      <c r="W784" s="39"/>
      <c r="X784" s="87"/>
      <c r="AT784" s="17" t="s">
        <v>179</v>
      </c>
      <c r="AU784" s="17" t="s">
        <v>83</v>
      </c>
    </row>
    <row r="785" spans="2:65" s="255" customFormat="1" ht="13.5" x14ac:dyDescent="0.3">
      <c r="B785" s="254"/>
      <c r="D785" s="212" t="s">
        <v>181</v>
      </c>
      <c r="E785" s="256" t="s">
        <v>5</v>
      </c>
      <c r="F785" s="257" t="s">
        <v>1618</v>
      </c>
      <c r="H785" s="256" t="s">
        <v>5</v>
      </c>
      <c r="M785" s="254"/>
      <c r="N785" s="258"/>
      <c r="O785" s="259"/>
      <c r="P785" s="259"/>
      <c r="Q785" s="259"/>
      <c r="R785" s="259"/>
      <c r="S785" s="259"/>
      <c r="T785" s="259"/>
      <c r="U785" s="259"/>
      <c r="V785" s="259"/>
      <c r="W785" s="259"/>
      <c r="X785" s="260"/>
      <c r="AT785" s="256" t="s">
        <v>181</v>
      </c>
      <c r="AU785" s="256" t="s">
        <v>83</v>
      </c>
      <c r="AV785" s="255" t="s">
        <v>81</v>
      </c>
      <c r="AW785" s="255" t="s">
        <v>7</v>
      </c>
      <c r="AX785" s="255" t="s">
        <v>73</v>
      </c>
      <c r="AY785" s="256" t="s">
        <v>171</v>
      </c>
    </row>
    <row r="786" spans="2:65" s="255" customFormat="1" ht="13.5" x14ac:dyDescent="0.3">
      <c r="B786" s="254"/>
      <c r="D786" s="212" t="s">
        <v>181</v>
      </c>
      <c r="E786" s="256" t="s">
        <v>5</v>
      </c>
      <c r="F786" s="257" t="s">
        <v>1502</v>
      </c>
      <c r="H786" s="256" t="s">
        <v>5</v>
      </c>
      <c r="M786" s="254"/>
      <c r="N786" s="258"/>
      <c r="O786" s="259"/>
      <c r="P786" s="259"/>
      <c r="Q786" s="259"/>
      <c r="R786" s="259"/>
      <c r="S786" s="259"/>
      <c r="T786" s="259"/>
      <c r="U786" s="259"/>
      <c r="V786" s="259"/>
      <c r="W786" s="259"/>
      <c r="X786" s="260"/>
      <c r="AT786" s="256" t="s">
        <v>181</v>
      </c>
      <c r="AU786" s="256" t="s">
        <v>83</v>
      </c>
      <c r="AV786" s="255" t="s">
        <v>81</v>
      </c>
      <c r="AW786" s="255" t="s">
        <v>7</v>
      </c>
      <c r="AX786" s="255" t="s">
        <v>73</v>
      </c>
      <c r="AY786" s="256" t="s">
        <v>171</v>
      </c>
    </row>
    <row r="787" spans="2:65" s="216" customFormat="1" ht="13.5" x14ac:dyDescent="0.3">
      <c r="B787" s="215"/>
      <c r="D787" s="212" t="s">
        <v>181</v>
      </c>
      <c r="E787" s="217" t="s">
        <v>5</v>
      </c>
      <c r="F787" s="218" t="s">
        <v>1619</v>
      </c>
      <c r="H787" s="219">
        <v>17.940000000000001</v>
      </c>
      <c r="M787" s="215"/>
      <c r="N787" s="220"/>
      <c r="O787" s="221"/>
      <c r="P787" s="221"/>
      <c r="Q787" s="221"/>
      <c r="R787" s="221"/>
      <c r="S787" s="221"/>
      <c r="T787" s="221"/>
      <c r="U787" s="221"/>
      <c r="V787" s="221"/>
      <c r="W787" s="221"/>
      <c r="X787" s="222"/>
      <c r="AT787" s="217" t="s">
        <v>181</v>
      </c>
      <c r="AU787" s="217" t="s">
        <v>83</v>
      </c>
      <c r="AV787" s="216" t="s">
        <v>83</v>
      </c>
      <c r="AW787" s="216" t="s">
        <v>7</v>
      </c>
      <c r="AX787" s="216" t="s">
        <v>73</v>
      </c>
      <c r="AY787" s="217" t="s">
        <v>171</v>
      </c>
    </row>
    <row r="788" spans="2:65" s="255" customFormat="1" ht="13.5" x14ac:dyDescent="0.3">
      <c r="B788" s="254"/>
      <c r="D788" s="212" t="s">
        <v>181</v>
      </c>
      <c r="E788" s="256" t="s">
        <v>5</v>
      </c>
      <c r="F788" s="257" t="s">
        <v>1487</v>
      </c>
      <c r="H788" s="256" t="s">
        <v>5</v>
      </c>
      <c r="M788" s="254"/>
      <c r="N788" s="258"/>
      <c r="O788" s="259"/>
      <c r="P788" s="259"/>
      <c r="Q788" s="259"/>
      <c r="R788" s="259"/>
      <c r="S788" s="259"/>
      <c r="T788" s="259"/>
      <c r="U788" s="259"/>
      <c r="V788" s="259"/>
      <c r="W788" s="259"/>
      <c r="X788" s="260"/>
      <c r="AT788" s="256" t="s">
        <v>181</v>
      </c>
      <c r="AU788" s="256" t="s">
        <v>83</v>
      </c>
      <c r="AV788" s="255" t="s">
        <v>81</v>
      </c>
      <c r="AW788" s="255" t="s">
        <v>7</v>
      </c>
      <c r="AX788" s="255" t="s">
        <v>73</v>
      </c>
      <c r="AY788" s="256" t="s">
        <v>171</v>
      </c>
    </row>
    <row r="789" spans="2:65" s="216" customFormat="1" ht="13.5" x14ac:dyDescent="0.3">
      <c r="B789" s="215"/>
      <c r="D789" s="212" t="s">
        <v>181</v>
      </c>
      <c r="E789" s="217" t="s">
        <v>5</v>
      </c>
      <c r="F789" s="218" t="s">
        <v>1620</v>
      </c>
      <c r="H789" s="219">
        <v>10.85</v>
      </c>
      <c r="M789" s="215"/>
      <c r="N789" s="220"/>
      <c r="O789" s="221"/>
      <c r="P789" s="221"/>
      <c r="Q789" s="221"/>
      <c r="R789" s="221"/>
      <c r="S789" s="221"/>
      <c r="T789" s="221"/>
      <c r="U789" s="221"/>
      <c r="V789" s="221"/>
      <c r="W789" s="221"/>
      <c r="X789" s="222"/>
      <c r="AT789" s="217" t="s">
        <v>181</v>
      </c>
      <c r="AU789" s="217" t="s">
        <v>83</v>
      </c>
      <c r="AV789" s="216" t="s">
        <v>83</v>
      </c>
      <c r="AW789" s="216" t="s">
        <v>7</v>
      </c>
      <c r="AX789" s="216" t="s">
        <v>73</v>
      </c>
      <c r="AY789" s="217" t="s">
        <v>171</v>
      </c>
    </row>
    <row r="790" spans="2:65" s="255" customFormat="1" ht="13.5" x14ac:dyDescent="0.3">
      <c r="B790" s="254"/>
      <c r="D790" s="212" t="s">
        <v>181</v>
      </c>
      <c r="E790" s="256" t="s">
        <v>5</v>
      </c>
      <c r="F790" s="257" t="s">
        <v>1505</v>
      </c>
      <c r="H790" s="256" t="s">
        <v>5</v>
      </c>
      <c r="M790" s="254"/>
      <c r="N790" s="258"/>
      <c r="O790" s="259"/>
      <c r="P790" s="259"/>
      <c r="Q790" s="259"/>
      <c r="R790" s="259"/>
      <c r="S790" s="259"/>
      <c r="T790" s="259"/>
      <c r="U790" s="259"/>
      <c r="V790" s="259"/>
      <c r="W790" s="259"/>
      <c r="X790" s="260"/>
      <c r="AT790" s="256" t="s">
        <v>181</v>
      </c>
      <c r="AU790" s="256" t="s">
        <v>83</v>
      </c>
      <c r="AV790" s="255" t="s">
        <v>81</v>
      </c>
      <c r="AW790" s="255" t="s">
        <v>7</v>
      </c>
      <c r="AX790" s="255" t="s">
        <v>73</v>
      </c>
      <c r="AY790" s="256" t="s">
        <v>171</v>
      </c>
    </row>
    <row r="791" spans="2:65" s="216" customFormat="1" ht="13.5" x14ac:dyDescent="0.3">
      <c r="B791" s="215"/>
      <c r="C791" s="221"/>
      <c r="D791" s="262" t="s">
        <v>181</v>
      </c>
      <c r="E791" s="267" t="s">
        <v>5</v>
      </c>
      <c r="F791" s="271" t="s">
        <v>1621</v>
      </c>
      <c r="G791" s="221"/>
      <c r="H791" s="273">
        <v>11.54</v>
      </c>
      <c r="I791" s="221"/>
      <c r="J791" s="221"/>
      <c r="K791" s="221"/>
      <c r="L791" s="221"/>
      <c r="M791" s="215"/>
      <c r="N791" s="220"/>
      <c r="O791" s="221"/>
      <c r="P791" s="221"/>
      <c r="Q791" s="221"/>
      <c r="R791" s="221"/>
      <c r="S791" s="221"/>
      <c r="T791" s="221"/>
      <c r="U791" s="221"/>
      <c r="V791" s="221"/>
      <c r="W791" s="221"/>
      <c r="X791" s="222"/>
      <c r="AT791" s="217" t="s">
        <v>181</v>
      </c>
      <c r="AU791" s="217" t="s">
        <v>83</v>
      </c>
      <c r="AV791" s="216" t="s">
        <v>83</v>
      </c>
      <c r="AW791" s="216" t="s">
        <v>7</v>
      </c>
      <c r="AX791" s="216" t="s">
        <v>73</v>
      </c>
      <c r="AY791" s="217" t="s">
        <v>171</v>
      </c>
    </row>
    <row r="792" spans="2:65" s="244" customFormat="1" ht="13.5" x14ac:dyDescent="0.3">
      <c r="B792" s="243"/>
      <c r="D792" s="212" t="s">
        <v>181</v>
      </c>
      <c r="E792" s="245" t="s">
        <v>5</v>
      </c>
      <c r="F792" s="246" t="s">
        <v>501</v>
      </c>
      <c r="H792" s="247">
        <v>40.33</v>
      </c>
      <c r="M792" s="243"/>
      <c r="N792" s="248"/>
      <c r="O792" s="249"/>
      <c r="P792" s="249"/>
      <c r="Q792" s="249"/>
      <c r="R792" s="249"/>
      <c r="S792" s="249"/>
      <c r="T792" s="249"/>
      <c r="U792" s="249"/>
      <c r="V792" s="249"/>
      <c r="W792" s="249"/>
      <c r="X792" s="250"/>
      <c r="AT792" s="245" t="s">
        <v>181</v>
      </c>
      <c r="AU792" s="245" t="s">
        <v>83</v>
      </c>
      <c r="AV792" s="244" t="s">
        <v>188</v>
      </c>
      <c r="AW792" s="244" t="s">
        <v>7</v>
      </c>
      <c r="AX792" s="244" t="s">
        <v>73</v>
      </c>
      <c r="AY792" s="245" t="s">
        <v>171</v>
      </c>
    </row>
    <row r="793" spans="2:65" s="255" customFormat="1" ht="13.5" x14ac:dyDescent="0.3">
      <c r="B793" s="254"/>
      <c r="C793" s="259"/>
      <c r="D793" s="262" t="s">
        <v>181</v>
      </c>
      <c r="E793" s="264" t="s">
        <v>5</v>
      </c>
      <c r="F793" s="268" t="s">
        <v>1587</v>
      </c>
      <c r="G793" s="259"/>
      <c r="H793" s="264" t="s">
        <v>5</v>
      </c>
      <c r="I793" s="259"/>
      <c r="J793" s="259"/>
      <c r="K793" s="259"/>
      <c r="L793" s="259"/>
      <c r="M793" s="254"/>
      <c r="N793" s="258"/>
      <c r="O793" s="259"/>
      <c r="P793" s="259"/>
      <c r="Q793" s="259"/>
      <c r="R793" s="259"/>
      <c r="S793" s="259"/>
      <c r="T793" s="259"/>
      <c r="U793" s="259"/>
      <c r="V793" s="259"/>
      <c r="W793" s="259"/>
      <c r="X793" s="260"/>
      <c r="AT793" s="256" t="s">
        <v>181</v>
      </c>
      <c r="AU793" s="256" t="s">
        <v>83</v>
      </c>
      <c r="AV793" s="255" t="s">
        <v>81</v>
      </c>
      <c r="AW793" s="255" t="s">
        <v>7</v>
      </c>
      <c r="AX793" s="255" t="s">
        <v>73</v>
      </c>
      <c r="AY793" s="256" t="s">
        <v>171</v>
      </c>
    </row>
    <row r="794" spans="2:65" s="255" customFormat="1" ht="13.5" x14ac:dyDescent="0.3">
      <c r="B794" s="254"/>
      <c r="D794" s="212" t="s">
        <v>181</v>
      </c>
      <c r="E794" s="256" t="s">
        <v>5</v>
      </c>
      <c r="F794" s="257" t="s">
        <v>1331</v>
      </c>
      <c r="H794" s="256" t="s">
        <v>5</v>
      </c>
      <c r="M794" s="254"/>
      <c r="N794" s="258"/>
      <c r="O794" s="259"/>
      <c r="P794" s="259"/>
      <c r="Q794" s="259"/>
      <c r="R794" s="259"/>
      <c r="S794" s="259"/>
      <c r="T794" s="259"/>
      <c r="U794" s="259"/>
      <c r="V794" s="259"/>
      <c r="W794" s="259"/>
      <c r="X794" s="260"/>
      <c r="AT794" s="256" t="s">
        <v>181</v>
      </c>
      <c r="AU794" s="256" t="s">
        <v>83</v>
      </c>
      <c r="AV794" s="255" t="s">
        <v>81</v>
      </c>
      <c r="AW794" s="255" t="s">
        <v>7</v>
      </c>
      <c r="AX794" s="255" t="s">
        <v>73</v>
      </c>
      <c r="AY794" s="256" t="s">
        <v>171</v>
      </c>
    </row>
    <row r="795" spans="2:65" s="216" customFormat="1" ht="13.5" x14ac:dyDescent="0.3">
      <c r="B795" s="215"/>
      <c r="C795" s="221"/>
      <c r="D795" s="262" t="s">
        <v>181</v>
      </c>
      <c r="E795" s="267" t="s">
        <v>5</v>
      </c>
      <c r="F795" s="271" t="s">
        <v>1614</v>
      </c>
      <c r="G795" s="221"/>
      <c r="H795" s="273">
        <v>24.4</v>
      </c>
      <c r="I795" s="221"/>
      <c r="J795" s="221"/>
      <c r="K795" s="221"/>
      <c r="L795" s="221"/>
      <c r="M795" s="215"/>
      <c r="N795" s="220"/>
      <c r="O795" s="221"/>
      <c r="P795" s="221"/>
      <c r="Q795" s="221"/>
      <c r="R795" s="221"/>
      <c r="S795" s="221"/>
      <c r="T795" s="221"/>
      <c r="U795" s="221"/>
      <c r="V795" s="221"/>
      <c r="W795" s="221"/>
      <c r="X795" s="222"/>
      <c r="AT795" s="217" t="s">
        <v>181</v>
      </c>
      <c r="AU795" s="217" t="s">
        <v>83</v>
      </c>
      <c r="AV795" s="216" t="s">
        <v>83</v>
      </c>
      <c r="AW795" s="216" t="s">
        <v>7</v>
      </c>
      <c r="AX795" s="216" t="s">
        <v>73</v>
      </c>
      <c r="AY795" s="217" t="s">
        <v>171</v>
      </c>
    </row>
    <row r="796" spans="2:65" s="255" customFormat="1" ht="13.5" x14ac:dyDescent="0.3">
      <c r="B796" s="254"/>
      <c r="D796" s="212" t="s">
        <v>181</v>
      </c>
      <c r="E796" s="256" t="s">
        <v>5</v>
      </c>
      <c r="F796" s="257" t="s">
        <v>1329</v>
      </c>
      <c r="H796" s="256" t="s">
        <v>5</v>
      </c>
      <c r="M796" s="254"/>
      <c r="N796" s="258"/>
      <c r="O796" s="259"/>
      <c r="P796" s="259"/>
      <c r="Q796" s="259"/>
      <c r="R796" s="259"/>
      <c r="S796" s="259"/>
      <c r="T796" s="259"/>
      <c r="U796" s="259"/>
      <c r="V796" s="259"/>
      <c r="W796" s="259"/>
      <c r="X796" s="260"/>
      <c r="AT796" s="256" t="s">
        <v>181</v>
      </c>
      <c r="AU796" s="256" t="s">
        <v>83</v>
      </c>
      <c r="AV796" s="255" t="s">
        <v>81</v>
      </c>
      <c r="AW796" s="255" t="s">
        <v>7</v>
      </c>
      <c r="AX796" s="255" t="s">
        <v>73</v>
      </c>
      <c r="AY796" s="256" t="s">
        <v>171</v>
      </c>
    </row>
    <row r="797" spans="2:65" s="216" customFormat="1" ht="13.5" x14ac:dyDescent="0.3">
      <c r="B797" s="215"/>
      <c r="C797" s="221"/>
      <c r="D797" s="262" t="s">
        <v>181</v>
      </c>
      <c r="E797" s="267" t="s">
        <v>5</v>
      </c>
      <c r="F797" s="271" t="s">
        <v>1615</v>
      </c>
      <c r="G797" s="221"/>
      <c r="H797" s="273">
        <v>210.97</v>
      </c>
      <c r="I797" s="221"/>
      <c r="J797" s="221"/>
      <c r="K797" s="221"/>
      <c r="L797" s="221"/>
      <c r="M797" s="215"/>
      <c r="N797" s="220"/>
      <c r="O797" s="221"/>
      <c r="P797" s="221"/>
      <c r="Q797" s="221"/>
      <c r="R797" s="221"/>
      <c r="S797" s="221"/>
      <c r="T797" s="221"/>
      <c r="U797" s="221"/>
      <c r="V797" s="221"/>
      <c r="W797" s="221"/>
      <c r="X797" s="222"/>
      <c r="AT797" s="217" t="s">
        <v>181</v>
      </c>
      <c r="AU797" s="217" t="s">
        <v>83</v>
      </c>
      <c r="AV797" s="216" t="s">
        <v>83</v>
      </c>
      <c r="AW797" s="216" t="s">
        <v>7</v>
      </c>
      <c r="AX797" s="216" t="s">
        <v>73</v>
      </c>
      <c r="AY797" s="217" t="s">
        <v>171</v>
      </c>
    </row>
    <row r="798" spans="2:65" s="244" customFormat="1" ht="13.5" x14ac:dyDescent="0.3">
      <c r="B798" s="243"/>
      <c r="D798" s="212" t="s">
        <v>181</v>
      </c>
      <c r="E798" s="245" t="s">
        <v>5</v>
      </c>
      <c r="F798" s="246" t="s">
        <v>501</v>
      </c>
      <c r="H798" s="247">
        <v>235.37</v>
      </c>
      <c r="M798" s="243"/>
      <c r="N798" s="248"/>
      <c r="O798" s="249"/>
      <c r="P798" s="249"/>
      <c r="Q798" s="249"/>
      <c r="R798" s="249"/>
      <c r="S798" s="249"/>
      <c r="T798" s="249"/>
      <c r="U798" s="249"/>
      <c r="V798" s="249"/>
      <c r="W798" s="249"/>
      <c r="X798" s="250"/>
      <c r="AT798" s="245" t="s">
        <v>181</v>
      </c>
      <c r="AU798" s="245" t="s">
        <v>83</v>
      </c>
      <c r="AV798" s="244" t="s">
        <v>188</v>
      </c>
      <c r="AW798" s="244" t="s">
        <v>7</v>
      </c>
      <c r="AX798" s="244" t="s">
        <v>73</v>
      </c>
      <c r="AY798" s="245" t="s">
        <v>171</v>
      </c>
    </row>
    <row r="799" spans="2:65" s="224" customFormat="1" ht="13.5" x14ac:dyDescent="0.3">
      <c r="B799" s="223"/>
      <c r="D799" s="212" t="s">
        <v>181</v>
      </c>
      <c r="E799" s="225" t="s">
        <v>5</v>
      </c>
      <c r="F799" s="226" t="s">
        <v>205</v>
      </c>
      <c r="H799" s="227">
        <v>275.7</v>
      </c>
      <c r="M799" s="223"/>
      <c r="N799" s="228"/>
      <c r="O799" s="229"/>
      <c r="P799" s="229"/>
      <c r="Q799" s="229"/>
      <c r="R799" s="229"/>
      <c r="S799" s="229"/>
      <c r="T799" s="229"/>
      <c r="U799" s="229"/>
      <c r="V799" s="229"/>
      <c r="W799" s="229"/>
      <c r="X799" s="230"/>
      <c r="AT799" s="225" t="s">
        <v>181</v>
      </c>
      <c r="AU799" s="225" t="s">
        <v>83</v>
      </c>
      <c r="AV799" s="224" t="s">
        <v>177</v>
      </c>
      <c r="AW799" s="224" t="s">
        <v>7</v>
      </c>
      <c r="AX799" s="224" t="s">
        <v>81</v>
      </c>
      <c r="AY799" s="225" t="s">
        <v>171</v>
      </c>
    </row>
    <row r="800" spans="2:65" s="45" customFormat="1" ht="16.5" customHeight="1" x14ac:dyDescent="0.3">
      <c r="B800" s="38"/>
      <c r="C800" s="201" t="s">
        <v>857</v>
      </c>
      <c r="D800" s="201" t="s">
        <v>173</v>
      </c>
      <c r="E800" s="202" t="s">
        <v>1622</v>
      </c>
      <c r="F800" s="203" t="s">
        <v>1623</v>
      </c>
      <c r="G800" s="204" t="s">
        <v>1077</v>
      </c>
      <c r="H800" s="205">
        <v>7</v>
      </c>
      <c r="I800" s="7"/>
      <c r="J800" s="7"/>
      <c r="K800" s="206">
        <f>ROUND(P800*H800,2)</f>
        <v>0</v>
      </c>
      <c r="L800" s="203" t="s">
        <v>5</v>
      </c>
      <c r="M800" s="38"/>
      <c r="N800" s="207" t="s">
        <v>5</v>
      </c>
      <c r="O800" s="208" t="s">
        <v>42</v>
      </c>
      <c r="P800" s="144">
        <f>I800+J800</f>
        <v>0</v>
      </c>
      <c r="Q800" s="144">
        <f>ROUND(I800*H800,2)</f>
        <v>0</v>
      </c>
      <c r="R800" s="144">
        <f>ROUND(J800*H800,2)</f>
        <v>0</v>
      </c>
      <c r="S800" s="39"/>
      <c r="T800" s="209">
        <f>S800*H800</f>
        <v>0</v>
      </c>
      <c r="U800" s="209">
        <v>0</v>
      </c>
      <c r="V800" s="209">
        <f>U800*H800</f>
        <v>0</v>
      </c>
      <c r="W800" s="209">
        <v>0</v>
      </c>
      <c r="X800" s="210">
        <f>W800*H800</f>
        <v>0</v>
      </c>
      <c r="AR800" s="17" t="s">
        <v>177</v>
      </c>
      <c r="AT800" s="17" t="s">
        <v>173</v>
      </c>
      <c r="AU800" s="17" t="s">
        <v>83</v>
      </c>
      <c r="AY800" s="17" t="s">
        <v>171</v>
      </c>
      <c r="BE800" s="211">
        <f>IF(O800="základní",K800,0)</f>
        <v>0</v>
      </c>
      <c r="BF800" s="211">
        <f>IF(O800="snížená",K800,0)</f>
        <v>0</v>
      </c>
      <c r="BG800" s="211">
        <f>IF(O800="zákl. přenesená",K800,0)</f>
        <v>0</v>
      </c>
      <c r="BH800" s="211">
        <f>IF(O800="sníž. přenesená",K800,0)</f>
        <v>0</v>
      </c>
      <c r="BI800" s="211">
        <f>IF(O800="nulová",K800,0)</f>
        <v>0</v>
      </c>
      <c r="BJ800" s="17" t="s">
        <v>81</v>
      </c>
      <c r="BK800" s="211">
        <f>ROUND(P800*H800,2)</f>
        <v>0</v>
      </c>
      <c r="BL800" s="17" t="s">
        <v>177</v>
      </c>
      <c r="BM800" s="17" t="s">
        <v>860</v>
      </c>
    </row>
    <row r="801" spans="2:65" s="45" customFormat="1" ht="94.5" x14ac:dyDescent="0.3">
      <c r="B801" s="38"/>
      <c r="C801" s="39"/>
      <c r="D801" s="262" t="s">
        <v>179</v>
      </c>
      <c r="E801" s="39"/>
      <c r="F801" s="269" t="s">
        <v>1624</v>
      </c>
      <c r="G801" s="39"/>
      <c r="H801" s="39"/>
      <c r="I801" s="39"/>
      <c r="J801" s="39"/>
      <c r="K801" s="39"/>
      <c r="L801" s="39"/>
      <c r="M801" s="38"/>
      <c r="N801" s="214"/>
      <c r="O801" s="39"/>
      <c r="P801" s="39"/>
      <c r="Q801" s="39"/>
      <c r="R801" s="39"/>
      <c r="S801" s="39"/>
      <c r="T801" s="39"/>
      <c r="U801" s="39"/>
      <c r="V801" s="39"/>
      <c r="W801" s="39"/>
      <c r="X801" s="87"/>
      <c r="AT801" s="17" t="s">
        <v>179</v>
      </c>
      <c r="AU801" s="17" t="s">
        <v>83</v>
      </c>
    </row>
    <row r="802" spans="2:65" s="255" customFormat="1" ht="13.5" x14ac:dyDescent="0.3">
      <c r="B802" s="254"/>
      <c r="D802" s="212" t="s">
        <v>181</v>
      </c>
      <c r="E802" s="256" t="s">
        <v>5</v>
      </c>
      <c r="F802" s="257" t="s">
        <v>1625</v>
      </c>
      <c r="H802" s="256" t="s">
        <v>5</v>
      </c>
      <c r="M802" s="254"/>
      <c r="N802" s="258"/>
      <c r="O802" s="259"/>
      <c r="P802" s="259"/>
      <c r="Q802" s="259"/>
      <c r="R802" s="259"/>
      <c r="S802" s="259"/>
      <c r="T802" s="259"/>
      <c r="U802" s="259"/>
      <c r="V802" s="259"/>
      <c r="W802" s="259"/>
      <c r="X802" s="260"/>
      <c r="AT802" s="256" t="s">
        <v>181</v>
      </c>
      <c r="AU802" s="256" t="s">
        <v>83</v>
      </c>
      <c r="AV802" s="255" t="s">
        <v>81</v>
      </c>
      <c r="AW802" s="255" t="s">
        <v>7</v>
      </c>
      <c r="AX802" s="255" t="s">
        <v>73</v>
      </c>
      <c r="AY802" s="256" t="s">
        <v>171</v>
      </c>
    </row>
    <row r="803" spans="2:65" s="255" customFormat="1" ht="13.5" x14ac:dyDescent="0.3">
      <c r="B803" s="254"/>
      <c r="D803" s="212" t="s">
        <v>181</v>
      </c>
      <c r="E803" s="256" t="s">
        <v>5</v>
      </c>
      <c r="F803" s="257" t="s">
        <v>1626</v>
      </c>
      <c r="H803" s="256" t="s">
        <v>5</v>
      </c>
      <c r="M803" s="254"/>
      <c r="N803" s="258"/>
      <c r="O803" s="259"/>
      <c r="P803" s="259"/>
      <c r="Q803" s="259"/>
      <c r="R803" s="259"/>
      <c r="S803" s="259"/>
      <c r="T803" s="259"/>
      <c r="U803" s="259"/>
      <c r="V803" s="259"/>
      <c r="W803" s="259"/>
      <c r="X803" s="260"/>
      <c r="AT803" s="256" t="s">
        <v>181</v>
      </c>
      <c r="AU803" s="256" t="s">
        <v>83</v>
      </c>
      <c r="AV803" s="255" t="s">
        <v>81</v>
      </c>
      <c r="AW803" s="255" t="s">
        <v>7</v>
      </c>
      <c r="AX803" s="255" t="s">
        <v>73</v>
      </c>
      <c r="AY803" s="256" t="s">
        <v>171</v>
      </c>
    </row>
    <row r="804" spans="2:65" s="255" customFormat="1" ht="13.5" x14ac:dyDescent="0.3">
      <c r="B804" s="254"/>
      <c r="D804" s="212" t="s">
        <v>181</v>
      </c>
      <c r="E804" s="256" t="s">
        <v>5</v>
      </c>
      <c r="F804" s="257" t="s">
        <v>1627</v>
      </c>
      <c r="H804" s="256" t="s">
        <v>5</v>
      </c>
      <c r="M804" s="254"/>
      <c r="N804" s="258"/>
      <c r="O804" s="259"/>
      <c r="P804" s="259"/>
      <c r="Q804" s="259"/>
      <c r="R804" s="259"/>
      <c r="S804" s="259"/>
      <c r="T804" s="259"/>
      <c r="U804" s="259"/>
      <c r="V804" s="259"/>
      <c r="W804" s="259"/>
      <c r="X804" s="260"/>
      <c r="AT804" s="256" t="s">
        <v>181</v>
      </c>
      <c r="AU804" s="256" t="s">
        <v>83</v>
      </c>
      <c r="AV804" s="255" t="s">
        <v>81</v>
      </c>
      <c r="AW804" s="255" t="s">
        <v>7</v>
      </c>
      <c r="AX804" s="255" t="s">
        <v>73</v>
      </c>
      <c r="AY804" s="256" t="s">
        <v>171</v>
      </c>
    </row>
    <row r="805" spans="2:65" s="216" customFormat="1" ht="13.5" x14ac:dyDescent="0.3">
      <c r="B805" s="215"/>
      <c r="D805" s="212" t="s">
        <v>181</v>
      </c>
      <c r="E805" s="217" t="s">
        <v>5</v>
      </c>
      <c r="F805" s="218" t="s">
        <v>83</v>
      </c>
      <c r="H805" s="219">
        <v>2</v>
      </c>
      <c r="M805" s="215"/>
      <c r="N805" s="220"/>
      <c r="O805" s="221"/>
      <c r="P805" s="221"/>
      <c r="Q805" s="221"/>
      <c r="R805" s="221"/>
      <c r="S805" s="221"/>
      <c r="T805" s="221"/>
      <c r="U805" s="221"/>
      <c r="V805" s="221"/>
      <c r="W805" s="221"/>
      <c r="X805" s="222"/>
      <c r="AT805" s="217" t="s">
        <v>181</v>
      </c>
      <c r="AU805" s="217" t="s">
        <v>83</v>
      </c>
      <c r="AV805" s="216" t="s">
        <v>83</v>
      </c>
      <c r="AW805" s="216" t="s">
        <v>7</v>
      </c>
      <c r="AX805" s="216" t="s">
        <v>73</v>
      </c>
      <c r="AY805" s="217" t="s">
        <v>171</v>
      </c>
    </row>
    <row r="806" spans="2:65" s="255" customFormat="1" ht="13.5" x14ac:dyDescent="0.3">
      <c r="B806" s="254"/>
      <c r="D806" s="212" t="s">
        <v>181</v>
      </c>
      <c r="E806" s="256" t="s">
        <v>5</v>
      </c>
      <c r="F806" s="257" t="s">
        <v>1628</v>
      </c>
      <c r="H806" s="256" t="s">
        <v>5</v>
      </c>
      <c r="M806" s="254"/>
      <c r="N806" s="258"/>
      <c r="O806" s="259"/>
      <c r="P806" s="259"/>
      <c r="Q806" s="259"/>
      <c r="R806" s="259"/>
      <c r="S806" s="259"/>
      <c r="T806" s="259"/>
      <c r="U806" s="259"/>
      <c r="V806" s="259"/>
      <c r="W806" s="259"/>
      <c r="X806" s="260"/>
      <c r="AT806" s="256" t="s">
        <v>181</v>
      </c>
      <c r="AU806" s="256" t="s">
        <v>83</v>
      </c>
      <c r="AV806" s="255" t="s">
        <v>81</v>
      </c>
      <c r="AW806" s="255" t="s">
        <v>7</v>
      </c>
      <c r="AX806" s="255" t="s">
        <v>73</v>
      </c>
      <c r="AY806" s="256" t="s">
        <v>171</v>
      </c>
    </row>
    <row r="807" spans="2:65" s="255" customFormat="1" ht="13.5" x14ac:dyDescent="0.3">
      <c r="B807" s="254"/>
      <c r="D807" s="212" t="s">
        <v>181</v>
      </c>
      <c r="E807" s="256" t="s">
        <v>5</v>
      </c>
      <c r="F807" s="257" t="s">
        <v>1629</v>
      </c>
      <c r="H807" s="256" t="s">
        <v>5</v>
      </c>
      <c r="M807" s="254"/>
      <c r="N807" s="258"/>
      <c r="O807" s="259"/>
      <c r="P807" s="259"/>
      <c r="Q807" s="259"/>
      <c r="R807" s="259"/>
      <c r="S807" s="259"/>
      <c r="T807" s="259"/>
      <c r="U807" s="259"/>
      <c r="V807" s="259"/>
      <c r="W807" s="259"/>
      <c r="X807" s="260"/>
      <c r="AT807" s="256" t="s">
        <v>181</v>
      </c>
      <c r="AU807" s="256" t="s">
        <v>83</v>
      </c>
      <c r="AV807" s="255" t="s">
        <v>81</v>
      </c>
      <c r="AW807" s="255" t="s">
        <v>7</v>
      </c>
      <c r="AX807" s="255" t="s">
        <v>73</v>
      </c>
      <c r="AY807" s="256" t="s">
        <v>171</v>
      </c>
    </row>
    <row r="808" spans="2:65" s="255" customFormat="1" ht="13.5" x14ac:dyDescent="0.3">
      <c r="B808" s="254"/>
      <c r="D808" s="212" t="s">
        <v>181</v>
      </c>
      <c r="E808" s="256" t="s">
        <v>5</v>
      </c>
      <c r="F808" s="257" t="s">
        <v>1630</v>
      </c>
      <c r="H808" s="256" t="s">
        <v>5</v>
      </c>
      <c r="M808" s="254"/>
      <c r="N808" s="258"/>
      <c r="O808" s="259"/>
      <c r="P808" s="259"/>
      <c r="Q808" s="259"/>
      <c r="R808" s="259"/>
      <c r="S808" s="259"/>
      <c r="T808" s="259"/>
      <c r="U808" s="259"/>
      <c r="V808" s="259"/>
      <c r="W808" s="259"/>
      <c r="X808" s="260"/>
      <c r="AT808" s="256" t="s">
        <v>181</v>
      </c>
      <c r="AU808" s="256" t="s">
        <v>83</v>
      </c>
      <c r="AV808" s="255" t="s">
        <v>81</v>
      </c>
      <c r="AW808" s="255" t="s">
        <v>7</v>
      </c>
      <c r="AX808" s="255" t="s">
        <v>73</v>
      </c>
      <c r="AY808" s="256" t="s">
        <v>171</v>
      </c>
    </row>
    <row r="809" spans="2:65" s="216" customFormat="1" ht="13.5" x14ac:dyDescent="0.3">
      <c r="B809" s="215"/>
      <c r="D809" s="212" t="s">
        <v>181</v>
      </c>
      <c r="E809" s="217" t="s">
        <v>5</v>
      </c>
      <c r="F809" s="218" t="s">
        <v>81</v>
      </c>
      <c r="H809" s="219">
        <v>1</v>
      </c>
      <c r="M809" s="215"/>
      <c r="N809" s="220"/>
      <c r="O809" s="221"/>
      <c r="P809" s="221"/>
      <c r="Q809" s="221"/>
      <c r="R809" s="221"/>
      <c r="S809" s="221"/>
      <c r="T809" s="221"/>
      <c r="U809" s="221"/>
      <c r="V809" s="221"/>
      <c r="W809" s="221"/>
      <c r="X809" s="222"/>
      <c r="AT809" s="217" t="s">
        <v>181</v>
      </c>
      <c r="AU809" s="217" t="s">
        <v>83</v>
      </c>
      <c r="AV809" s="216" t="s">
        <v>83</v>
      </c>
      <c r="AW809" s="216" t="s">
        <v>7</v>
      </c>
      <c r="AX809" s="216" t="s">
        <v>73</v>
      </c>
      <c r="AY809" s="217" t="s">
        <v>171</v>
      </c>
    </row>
    <row r="810" spans="2:65" s="255" customFormat="1" ht="13.5" x14ac:dyDescent="0.3">
      <c r="B810" s="254"/>
      <c r="D810" s="212" t="s">
        <v>181</v>
      </c>
      <c r="E810" s="256" t="s">
        <v>5</v>
      </c>
      <c r="F810" s="257" t="s">
        <v>1631</v>
      </c>
      <c r="H810" s="256" t="s">
        <v>5</v>
      </c>
      <c r="M810" s="254"/>
      <c r="N810" s="258"/>
      <c r="O810" s="259"/>
      <c r="P810" s="259"/>
      <c r="Q810" s="259"/>
      <c r="R810" s="259"/>
      <c r="S810" s="259"/>
      <c r="T810" s="259"/>
      <c r="U810" s="259"/>
      <c r="V810" s="259"/>
      <c r="W810" s="259"/>
      <c r="X810" s="260"/>
      <c r="AT810" s="256" t="s">
        <v>181</v>
      </c>
      <c r="AU810" s="256" t="s">
        <v>83</v>
      </c>
      <c r="AV810" s="255" t="s">
        <v>81</v>
      </c>
      <c r="AW810" s="255" t="s">
        <v>7</v>
      </c>
      <c r="AX810" s="255" t="s">
        <v>73</v>
      </c>
      <c r="AY810" s="256" t="s">
        <v>171</v>
      </c>
    </row>
    <row r="811" spans="2:65" s="255" customFormat="1" ht="13.5" x14ac:dyDescent="0.3">
      <c r="B811" s="254"/>
      <c r="D811" s="212" t="s">
        <v>181</v>
      </c>
      <c r="E811" s="256" t="s">
        <v>5</v>
      </c>
      <c r="F811" s="257" t="s">
        <v>1632</v>
      </c>
      <c r="H811" s="256" t="s">
        <v>5</v>
      </c>
      <c r="M811" s="254"/>
      <c r="N811" s="258"/>
      <c r="O811" s="259"/>
      <c r="P811" s="259"/>
      <c r="Q811" s="259"/>
      <c r="R811" s="259"/>
      <c r="S811" s="259"/>
      <c r="T811" s="259"/>
      <c r="U811" s="259"/>
      <c r="V811" s="259"/>
      <c r="W811" s="259"/>
      <c r="X811" s="260"/>
      <c r="AT811" s="256" t="s">
        <v>181</v>
      </c>
      <c r="AU811" s="256" t="s">
        <v>83</v>
      </c>
      <c r="AV811" s="255" t="s">
        <v>81</v>
      </c>
      <c r="AW811" s="255" t="s">
        <v>7</v>
      </c>
      <c r="AX811" s="255" t="s">
        <v>73</v>
      </c>
      <c r="AY811" s="256" t="s">
        <v>171</v>
      </c>
    </row>
    <row r="812" spans="2:65" s="255" customFormat="1" ht="13.5" x14ac:dyDescent="0.3">
      <c r="B812" s="254"/>
      <c r="D812" s="212" t="s">
        <v>181</v>
      </c>
      <c r="E812" s="256" t="s">
        <v>5</v>
      </c>
      <c r="F812" s="257" t="s">
        <v>1633</v>
      </c>
      <c r="H812" s="256" t="s">
        <v>5</v>
      </c>
      <c r="M812" s="254"/>
      <c r="N812" s="258"/>
      <c r="O812" s="259"/>
      <c r="P812" s="259"/>
      <c r="Q812" s="259"/>
      <c r="R812" s="259"/>
      <c r="S812" s="259"/>
      <c r="T812" s="259"/>
      <c r="U812" s="259"/>
      <c r="V812" s="259"/>
      <c r="W812" s="259"/>
      <c r="X812" s="260"/>
      <c r="AT812" s="256" t="s">
        <v>181</v>
      </c>
      <c r="AU812" s="256" t="s">
        <v>83</v>
      </c>
      <c r="AV812" s="255" t="s">
        <v>81</v>
      </c>
      <c r="AW812" s="255" t="s">
        <v>7</v>
      </c>
      <c r="AX812" s="255" t="s">
        <v>73</v>
      </c>
      <c r="AY812" s="256" t="s">
        <v>171</v>
      </c>
    </row>
    <row r="813" spans="2:65" s="216" customFormat="1" ht="13.5" x14ac:dyDescent="0.3">
      <c r="B813" s="215"/>
      <c r="D813" s="212" t="s">
        <v>181</v>
      </c>
      <c r="E813" s="217" t="s">
        <v>5</v>
      </c>
      <c r="F813" s="218" t="s">
        <v>177</v>
      </c>
      <c r="H813" s="219">
        <v>4</v>
      </c>
      <c r="M813" s="215"/>
      <c r="N813" s="220"/>
      <c r="O813" s="221"/>
      <c r="P813" s="221"/>
      <c r="Q813" s="221"/>
      <c r="R813" s="221"/>
      <c r="S813" s="221"/>
      <c r="T813" s="221"/>
      <c r="U813" s="221"/>
      <c r="V813" s="221"/>
      <c r="W813" s="221"/>
      <c r="X813" s="222"/>
      <c r="AT813" s="217" t="s">
        <v>181</v>
      </c>
      <c r="AU813" s="217" t="s">
        <v>83</v>
      </c>
      <c r="AV813" s="216" t="s">
        <v>83</v>
      </c>
      <c r="AW813" s="216" t="s">
        <v>7</v>
      </c>
      <c r="AX813" s="216" t="s">
        <v>73</v>
      </c>
      <c r="AY813" s="217" t="s">
        <v>171</v>
      </c>
    </row>
    <row r="814" spans="2:65" s="224" customFormat="1" ht="13.5" x14ac:dyDescent="0.3">
      <c r="B814" s="223"/>
      <c r="D814" s="212" t="s">
        <v>181</v>
      </c>
      <c r="E814" s="225" t="s">
        <v>5</v>
      </c>
      <c r="F814" s="226" t="s">
        <v>205</v>
      </c>
      <c r="H814" s="227">
        <v>7</v>
      </c>
      <c r="M814" s="223"/>
      <c r="N814" s="228"/>
      <c r="O814" s="229"/>
      <c r="P814" s="229"/>
      <c r="Q814" s="229"/>
      <c r="R814" s="229"/>
      <c r="S814" s="229"/>
      <c r="T814" s="229"/>
      <c r="U814" s="229"/>
      <c r="V814" s="229"/>
      <c r="W814" s="229"/>
      <c r="X814" s="230"/>
      <c r="AT814" s="225" t="s">
        <v>181</v>
      </c>
      <c r="AU814" s="225" t="s">
        <v>83</v>
      </c>
      <c r="AV814" s="224" t="s">
        <v>177</v>
      </c>
      <c r="AW814" s="224" t="s">
        <v>7</v>
      </c>
      <c r="AX814" s="224" t="s">
        <v>81</v>
      </c>
      <c r="AY814" s="225" t="s">
        <v>171</v>
      </c>
    </row>
    <row r="815" spans="2:65" s="45" customFormat="1" ht="25.5" customHeight="1" x14ac:dyDescent="0.3">
      <c r="B815" s="38"/>
      <c r="C815" s="201" t="s">
        <v>620</v>
      </c>
      <c r="D815" s="201" t="s">
        <v>173</v>
      </c>
      <c r="E815" s="202" t="s">
        <v>1634</v>
      </c>
      <c r="F815" s="203" t="s">
        <v>1635</v>
      </c>
      <c r="G815" s="204" t="s">
        <v>224</v>
      </c>
      <c r="H815" s="205">
        <v>28</v>
      </c>
      <c r="I815" s="7"/>
      <c r="J815" s="7"/>
      <c r="K815" s="206">
        <f>ROUND(P815*H815,2)</f>
        <v>0</v>
      </c>
      <c r="L815" s="203" t="s">
        <v>5</v>
      </c>
      <c r="M815" s="38"/>
      <c r="N815" s="207" t="s">
        <v>5</v>
      </c>
      <c r="O815" s="208" t="s">
        <v>42</v>
      </c>
      <c r="P815" s="144">
        <f>I815+J815</f>
        <v>0</v>
      </c>
      <c r="Q815" s="144">
        <f>ROUND(I815*H815,2)</f>
        <v>0</v>
      </c>
      <c r="R815" s="144">
        <f>ROUND(J815*H815,2)</f>
        <v>0</v>
      </c>
      <c r="S815" s="39"/>
      <c r="T815" s="209">
        <f>S815*H815</f>
        <v>0</v>
      </c>
      <c r="U815" s="209">
        <v>0</v>
      </c>
      <c r="V815" s="209">
        <f>U815*H815</f>
        <v>0</v>
      </c>
      <c r="W815" s="209">
        <v>0</v>
      </c>
      <c r="X815" s="210">
        <f>W815*H815</f>
        <v>0</v>
      </c>
      <c r="AR815" s="17" t="s">
        <v>177</v>
      </c>
      <c r="AT815" s="17" t="s">
        <v>173</v>
      </c>
      <c r="AU815" s="17" t="s">
        <v>83</v>
      </c>
      <c r="AY815" s="17" t="s">
        <v>171</v>
      </c>
      <c r="BE815" s="211">
        <f>IF(O815="základní",K815,0)</f>
        <v>0</v>
      </c>
      <c r="BF815" s="211">
        <f>IF(O815="snížená",K815,0)</f>
        <v>0</v>
      </c>
      <c r="BG815" s="211">
        <f>IF(O815="zákl. přenesená",K815,0)</f>
        <v>0</v>
      </c>
      <c r="BH815" s="211">
        <f>IF(O815="sníž. přenesená",K815,0)</f>
        <v>0</v>
      </c>
      <c r="BI815" s="211">
        <f>IF(O815="nulová",K815,0)</f>
        <v>0</v>
      </c>
      <c r="BJ815" s="17" t="s">
        <v>81</v>
      </c>
      <c r="BK815" s="211">
        <f>ROUND(P815*H815,2)</f>
        <v>0</v>
      </c>
      <c r="BL815" s="17" t="s">
        <v>177</v>
      </c>
      <c r="BM815" s="17" t="s">
        <v>863</v>
      </c>
    </row>
    <row r="816" spans="2:65" s="45" customFormat="1" ht="27" x14ac:dyDescent="0.3">
      <c r="B816" s="38"/>
      <c r="D816" s="212" t="s">
        <v>179</v>
      </c>
      <c r="F816" s="213" t="s">
        <v>1267</v>
      </c>
      <c r="M816" s="38"/>
      <c r="N816" s="214"/>
      <c r="O816" s="39"/>
      <c r="P816" s="39"/>
      <c r="Q816" s="39"/>
      <c r="R816" s="39"/>
      <c r="S816" s="39"/>
      <c r="T816" s="39"/>
      <c r="U816" s="39"/>
      <c r="V816" s="39"/>
      <c r="W816" s="39"/>
      <c r="X816" s="87"/>
      <c r="AT816" s="17" t="s">
        <v>179</v>
      </c>
      <c r="AU816" s="17" t="s">
        <v>83</v>
      </c>
    </row>
    <row r="817" spans="2:65" s="255" customFormat="1" ht="13.5" x14ac:dyDescent="0.3">
      <c r="B817" s="254"/>
      <c r="D817" s="212" t="s">
        <v>181</v>
      </c>
      <c r="E817" s="256" t="s">
        <v>5</v>
      </c>
      <c r="F817" s="257" t="s">
        <v>1636</v>
      </c>
      <c r="H817" s="256" t="s">
        <v>5</v>
      </c>
      <c r="M817" s="254"/>
      <c r="N817" s="258"/>
      <c r="O817" s="259"/>
      <c r="P817" s="259"/>
      <c r="Q817" s="259"/>
      <c r="R817" s="259"/>
      <c r="S817" s="259"/>
      <c r="T817" s="259"/>
      <c r="U817" s="259"/>
      <c r="V817" s="259"/>
      <c r="W817" s="259"/>
      <c r="X817" s="260"/>
      <c r="AT817" s="256" t="s">
        <v>181</v>
      </c>
      <c r="AU817" s="256" t="s">
        <v>83</v>
      </c>
      <c r="AV817" s="255" t="s">
        <v>81</v>
      </c>
      <c r="AW817" s="255" t="s">
        <v>7</v>
      </c>
      <c r="AX817" s="255" t="s">
        <v>73</v>
      </c>
      <c r="AY817" s="256" t="s">
        <v>171</v>
      </c>
    </row>
    <row r="818" spans="2:65" s="216" customFormat="1" ht="13.5" x14ac:dyDescent="0.3">
      <c r="B818" s="215"/>
      <c r="D818" s="212" t="s">
        <v>181</v>
      </c>
      <c r="E818" s="217" t="s">
        <v>5</v>
      </c>
      <c r="F818" s="218" t="s">
        <v>312</v>
      </c>
      <c r="H818" s="219">
        <v>28</v>
      </c>
      <c r="M818" s="215"/>
      <c r="N818" s="220"/>
      <c r="O818" s="221"/>
      <c r="P818" s="221"/>
      <c r="Q818" s="221"/>
      <c r="R818" s="221"/>
      <c r="S818" s="221"/>
      <c r="T818" s="221"/>
      <c r="U818" s="221"/>
      <c r="V818" s="221"/>
      <c r="W818" s="221"/>
      <c r="X818" s="222"/>
      <c r="AT818" s="217" t="s">
        <v>181</v>
      </c>
      <c r="AU818" s="217" t="s">
        <v>83</v>
      </c>
      <c r="AV818" s="216" t="s">
        <v>83</v>
      </c>
      <c r="AW818" s="216" t="s">
        <v>7</v>
      </c>
      <c r="AX818" s="216" t="s">
        <v>73</v>
      </c>
      <c r="AY818" s="217" t="s">
        <v>171</v>
      </c>
    </row>
    <row r="819" spans="2:65" s="224" customFormat="1" ht="13.5" x14ac:dyDescent="0.3">
      <c r="B819" s="223"/>
      <c r="D819" s="212" t="s">
        <v>181</v>
      </c>
      <c r="E819" s="225" t="s">
        <v>5</v>
      </c>
      <c r="F819" s="226" t="s">
        <v>205</v>
      </c>
      <c r="H819" s="227">
        <v>28</v>
      </c>
      <c r="M819" s="223"/>
      <c r="N819" s="228"/>
      <c r="O819" s="229"/>
      <c r="P819" s="229"/>
      <c r="Q819" s="229"/>
      <c r="R819" s="229"/>
      <c r="S819" s="229"/>
      <c r="T819" s="229"/>
      <c r="U819" s="229"/>
      <c r="V819" s="229"/>
      <c r="W819" s="229"/>
      <c r="X819" s="230"/>
      <c r="AT819" s="225" t="s">
        <v>181</v>
      </c>
      <c r="AU819" s="225" t="s">
        <v>83</v>
      </c>
      <c r="AV819" s="224" t="s">
        <v>177</v>
      </c>
      <c r="AW819" s="224" t="s">
        <v>7</v>
      </c>
      <c r="AX819" s="224" t="s">
        <v>81</v>
      </c>
      <c r="AY819" s="225" t="s">
        <v>171</v>
      </c>
    </row>
    <row r="820" spans="2:65" s="45" customFormat="1" ht="25.5" customHeight="1" x14ac:dyDescent="0.3">
      <c r="B820" s="38"/>
      <c r="C820" s="201" t="s">
        <v>867</v>
      </c>
      <c r="D820" s="201" t="s">
        <v>173</v>
      </c>
      <c r="E820" s="202" t="s">
        <v>1637</v>
      </c>
      <c r="F820" s="203" t="s">
        <v>1638</v>
      </c>
      <c r="G820" s="204" t="s">
        <v>224</v>
      </c>
      <c r="H820" s="205">
        <v>26</v>
      </c>
      <c r="I820" s="7"/>
      <c r="J820" s="7"/>
      <c r="K820" s="206">
        <f>ROUND(P820*H820,2)</f>
        <v>0</v>
      </c>
      <c r="L820" s="203" t="s">
        <v>5</v>
      </c>
      <c r="M820" s="38"/>
      <c r="N820" s="207" t="s">
        <v>5</v>
      </c>
      <c r="O820" s="208" t="s">
        <v>42</v>
      </c>
      <c r="P820" s="144">
        <f>I820+J820</f>
        <v>0</v>
      </c>
      <c r="Q820" s="144">
        <f>ROUND(I820*H820,2)</f>
        <v>0</v>
      </c>
      <c r="R820" s="144">
        <f>ROUND(J820*H820,2)</f>
        <v>0</v>
      </c>
      <c r="S820" s="39"/>
      <c r="T820" s="209">
        <f>S820*H820</f>
        <v>0</v>
      </c>
      <c r="U820" s="209">
        <v>0</v>
      </c>
      <c r="V820" s="209">
        <f>U820*H820</f>
        <v>0</v>
      </c>
      <c r="W820" s="209">
        <v>0</v>
      </c>
      <c r="X820" s="210">
        <f>W820*H820</f>
        <v>0</v>
      </c>
      <c r="AR820" s="17" t="s">
        <v>177</v>
      </c>
      <c r="AT820" s="17" t="s">
        <v>173</v>
      </c>
      <c r="AU820" s="17" t="s">
        <v>83</v>
      </c>
      <c r="AY820" s="17" t="s">
        <v>171</v>
      </c>
      <c r="BE820" s="211">
        <f>IF(O820="základní",K820,0)</f>
        <v>0</v>
      </c>
      <c r="BF820" s="211">
        <f>IF(O820="snížená",K820,0)</f>
        <v>0</v>
      </c>
      <c r="BG820" s="211">
        <f>IF(O820="zákl. přenesená",K820,0)</f>
        <v>0</v>
      </c>
      <c r="BH820" s="211">
        <f>IF(O820="sníž. přenesená",K820,0)</f>
        <v>0</v>
      </c>
      <c r="BI820" s="211">
        <f>IF(O820="nulová",K820,0)</f>
        <v>0</v>
      </c>
      <c r="BJ820" s="17" t="s">
        <v>81</v>
      </c>
      <c r="BK820" s="211">
        <f>ROUND(P820*H820,2)</f>
        <v>0</v>
      </c>
      <c r="BL820" s="17" t="s">
        <v>177</v>
      </c>
      <c r="BM820" s="17" t="s">
        <v>870</v>
      </c>
    </row>
    <row r="821" spans="2:65" s="45" customFormat="1" ht="27" x14ac:dyDescent="0.3">
      <c r="B821" s="38"/>
      <c r="C821" s="39"/>
      <c r="D821" s="262" t="s">
        <v>179</v>
      </c>
      <c r="E821" s="39"/>
      <c r="F821" s="269" t="s">
        <v>1267</v>
      </c>
      <c r="G821" s="39"/>
      <c r="H821" s="39"/>
      <c r="I821" s="39"/>
      <c r="J821" s="39"/>
      <c r="K821" s="39"/>
      <c r="L821" s="39"/>
      <c r="M821" s="38"/>
      <c r="N821" s="214"/>
      <c r="O821" s="39"/>
      <c r="P821" s="39"/>
      <c r="Q821" s="39"/>
      <c r="R821" s="39"/>
      <c r="S821" s="39"/>
      <c r="T821" s="39"/>
      <c r="U821" s="39"/>
      <c r="V821" s="39"/>
      <c r="W821" s="39"/>
      <c r="X821" s="87"/>
      <c r="AT821" s="17" t="s">
        <v>179</v>
      </c>
      <c r="AU821" s="17" t="s">
        <v>83</v>
      </c>
    </row>
    <row r="822" spans="2:65" s="255" customFormat="1" ht="13.5" x14ac:dyDescent="0.3">
      <c r="B822" s="254"/>
      <c r="D822" s="212" t="s">
        <v>181</v>
      </c>
      <c r="E822" s="256" t="s">
        <v>5</v>
      </c>
      <c r="F822" s="257" t="s">
        <v>1636</v>
      </c>
      <c r="H822" s="256" t="s">
        <v>5</v>
      </c>
      <c r="M822" s="254"/>
      <c r="N822" s="258"/>
      <c r="O822" s="259"/>
      <c r="P822" s="259"/>
      <c r="Q822" s="259"/>
      <c r="R822" s="259"/>
      <c r="S822" s="259"/>
      <c r="T822" s="259"/>
      <c r="U822" s="259"/>
      <c r="V822" s="259"/>
      <c r="W822" s="259"/>
      <c r="X822" s="260"/>
      <c r="AT822" s="256" t="s">
        <v>181</v>
      </c>
      <c r="AU822" s="256" t="s">
        <v>83</v>
      </c>
      <c r="AV822" s="255" t="s">
        <v>81</v>
      </c>
      <c r="AW822" s="255" t="s">
        <v>7</v>
      </c>
      <c r="AX822" s="255" t="s">
        <v>73</v>
      </c>
      <c r="AY822" s="256" t="s">
        <v>171</v>
      </c>
    </row>
    <row r="823" spans="2:65" s="216" customFormat="1" ht="13.5" x14ac:dyDescent="0.3">
      <c r="B823" s="215"/>
      <c r="C823" s="221"/>
      <c r="D823" s="262" t="s">
        <v>181</v>
      </c>
      <c r="E823" s="267" t="s">
        <v>5</v>
      </c>
      <c r="F823" s="271" t="s">
        <v>303</v>
      </c>
      <c r="G823" s="221"/>
      <c r="H823" s="273">
        <v>26</v>
      </c>
      <c r="I823" s="221"/>
      <c r="J823" s="221"/>
      <c r="K823" s="221"/>
      <c r="L823" s="221"/>
      <c r="M823" s="215"/>
      <c r="N823" s="220"/>
      <c r="O823" s="221"/>
      <c r="P823" s="221"/>
      <c r="Q823" s="221"/>
      <c r="R823" s="221"/>
      <c r="S823" s="221"/>
      <c r="T823" s="221"/>
      <c r="U823" s="221"/>
      <c r="V823" s="221"/>
      <c r="W823" s="221"/>
      <c r="X823" s="222"/>
      <c r="AT823" s="217" t="s">
        <v>181</v>
      </c>
      <c r="AU823" s="217" t="s">
        <v>83</v>
      </c>
      <c r="AV823" s="216" t="s">
        <v>83</v>
      </c>
      <c r="AW823" s="216" t="s">
        <v>7</v>
      </c>
      <c r="AX823" s="216" t="s">
        <v>73</v>
      </c>
      <c r="AY823" s="217" t="s">
        <v>171</v>
      </c>
    </row>
    <row r="824" spans="2:65" s="224" customFormat="1" ht="13.5" x14ac:dyDescent="0.3">
      <c r="B824" s="223"/>
      <c r="D824" s="212" t="s">
        <v>181</v>
      </c>
      <c r="E824" s="225" t="s">
        <v>5</v>
      </c>
      <c r="F824" s="226" t="s">
        <v>205</v>
      </c>
      <c r="H824" s="227">
        <v>26</v>
      </c>
      <c r="M824" s="223"/>
      <c r="N824" s="228"/>
      <c r="O824" s="229"/>
      <c r="P824" s="229"/>
      <c r="Q824" s="229"/>
      <c r="R824" s="229"/>
      <c r="S824" s="229"/>
      <c r="T824" s="229"/>
      <c r="U824" s="229"/>
      <c r="V824" s="229"/>
      <c r="W824" s="229"/>
      <c r="X824" s="230"/>
      <c r="AT824" s="225" t="s">
        <v>181</v>
      </c>
      <c r="AU824" s="225" t="s">
        <v>83</v>
      </c>
      <c r="AV824" s="224" t="s">
        <v>177</v>
      </c>
      <c r="AW824" s="224" t="s">
        <v>7</v>
      </c>
      <c r="AX824" s="224" t="s">
        <v>81</v>
      </c>
      <c r="AY824" s="225" t="s">
        <v>171</v>
      </c>
    </row>
    <row r="825" spans="2:65" s="45" customFormat="1" ht="16.5" customHeight="1" x14ac:dyDescent="0.3">
      <c r="B825" s="38"/>
      <c r="C825" s="201" t="s">
        <v>623</v>
      </c>
      <c r="D825" s="201" t="s">
        <v>173</v>
      </c>
      <c r="E825" s="202" t="s">
        <v>1639</v>
      </c>
      <c r="F825" s="203" t="s">
        <v>1640</v>
      </c>
      <c r="G825" s="204" t="s">
        <v>224</v>
      </c>
      <c r="H825" s="205">
        <v>28</v>
      </c>
      <c r="I825" s="7"/>
      <c r="J825" s="7"/>
      <c r="K825" s="206">
        <f>ROUND(P825*H825,2)</f>
        <v>0</v>
      </c>
      <c r="L825" s="203" t="s">
        <v>5</v>
      </c>
      <c r="M825" s="38"/>
      <c r="N825" s="207" t="s">
        <v>5</v>
      </c>
      <c r="O825" s="208" t="s">
        <v>42</v>
      </c>
      <c r="P825" s="144">
        <f>I825+J825</f>
        <v>0</v>
      </c>
      <c r="Q825" s="144">
        <f>ROUND(I825*H825,2)</f>
        <v>0</v>
      </c>
      <c r="R825" s="144">
        <f>ROUND(J825*H825,2)</f>
        <v>0</v>
      </c>
      <c r="S825" s="39"/>
      <c r="T825" s="209">
        <f>S825*H825</f>
        <v>0</v>
      </c>
      <c r="U825" s="209">
        <v>0</v>
      </c>
      <c r="V825" s="209">
        <f>U825*H825</f>
        <v>0</v>
      </c>
      <c r="W825" s="209">
        <v>0</v>
      </c>
      <c r="X825" s="210">
        <f>W825*H825</f>
        <v>0</v>
      </c>
      <c r="AR825" s="17" t="s">
        <v>177</v>
      </c>
      <c r="AT825" s="17" t="s">
        <v>173</v>
      </c>
      <c r="AU825" s="17" t="s">
        <v>83</v>
      </c>
      <c r="AY825" s="17" t="s">
        <v>171</v>
      </c>
      <c r="BE825" s="211">
        <f>IF(O825="základní",K825,0)</f>
        <v>0</v>
      </c>
      <c r="BF825" s="211">
        <f>IF(O825="snížená",K825,0)</f>
        <v>0</v>
      </c>
      <c r="BG825" s="211">
        <f>IF(O825="zákl. přenesená",K825,0)</f>
        <v>0</v>
      </c>
      <c r="BH825" s="211">
        <f>IF(O825="sníž. přenesená",K825,0)</f>
        <v>0</v>
      </c>
      <c r="BI825" s="211">
        <f>IF(O825="nulová",K825,0)</f>
        <v>0</v>
      </c>
      <c r="BJ825" s="17" t="s">
        <v>81</v>
      </c>
      <c r="BK825" s="211">
        <f>ROUND(P825*H825,2)</f>
        <v>0</v>
      </c>
      <c r="BL825" s="17" t="s">
        <v>177</v>
      </c>
      <c r="BM825" s="17" t="s">
        <v>873</v>
      </c>
    </row>
    <row r="826" spans="2:65" s="45" customFormat="1" ht="27" x14ac:dyDescent="0.3">
      <c r="B826" s="38"/>
      <c r="D826" s="212" t="s">
        <v>179</v>
      </c>
      <c r="F826" s="213" t="s">
        <v>1267</v>
      </c>
      <c r="M826" s="38"/>
      <c r="N826" s="214"/>
      <c r="O826" s="39"/>
      <c r="P826" s="39"/>
      <c r="Q826" s="39"/>
      <c r="R826" s="39"/>
      <c r="S826" s="39"/>
      <c r="T826" s="39"/>
      <c r="U826" s="39"/>
      <c r="V826" s="39"/>
      <c r="W826" s="39"/>
      <c r="X826" s="87"/>
      <c r="AT826" s="17" t="s">
        <v>179</v>
      </c>
      <c r="AU826" s="17" t="s">
        <v>83</v>
      </c>
    </row>
    <row r="827" spans="2:65" s="255" customFormat="1" ht="13.5" x14ac:dyDescent="0.3">
      <c r="B827" s="254"/>
      <c r="D827" s="212" t="s">
        <v>181</v>
      </c>
      <c r="E827" s="256" t="s">
        <v>5</v>
      </c>
      <c r="F827" s="257" t="s">
        <v>1636</v>
      </c>
      <c r="H827" s="256" t="s">
        <v>5</v>
      </c>
      <c r="M827" s="254"/>
      <c r="N827" s="258"/>
      <c r="O827" s="259"/>
      <c r="P827" s="259"/>
      <c r="Q827" s="259"/>
      <c r="R827" s="259"/>
      <c r="S827" s="259"/>
      <c r="T827" s="259"/>
      <c r="U827" s="259"/>
      <c r="V827" s="259"/>
      <c r="W827" s="259"/>
      <c r="X827" s="260"/>
      <c r="AT827" s="256" t="s">
        <v>181</v>
      </c>
      <c r="AU827" s="256" t="s">
        <v>83</v>
      </c>
      <c r="AV827" s="255" t="s">
        <v>81</v>
      </c>
      <c r="AW827" s="255" t="s">
        <v>7</v>
      </c>
      <c r="AX827" s="255" t="s">
        <v>73</v>
      </c>
      <c r="AY827" s="256" t="s">
        <v>171</v>
      </c>
    </row>
    <row r="828" spans="2:65" s="216" customFormat="1" ht="13.5" x14ac:dyDescent="0.3">
      <c r="B828" s="215"/>
      <c r="D828" s="212" t="s">
        <v>181</v>
      </c>
      <c r="E828" s="217" t="s">
        <v>5</v>
      </c>
      <c r="F828" s="218" t="s">
        <v>312</v>
      </c>
      <c r="H828" s="219">
        <v>28</v>
      </c>
      <c r="M828" s="215"/>
      <c r="N828" s="220"/>
      <c r="O828" s="221"/>
      <c r="P828" s="221"/>
      <c r="Q828" s="221"/>
      <c r="R828" s="221"/>
      <c r="S828" s="221"/>
      <c r="T828" s="221"/>
      <c r="U828" s="221"/>
      <c r="V828" s="221"/>
      <c r="W828" s="221"/>
      <c r="X828" s="222"/>
      <c r="AT828" s="217" t="s">
        <v>181</v>
      </c>
      <c r="AU828" s="217" t="s">
        <v>83</v>
      </c>
      <c r="AV828" s="216" t="s">
        <v>83</v>
      </c>
      <c r="AW828" s="216" t="s">
        <v>7</v>
      </c>
      <c r="AX828" s="216" t="s">
        <v>73</v>
      </c>
      <c r="AY828" s="217" t="s">
        <v>171</v>
      </c>
    </row>
    <row r="829" spans="2:65" s="224" customFormat="1" ht="13.5" x14ac:dyDescent="0.3">
      <c r="B829" s="223"/>
      <c r="D829" s="212" t="s">
        <v>181</v>
      </c>
      <c r="E829" s="225" t="s">
        <v>5</v>
      </c>
      <c r="F829" s="226" t="s">
        <v>205</v>
      </c>
      <c r="H829" s="227">
        <v>28</v>
      </c>
      <c r="M829" s="223"/>
      <c r="N829" s="228"/>
      <c r="O829" s="229"/>
      <c r="P829" s="229"/>
      <c r="Q829" s="229"/>
      <c r="R829" s="229"/>
      <c r="S829" s="229"/>
      <c r="T829" s="229"/>
      <c r="U829" s="229"/>
      <c r="V829" s="229"/>
      <c r="W829" s="229"/>
      <c r="X829" s="230"/>
      <c r="AT829" s="225" t="s">
        <v>181</v>
      </c>
      <c r="AU829" s="225" t="s">
        <v>83</v>
      </c>
      <c r="AV829" s="224" t="s">
        <v>177</v>
      </c>
      <c r="AW829" s="224" t="s">
        <v>7</v>
      </c>
      <c r="AX829" s="224" t="s">
        <v>81</v>
      </c>
      <c r="AY829" s="225" t="s">
        <v>171</v>
      </c>
    </row>
    <row r="830" spans="2:65" s="45" customFormat="1" ht="16.5" customHeight="1" x14ac:dyDescent="0.3">
      <c r="B830" s="38"/>
      <c r="C830" s="201" t="s">
        <v>874</v>
      </c>
      <c r="D830" s="201" t="s">
        <v>173</v>
      </c>
      <c r="E830" s="202" t="s">
        <v>1641</v>
      </c>
      <c r="F830" s="203" t="s">
        <v>1642</v>
      </c>
      <c r="G830" s="204" t="s">
        <v>224</v>
      </c>
      <c r="H830" s="205">
        <v>26</v>
      </c>
      <c r="I830" s="7"/>
      <c r="J830" s="7"/>
      <c r="K830" s="206">
        <f>ROUND(P830*H830,2)</f>
        <v>0</v>
      </c>
      <c r="L830" s="203" t="s">
        <v>5</v>
      </c>
      <c r="M830" s="38"/>
      <c r="N830" s="207" t="s">
        <v>5</v>
      </c>
      <c r="O830" s="208" t="s">
        <v>42</v>
      </c>
      <c r="P830" s="144">
        <f>I830+J830</f>
        <v>0</v>
      </c>
      <c r="Q830" s="144">
        <f>ROUND(I830*H830,2)</f>
        <v>0</v>
      </c>
      <c r="R830" s="144">
        <f>ROUND(J830*H830,2)</f>
        <v>0</v>
      </c>
      <c r="S830" s="39"/>
      <c r="T830" s="209">
        <f>S830*H830</f>
        <v>0</v>
      </c>
      <c r="U830" s="209">
        <v>0</v>
      </c>
      <c r="V830" s="209">
        <f>U830*H830</f>
        <v>0</v>
      </c>
      <c r="W830" s="209">
        <v>0</v>
      </c>
      <c r="X830" s="210">
        <f>W830*H830</f>
        <v>0</v>
      </c>
      <c r="AR830" s="17" t="s">
        <v>177</v>
      </c>
      <c r="AT830" s="17" t="s">
        <v>173</v>
      </c>
      <c r="AU830" s="17" t="s">
        <v>83</v>
      </c>
      <c r="AY830" s="17" t="s">
        <v>171</v>
      </c>
      <c r="BE830" s="211">
        <f>IF(O830="základní",K830,0)</f>
        <v>0</v>
      </c>
      <c r="BF830" s="211">
        <f>IF(O830="snížená",K830,0)</f>
        <v>0</v>
      </c>
      <c r="BG830" s="211">
        <f>IF(O830="zákl. přenesená",K830,0)</f>
        <v>0</v>
      </c>
      <c r="BH830" s="211">
        <f>IF(O830="sníž. přenesená",K830,0)</f>
        <v>0</v>
      </c>
      <c r="BI830" s="211">
        <f>IF(O830="nulová",K830,0)</f>
        <v>0</v>
      </c>
      <c r="BJ830" s="17" t="s">
        <v>81</v>
      </c>
      <c r="BK830" s="211">
        <f>ROUND(P830*H830,2)</f>
        <v>0</v>
      </c>
      <c r="BL830" s="17" t="s">
        <v>177</v>
      </c>
      <c r="BM830" s="17" t="s">
        <v>877</v>
      </c>
    </row>
    <row r="831" spans="2:65" s="45" customFormat="1" ht="27" x14ac:dyDescent="0.3">
      <c r="B831" s="38"/>
      <c r="D831" s="212" t="s">
        <v>179</v>
      </c>
      <c r="F831" s="213" t="s">
        <v>1267</v>
      </c>
      <c r="M831" s="38"/>
      <c r="N831" s="214"/>
      <c r="O831" s="39"/>
      <c r="P831" s="39"/>
      <c r="Q831" s="39"/>
      <c r="R831" s="39"/>
      <c r="S831" s="39"/>
      <c r="T831" s="39"/>
      <c r="U831" s="39"/>
      <c r="V831" s="39"/>
      <c r="W831" s="39"/>
      <c r="X831" s="87"/>
      <c r="AT831" s="17" t="s">
        <v>179</v>
      </c>
      <c r="AU831" s="17" t="s">
        <v>83</v>
      </c>
    </row>
    <row r="832" spans="2:65" s="255" customFormat="1" ht="13.5" x14ac:dyDescent="0.3">
      <c r="B832" s="254"/>
      <c r="D832" s="212" t="s">
        <v>181</v>
      </c>
      <c r="E832" s="256" t="s">
        <v>5</v>
      </c>
      <c r="F832" s="257" t="s">
        <v>1636</v>
      </c>
      <c r="H832" s="256" t="s">
        <v>5</v>
      </c>
      <c r="M832" s="254"/>
      <c r="N832" s="258"/>
      <c r="O832" s="259"/>
      <c r="P832" s="259"/>
      <c r="Q832" s="259"/>
      <c r="R832" s="259"/>
      <c r="S832" s="259"/>
      <c r="T832" s="259"/>
      <c r="U832" s="259"/>
      <c r="V832" s="259"/>
      <c r="W832" s="259"/>
      <c r="X832" s="260"/>
      <c r="AT832" s="256" t="s">
        <v>181</v>
      </c>
      <c r="AU832" s="256" t="s">
        <v>83</v>
      </c>
      <c r="AV832" s="255" t="s">
        <v>81</v>
      </c>
      <c r="AW832" s="255" t="s">
        <v>7</v>
      </c>
      <c r="AX832" s="255" t="s">
        <v>73</v>
      </c>
      <c r="AY832" s="256" t="s">
        <v>171</v>
      </c>
    </row>
    <row r="833" spans="2:65" s="216" customFormat="1" ht="13.5" x14ac:dyDescent="0.3">
      <c r="B833" s="215"/>
      <c r="D833" s="212" t="s">
        <v>181</v>
      </c>
      <c r="E833" s="217" t="s">
        <v>5</v>
      </c>
      <c r="F833" s="218" t="s">
        <v>303</v>
      </c>
      <c r="H833" s="219">
        <v>26</v>
      </c>
      <c r="M833" s="215"/>
      <c r="N833" s="220"/>
      <c r="O833" s="221"/>
      <c r="P833" s="221"/>
      <c r="Q833" s="221"/>
      <c r="R833" s="221"/>
      <c r="S833" s="221"/>
      <c r="T833" s="221"/>
      <c r="U833" s="221"/>
      <c r="V833" s="221"/>
      <c r="W833" s="221"/>
      <c r="X833" s="222"/>
      <c r="AT833" s="217" t="s">
        <v>181</v>
      </c>
      <c r="AU833" s="217" t="s">
        <v>83</v>
      </c>
      <c r="AV833" s="216" t="s">
        <v>83</v>
      </c>
      <c r="AW833" s="216" t="s">
        <v>7</v>
      </c>
      <c r="AX833" s="216" t="s">
        <v>73</v>
      </c>
      <c r="AY833" s="217" t="s">
        <v>171</v>
      </c>
    </row>
    <row r="834" spans="2:65" s="224" customFormat="1" ht="13.5" x14ac:dyDescent="0.3">
      <c r="B834" s="223"/>
      <c r="C834" s="229"/>
      <c r="D834" s="262" t="s">
        <v>181</v>
      </c>
      <c r="E834" s="265" t="s">
        <v>5</v>
      </c>
      <c r="F834" s="270" t="s">
        <v>205</v>
      </c>
      <c r="G834" s="229"/>
      <c r="H834" s="272">
        <v>26</v>
      </c>
      <c r="I834" s="229"/>
      <c r="J834" s="229"/>
      <c r="K834" s="229"/>
      <c r="L834" s="229"/>
      <c r="M834" s="223"/>
      <c r="N834" s="228"/>
      <c r="O834" s="229"/>
      <c r="P834" s="229"/>
      <c r="Q834" s="229"/>
      <c r="R834" s="229"/>
      <c r="S834" s="229"/>
      <c r="T834" s="229"/>
      <c r="U834" s="229"/>
      <c r="V834" s="229"/>
      <c r="W834" s="229"/>
      <c r="X834" s="230"/>
      <c r="AT834" s="225" t="s">
        <v>181</v>
      </c>
      <c r="AU834" s="225" t="s">
        <v>83</v>
      </c>
      <c r="AV834" s="224" t="s">
        <v>177</v>
      </c>
      <c r="AW834" s="224" t="s">
        <v>7</v>
      </c>
      <c r="AX834" s="224" t="s">
        <v>81</v>
      </c>
      <c r="AY834" s="225" t="s">
        <v>171</v>
      </c>
    </row>
    <row r="835" spans="2:65" s="188" customFormat="1" ht="29.85" customHeight="1" x14ac:dyDescent="0.3">
      <c r="B835" s="187"/>
      <c r="D835" s="189" t="s">
        <v>72</v>
      </c>
      <c r="E835" s="199" t="s">
        <v>447</v>
      </c>
      <c r="F835" s="199" t="s">
        <v>448</v>
      </c>
      <c r="K835" s="200">
        <f>BK835</f>
        <v>0</v>
      </c>
      <c r="M835" s="187"/>
      <c r="N835" s="192"/>
      <c r="O835" s="193"/>
      <c r="P835" s="193"/>
      <c r="Q835" s="194">
        <f>SUM(Q836:Q837)</f>
        <v>0</v>
      </c>
      <c r="R835" s="194">
        <f>SUM(R836:R837)</f>
        <v>0</v>
      </c>
      <c r="S835" s="193"/>
      <c r="T835" s="195">
        <f>SUM(T836:T837)</f>
        <v>0</v>
      </c>
      <c r="U835" s="193"/>
      <c r="V835" s="195">
        <f>SUM(V836:V837)</f>
        <v>0</v>
      </c>
      <c r="W835" s="193"/>
      <c r="X835" s="196">
        <f>SUM(X836:X837)</f>
        <v>0</v>
      </c>
      <c r="AR835" s="189" t="s">
        <v>81</v>
      </c>
      <c r="AT835" s="197" t="s">
        <v>72</v>
      </c>
      <c r="AU835" s="197" t="s">
        <v>81</v>
      </c>
      <c r="AY835" s="189" t="s">
        <v>171</v>
      </c>
      <c r="BK835" s="198">
        <f>SUM(BK836:BK837)</f>
        <v>0</v>
      </c>
    </row>
    <row r="836" spans="2:65" s="45" customFormat="1" ht="16.5" customHeight="1" x14ac:dyDescent="0.3">
      <c r="B836" s="38"/>
      <c r="C836" s="201" t="s">
        <v>626</v>
      </c>
      <c r="D836" s="201" t="s">
        <v>173</v>
      </c>
      <c r="E836" s="202" t="s">
        <v>1643</v>
      </c>
      <c r="F836" s="203" t="s">
        <v>1644</v>
      </c>
      <c r="G836" s="204" t="s">
        <v>209</v>
      </c>
      <c r="H836" s="205">
        <v>1185.54</v>
      </c>
      <c r="I836" s="7"/>
      <c r="J836" s="7"/>
      <c r="K836" s="206">
        <f>ROUND(P836*H836,2)</f>
        <v>0</v>
      </c>
      <c r="L836" s="203" t="s">
        <v>5</v>
      </c>
      <c r="M836" s="38"/>
      <c r="N836" s="207" t="s">
        <v>5</v>
      </c>
      <c r="O836" s="208" t="s">
        <v>42</v>
      </c>
      <c r="P836" s="144">
        <f>I836+J836</f>
        <v>0</v>
      </c>
      <c r="Q836" s="144">
        <f>ROUND(I836*H836,2)</f>
        <v>0</v>
      </c>
      <c r="R836" s="144">
        <f>ROUND(J836*H836,2)</f>
        <v>0</v>
      </c>
      <c r="S836" s="39"/>
      <c r="T836" s="209">
        <f>S836*H836</f>
        <v>0</v>
      </c>
      <c r="U836" s="209">
        <v>0</v>
      </c>
      <c r="V836" s="209">
        <f>U836*H836</f>
        <v>0</v>
      </c>
      <c r="W836" s="209">
        <v>0</v>
      </c>
      <c r="X836" s="210">
        <f>W836*H836</f>
        <v>0</v>
      </c>
      <c r="AR836" s="17" t="s">
        <v>177</v>
      </c>
      <c r="AT836" s="17" t="s">
        <v>173</v>
      </c>
      <c r="AU836" s="17" t="s">
        <v>83</v>
      </c>
      <c r="AY836" s="17" t="s">
        <v>171</v>
      </c>
      <c r="BE836" s="211">
        <f>IF(O836="základní",K836,0)</f>
        <v>0</v>
      </c>
      <c r="BF836" s="211">
        <f>IF(O836="snížená",K836,0)</f>
        <v>0</v>
      </c>
      <c r="BG836" s="211">
        <f>IF(O836="zákl. přenesená",K836,0)</f>
        <v>0</v>
      </c>
      <c r="BH836" s="211">
        <f>IF(O836="sníž. přenesená",K836,0)</f>
        <v>0</v>
      </c>
      <c r="BI836" s="211">
        <f>IF(O836="nulová",K836,0)</f>
        <v>0</v>
      </c>
      <c r="BJ836" s="17" t="s">
        <v>81</v>
      </c>
      <c r="BK836" s="211">
        <f>ROUND(P836*H836,2)</f>
        <v>0</v>
      </c>
      <c r="BL836" s="17" t="s">
        <v>177</v>
      </c>
      <c r="BM836" s="17" t="s">
        <v>1645</v>
      </c>
    </row>
    <row r="837" spans="2:65" s="45" customFormat="1" ht="27" x14ac:dyDescent="0.3">
      <c r="B837" s="38"/>
      <c r="C837" s="39"/>
      <c r="D837" s="262" t="s">
        <v>179</v>
      </c>
      <c r="E837" s="39"/>
      <c r="F837" s="269" t="s">
        <v>1267</v>
      </c>
      <c r="G837" s="39"/>
      <c r="H837" s="39"/>
      <c r="I837" s="39"/>
      <c r="J837" s="39"/>
      <c r="K837" s="39"/>
      <c r="L837" s="39"/>
      <c r="M837" s="38"/>
      <c r="N837" s="214"/>
      <c r="O837" s="39"/>
      <c r="P837" s="39"/>
      <c r="Q837" s="39"/>
      <c r="R837" s="39"/>
      <c r="S837" s="39"/>
      <c r="T837" s="39"/>
      <c r="U837" s="39"/>
      <c r="V837" s="39"/>
      <c r="W837" s="39"/>
      <c r="X837" s="87"/>
      <c r="AT837" s="17" t="s">
        <v>179</v>
      </c>
      <c r="AU837" s="17" t="s">
        <v>83</v>
      </c>
    </row>
    <row r="838" spans="2:65" s="188" customFormat="1" ht="37.35" customHeight="1" x14ac:dyDescent="0.35">
      <c r="B838" s="187"/>
      <c r="D838" s="189" t="s">
        <v>72</v>
      </c>
      <c r="E838" s="190" t="s">
        <v>563</v>
      </c>
      <c r="F838" s="190" t="s">
        <v>564</v>
      </c>
      <c r="K838" s="191">
        <f>BK838</f>
        <v>0</v>
      </c>
      <c r="M838" s="187"/>
      <c r="N838" s="192"/>
      <c r="O838" s="193"/>
      <c r="P838" s="193"/>
      <c r="Q838" s="194">
        <f>Q839+Q866+Q922+Q929+Q1021+Q1028+Q1116+Q1188+Q1229</f>
        <v>0</v>
      </c>
      <c r="R838" s="194">
        <f>R839+R866+R922+R929+R1021+R1028+R1116+R1188+R1229</f>
        <v>0</v>
      </c>
      <c r="S838" s="193"/>
      <c r="T838" s="195">
        <f>T839+T866+T922+T929+T1021+T1028+T1116+T1188+T1229</f>
        <v>0</v>
      </c>
      <c r="U838" s="193"/>
      <c r="V838" s="195">
        <f>V839+V866+V922+V929+V1021+V1028+V1116+V1188+V1229</f>
        <v>0</v>
      </c>
      <c r="W838" s="193"/>
      <c r="X838" s="196">
        <f>X839+X866+X922+X929+X1021+X1028+X1116+X1188+X1229</f>
        <v>0</v>
      </c>
      <c r="AR838" s="189" t="s">
        <v>83</v>
      </c>
      <c r="AT838" s="197" t="s">
        <v>72</v>
      </c>
      <c r="AU838" s="197" t="s">
        <v>73</v>
      </c>
      <c r="AY838" s="189" t="s">
        <v>171</v>
      </c>
      <c r="BK838" s="198">
        <f>BK839+BK866+BK922+BK929+BK1021+BK1028+BK1116+BK1188+BK1229</f>
        <v>0</v>
      </c>
    </row>
    <row r="839" spans="2:65" s="188" customFormat="1" ht="19.899999999999999" customHeight="1" x14ac:dyDescent="0.3">
      <c r="B839" s="187"/>
      <c r="C839" s="193"/>
      <c r="D839" s="261" t="s">
        <v>72</v>
      </c>
      <c r="E839" s="263" t="s">
        <v>565</v>
      </c>
      <c r="F839" s="263" t="s">
        <v>566</v>
      </c>
      <c r="G839" s="193"/>
      <c r="H839" s="193"/>
      <c r="I839" s="193"/>
      <c r="J839" s="193"/>
      <c r="K839" s="274">
        <f>BK839</f>
        <v>0</v>
      </c>
      <c r="L839" s="193"/>
      <c r="M839" s="187"/>
      <c r="N839" s="192"/>
      <c r="O839" s="193"/>
      <c r="P839" s="193"/>
      <c r="Q839" s="194">
        <f>SUM(Q840:Q865)</f>
        <v>0</v>
      </c>
      <c r="R839" s="194">
        <f>SUM(R840:R865)</f>
        <v>0</v>
      </c>
      <c r="S839" s="193"/>
      <c r="T839" s="195">
        <f>SUM(T840:T865)</f>
        <v>0</v>
      </c>
      <c r="U839" s="193"/>
      <c r="V839" s="195">
        <f>SUM(V840:V865)</f>
        <v>0</v>
      </c>
      <c r="W839" s="193"/>
      <c r="X839" s="196">
        <f>SUM(X840:X865)</f>
        <v>0</v>
      </c>
      <c r="AR839" s="189" t="s">
        <v>83</v>
      </c>
      <c r="AT839" s="197" t="s">
        <v>72</v>
      </c>
      <c r="AU839" s="197" t="s">
        <v>81</v>
      </c>
      <c r="AY839" s="189" t="s">
        <v>171</v>
      </c>
      <c r="BK839" s="198">
        <f>SUM(BK840:BK865)</f>
        <v>0</v>
      </c>
    </row>
    <row r="840" spans="2:65" s="45" customFormat="1" ht="25.5" customHeight="1" x14ac:dyDescent="0.3">
      <c r="B840" s="38"/>
      <c r="C840" s="201" t="s">
        <v>1646</v>
      </c>
      <c r="D840" s="201" t="s">
        <v>173</v>
      </c>
      <c r="E840" s="202" t="s">
        <v>1647</v>
      </c>
      <c r="F840" s="203" t="s">
        <v>1648</v>
      </c>
      <c r="G840" s="204" t="s">
        <v>176</v>
      </c>
      <c r="H840" s="205">
        <v>88.57</v>
      </c>
      <c r="I840" s="7"/>
      <c r="J840" s="7"/>
      <c r="K840" s="206">
        <f>ROUND(P840*H840,2)</f>
        <v>0</v>
      </c>
      <c r="L840" s="203" t="s">
        <v>5</v>
      </c>
      <c r="M840" s="38"/>
      <c r="N840" s="207" t="s">
        <v>5</v>
      </c>
      <c r="O840" s="208" t="s">
        <v>42</v>
      </c>
      <c r="P840" s="144">
        <f>I840+J840</f>
        <v>0</v>
      </c>
      <c r="Q840" s="144">
        <f>ROUND(I840*H840,2)</f>
        <v>0</v>
      </c>
      <c r="R840" s="144">
        <f>ROUND(J840*H840,2)</f>
        <v>0</v>
      </c>
      <c r="S840" s="39"/>
      <c r="T840" s="209">
        <f>S840*H840</f>
        <v>0</v>
      </c>
      <c r="U840" s="209">
        <v>0</v>
      </c>
      <c r="V840" s="209">
        <f>U840*H840</f>
        <v>0</v>
      </c>
      <c r="W840" s="209">
        <v>0</v>
      </c>
      <c r="X840" s="210">
        <f>W840*H840</f>
        <v>0</v>
      </c>
      <c r="AR840" s="17" t="s">
        <v>260</v>
      </c>
      <c r="AT840" s="17" t="s">
        <v>173</v>
      </c>
      <c r="AU840" s="17" t="s">
        <v>83</v>
      </c>
      <c r="AY840" s="17" t="s">
        <v>171</v>
      </c>
      <c r="BE840" s="211">
        <f>IF(O840="základní",K840,0)</f>
        <v>0</v>
      </c>
      <c r="BF840" s="211">
        <f>IF(O840="snížená",K840,0)</f>
        <v>0</v>
      </c>
      <c r="BG840" s="211">
        <f>IF(O840="zákl. přenesená",K840,0)</f>
        <v>0</v>
      </c>
      <c r="BH840" s="211">
        <f>IF(O840="sníž. přenesená",K840,0)</f>
        <v>0</v>
      </c>
      <c r="BI840" s="211">
        <f>IF(O840="nulová",K840,0)</f>
        <v>0</v>
      </c>
      <c r="BJ840" s="17" t="s">
        <v>81</v>
      </c>
      <c r="BK840" s="211">
        <f>ROUND(P840*H840,2)</f>
        <v>0</v>
      </c>
      <c r="BL840" s="17" t="s">
        <v>260</v>
      </c>
      <c r="BM840" s="17" t="s">
        <v>1649</v>
      </c>
    </row>
    <row r="841" spans="2:65" s="45" customFormat="1" ht="27" x14ac:dyDescent="0.3">
      <c r="B841" s="38"/>
      <c r="D841" s="212" t="s">
        <v>179</v>
      </c>
      <c r="F841" s="213" t="s">
        <v>1267</v>
      </c>
      <c r="M841" s="38"/>
      <c r="N841" s="214"/>
      <c r="O841" s="39"/>
      <c r="P841" s="39"/>
      <c r="Q841" s="39"/>
      <c r="R841" s="39"/>
      <c r="S841" s="39"/>
      <c r="T841" s="39"/>
      <c r="U841" s="39"/>
      <c r="V841" s="39"/>
      <c r="W841" s="39"/>
      <c r="X841" s="87"/>
      <c r="AT841" s="17" t="s">
        <v>179</v>
      </c>
      <c r="AU841" s="17" t="s">
        <v>83</v>
      </c>
    </row>
    <row r="842" spans="2:65" s="255" customFormat="1" ht="13.5" x14ac:dyDescent="0.3">
      <c r="B842" s="254"/>
      <c r="D842" s="212" t="s">
        <v>181</v>
      </c>
      <c r="E842" s="256" t="s">
        <v>5</v>
      </c>
      <c r="F842" s="257" t="s">
        <v>1650</v>
      </c>
      <c r="H842" s="256" t="s">
        <v>5</v>
      </c>
      <c r="M842" s="254"/>
      <c r="N842" s="258"/>
      <c r="O842" s="259"/>
      <c r="P842" s="259"/>
      <c r="Q842" s="259"/>
      <c r="R842" s="259"/>
      <c r="S842" s="259"/>
      <c r="T842" s="259"/>
      <c r="U842" s="259"/>
      <c r="V842" s="259"/>
      <c r="W842" s="259"/>
      <c r="X842" s="260"/>
      <c r="AT842" s="256" t="s">
        <v>181</v>
      </c>
      <c r="AU842" s="256" t="s">
        <v>83</v>
      </c>
      <c r="AV842" s="255" t="s">
        <v>81</v>
      </c>
      <c r="AW842" s="255" t="s">
        <v>7</v>
      </c>
      <c r="AX842" s="255" t="s">
        <v>73</v>
      </c>
      <c r="AY842" s="256" t="s">
        <v>171</v>
      </c>
    </row>
    <row r="843" spans="2:65" s="255" customFormat="1" ht="13.5" x14ac:dyDescent="0.3">
      <c r="B843" s="254"/>
      <c r="D843" s="212" t="s">
        <v>181</v>
      </c>
      <c r="E843" s="256" t="s">
        <v>5</v>
      </c>
      <c r="F843" s="257" t="s">
        <v>1333</v>
      </c>
      <c r="H843" s="256" t="s">
        <v>5</v>
      </c>
      <c r="M843" s="254"/>
      <c r="N843" s="258"/>
      <c r="O843" s="259"/>
      <c r="P843" s="259"/>
      <c r="Q843" s="259"/>
      <c r="R843" s="259"/>
      <c r="S843" s="259"/>
      <c r="T843" s="259"/>
      <c r="U843" s="259"/>
      <c r="V843" s="259"/>
      <c r="W843" s="259"/>
      <c r="X843" s="260"/>
      <c r="AT843" s="256" t="s">
        <v>181</v>
      </c>
      <c r="AU843" s="256" t="s">
        <v>83</v>
      </c>
      <c r="AV843" s="255" t="s">
        <v>81</v>
      </c>
      <c r="AW843" s="255" t="s">
        <v>7</v>
      </c>
      <c r="AX843" s="255" t="s">
        <v>73</v>
      </c>
      <c r="AY843" s="256" t="s">
        <v>171</v>
      </c>
    </row>
    <row r="844" spans="2:65" s="216" customFormat="1" ht="13.5" x14ac:dyDescent="0.3">
      <c r="B844" s="215"/>
      <c r="D844" s="212" t="s">
        <v>181</v>
      </c>
      <c r="E844" s="217" t="s">
        <v>5</v>
      </c>
      <c r="F844" s="218" t="s">
        <v>1651</v>
      </c>
      <c r="H844" s="219">
        <v>83.36</v>
      </c>
      <c r="M844" s="215"/>
      <c r="N844" s="220"/>
      <c r="O844" s="221"/>
      <c r="P844" s="221"/>
      <c r="Q844" s="221"/>
      <c r="R844" s="221"/>
      <c r="S844" s="221"/>
      <c r="T844" s="221"/>
      <c r="U844" s="221"/>
      <c r="V844" s="221"/>
      <c r="W844" s="221"/>
      <c r="X844" s="222"/>
      <c r="AT844" s="217" t="s">
        <v>181</v>
      </c>
      <c r="AU844" s="217" t="s">
        <v>83</v>
      </c>
      <c r="AV844" s="216" t="s">
        <v>83</v>
      </c>
      <c r="AW844" s="216" t="s">
        <v>7</v>
      </c>
      <c r="AX844" s="216" t="s">
        <v>73</v>
      </c>
      <c r="AY844" s="217" t="s">
        <v>171</v>
      </c>
    </row>
    <row r="845" spans="2:65" s="255" customFormat="1" ht="13.5" x14ac:dyDescent="0.3">
      <c r="B845" s="254"/>
      <c r="D845" s="212" t="s">
        <v>181</v>
      </c>
      <c r="E845" s="256" t="s">
        <v>5</v>
      </c>
      <c r="F845" s="257" t="s">
        <v>1376</v>
      </c>
      <c r="H845" s="256" t="s">
        <v>5</v>
      </c>
      <c r="M845" s="254"/>
      <c r="N845" s="258"/>
      <c r="O845" s="259"/>
      <c r="P845" s="259"/>
      <c r="Q845" s="259"/>
      <c r="R845" s="259"/>
      <c r="S845" s="259"/>
      <c r="T845" s="259"/>
      <c r="U845" s="259"/>
      <c r="V845" s="259"/>
      <c r="W845" s="259"/>
      <c r="X845" s="260"/>
      <c r="AT845" s="256" t="s">
        <v>181</v>
      </c>
      <c r="AU845" s="256" t="s">
        <v>83</v>
      </c>
      <c r="AV845" s="255" t="s">
        <v>81</v>
      </c>
      <c r="AW845" s="255" t="s">
        <v>7</v>
      </c>
      <c r="AX845" s="255" t="s">
        <v>73</v>
      </c>
      <c r="AY845" s="256" t="s">
        <v>171</v>
      </c>
    </row>
    <row r="846" spans="2:65" s="216" customFormat="1" ht="13.5" x14ac:dyDescent="0.3">
      <c r="B846" s="215"/>
      <c r="D846" s="212" t="s">
        <v>181</v>
      </c>
      <c r="E846" s="217" t="s">
        <v>5</v>
      </c>
      <c r="F846" s="218" t="s">
        <v>1652</v>
      </c>
      <c r="H846" s="219">
        <v>5.21</v>
      </c>
      <c r="M846" s="215"/>
      <c r="N846" s="220"/>
      <c r="O846" s="221"/>
      <c r="P846" s="221"/>
      <c r="Q846" s="221"/>
      <c r="R846" s="221"/>
      <c r="S846" s="221"/>
      <c r="T846" s="221"/>
      <c r="U846" s="221"/>
      <c r="V846" s="221"/>
      <c r="W846" s="221"/>
      <c r="X846" s="222"/>
      <c r="AT846" s="217" t="s">
        <v>181</v>
      </c>
      <c r="AU846" s="217" t="s">
        <v>83</v>
      </c>
      <c r="AV846" s="216" t="s">
        <v>83</v>
      </c>
      <c r="AW846" s="216" t="s">
        <v>7</v>
      </c>
      <c r="AX846" s="216" t="s">
        <v>73</v>
      </c>
      <c r="AY846" s="217" t="s">
        <v>171</v>
      </c>
    </row>
    <row r="847" spans="2:65" s="224" customFormat="1" ht="13.5" x14ac:dyDescent="0.3">
      <c r="B847" s="223"/>
      <c r="D847" s="212" t="s">
        <v>181</v>
      </c>
      <c r="E847" s="225" t="s">
        <v>5</v>
      </c>
      <c r="F847" s="226" t="s">
        <v>205</v>
      </c>
      <c r="H847" s="227">
        <v>88.57</v>
      </c>
      <c r="M847" s="223"/>
      <c r="N847" s="228"/>
      <c r="O847" s="229"/>
      <c r="P847" s="229"/>
      <c r="Q847" s="229"/>
      <c r="R847" s="229"/>
      <c r="S847" s="229"/>
      <c r="T847" s="229"/>
      <c r="U847" s="229"/>
      <c r="V847" s="229"/>
      <c r="W847" s="229"/>
      <c r="X847" s="230"/>
      <c r="AT847" s="225" t="s">
        <v>181</v>
      </c>
      <c r="AU847" s="225" t="s">
        <v>83</v>
      </c>
      <c r="AV847" s="224" t="s">
        <v>177</v>
      </c>
      <c r="AW847" s="224" t="s">
        <v>7</v>
      </c>
      <c r="AX847" s="224" t="s">
        <v>81</v>
      </c>
      <c r="AY847" s="225" t="s">
        <v>171</v>
      </c>
    </row>
    <row r="848" spans="2:65" s="45" customFormat="1" ht="16.5" customHeight="1" x14ac:dyDescent="0.3">
      <c r="B848" s="38"/>
      <c r="C848" s="231" t="s">
        <v>630</v>
      </c>
      <c r="D848" s="231" t="s">
        <v>221</v>
      </c>
      <c r="E848" s="232" t="s">
        <v>1653</v>
      </c>
      <c r="F848" s="233" t="s">
        <v>1654</v>
      </c>
      <c r="G848" s="234" t="s">
        <v>209</v>
      </c>
      <c r="H848" s="235">
        <v>2.7E-2</v>
      </c>
      <c r="I848" s="8"/>
      <c r="J848" s="236"/>
      <c r="K848" s="237">
        <f>ROUND(P848*H848,2)</f>
        <v>0</v>
      </c>
      <c r="L848" s="233" t="s">
        <v>5</v>
      </c>
      <c r="M848" s="238"/>
      <c r="N848" s="239" t="s">
        <v>5</v>
      </c>
      <c r="O848" s="208" t="s">
        <v>42</v>
      </c>
      <c r="P848" s="144">
        <f>I848+J848</f>
        <v>0</v>
      </c>
      <c r="Q848" s="144">
        <f>ROUND(I848*H848,2)</f>
        <v>0</v>
      </c>
      <c r="R848" s="144">
        <f>ROUND(J848*H848,2)</f>
        <v>0</v>
      </c>
      <c r="S848" s="39"/>
      <c r="T848" s="209">
        <f>S848*H848</f>
        <v>0</v>
      </c>
      <c r="U848" s="209">
        <v>0</v>
      </c>
      <c r="V848" s="209">
        <f>U848*H848</f>
        <v>0</v>
      </c>
      <c r="W848" s="209">
        <v>0</v>
      </c>
      <c r="X848" s="210">
        <f>W848*H848</f>
        <v>0</v>
      </c>
      <c r="AR848" s="17" t="s">
        <v>334</v>
      </c>
      <c r="AT848" s="17" t="s">
        <v>221</v>
      </c>
      <c r="AU848" s="17" t="s">
        <v>83</v>
      </c>
      <c r="AY848" s="17" t="s">
        <v>171</v>
      </c>
      <c r="BE848" s="211">
        <f>IF(O848="základní",K848,0)</f>
        <v>0</v>
      </c>
      <c r="BF848" s="211">
        <f>IF(O848="snížená",K848,0)</f>
        <v>0</v>
      </c>
      <c r="BG848" s="211">
        <f>IF(O848="zákl. přenesená",K848,0)</f>
        <v>0</v>
      </c>
      <c r="BH848" s="211">
        <f>IF(O848="sníž. přenesená",K848,0)</f>
        <v>0</v>
      </c>
      <c r="BI848" s="211">
        <f>IF(O848="nulová",K848,0)</f>
        <v>0</v>
      </c>
      <c r="BJ848" s="17" t="s">
        <v>81</v>
      </c>
      <c r="BK848" s="211">
        <f>ROUND(P848*H848,2)</f>
        <v>0</v>
      </c>
      <c r="BL848" s="17" t="s">
        <v>260</v>
      </c>
      <c r="BM848" s="17" t="s">
        <v>1655</v>
      </c>
    </row>
    <row r="849" spans="2:65" s="45" customFormat="1" ht="40.5" x14ac:dyDescent="0.3">
      <c r="B849" s="38"/>
      <c r="D849" s="212" t="s">
        <v>179</v>
      </c>
      <c r="F849" s="213" t="s">
        <v>1656</v>
      </c>
      <c r="M849" s="38"/>
      <c r="N849" s="214"/>
      <c r="O849" s="39"/>
      <c r="P849" s="39"/>
      <c r="Q849" s="39"/>
      <c r="R849" s="39"/>
      <c r="S849" s="39"/>
      <c r="T849" s="39"/>
      <c r="U849" s="39"/>
      <c r="V849" s="39"/>
      <c r="W849" s="39"/>
      <c r="X849" s="87"/>
      <c r="AT849" s="17" t="s">
        <v>179</v>
      </c>
      <c r="AU849" s="17" t="s">
        <v>83</v>
      </c>
    </row>
    <row r="850" spans="2:65" s="45" customFormat="1" ht="16.5" customHeight="1" x14ac:dyDescent="0.3">
      <c r="B850" s="38"/>
      <c r="C850" s="201" t="s">
        <v>1657</v>
      </c>
      <c r="D850" s="201" t="s">
        <v>173</v>
      </c>
      <c r="E850" s="202" t="s">
        <v>1658</v>
      </c>
      <c r="F850" s="203" t="s">
        <v>1659</v>
      </c>
      <c r="G850" s="204" t="s">
        <v>176</v>
      </c>
      <c r="H850" s="205">
        <v>177.14</v>
      </c>
      <c r="I850" s="7"/>
      <c r="J850" s="7"/>
      <c r="K850" s="206">
        <f>ROUND(P850*H850,2)</f>
        <v>0</v>
      </c>
      <c r="L850" s="203" t="s">
        <v>5</v>
      </c>
      <c r="M850" s="38"/>
      <c r="N850" s="207" t="s">
        <v>5</v>
      </c>
      <c r="O850" s="208" t="s">
        <v>42</v>
      </c>
      <c r="P850" s="144">
        <f>I850+J850</f>
        <v>0</v>
      </c>
      <c r="Q850" s="144">
        <f>ROUND(I850*H850,2)</f>
        <v>0</v>
      </c>
      <c r="R850" s="144">
        <f>ROUND(J850*H850,2)</f>
        <v>0</v>
      </c>
      <c r="S850" s="39"/>
      <c r="T850" s="209">
        <f>S850*H850</f>
        <v>0</v>
      </c>
      <c r="U850" s="209">
        <v>0</v>
      </c>
      <c r="V850" s="209">
        <f>U850*H850</f>
        <v>0</v>
      </c>
      <c r="W850" s="209">
        <v>0</v>
      </c>
      <c r="X850" s="210">
        <f>W850*H850</f>
        <v>0</v>
      </c>
      <c r="AR850" s="17" t="s">
        <v>260</v>
      </c>
      <c r="AT850" s="17" t="s">
        <v>173</v>
      </c>
      <c r="AU850" s="17" t="s">
        <v>83</v>
      </c>
      <c r="AY850" s="17" t="s">
        <v>171</v>
      </c>
      <c r="BE850" s="211">
        <f>IF(O850="základní",K850,0)</f>
        <v>0</v>
      </c>
      <c r="BF850" s="211">
        <f>IF(O850="snížená",K850,0)</f>
        <v>0</v>
      </c>
      <c r="BG850" s="211">
        <f>IF(O850="zákl. přenesená",K850,0)</f>
        <v>0</v>
      </c>
      <c r="BH850" s="211">
        <f>IF(O850="sníž. přenesená",K850,0)</f>
        <v>0</v>
      </c>
      <c r="BI850" s="211">
        <f>IF(O850="nulová",K850,0)</f>
        <v>0</v>
      </c>
      <c r="BJ850" s="17" t="s">
        <v>81</v>
      </c>
      <c r="BK850" s="211">
        <f>ROUND(P850*H850,2)</f>
        <v>0</v>
      </c>
      <c r="BL850" s="17" t="s">
        <v>260</v>
      </c>
      <c r="BM850" s="17" t="s">
        <v>1660</v>
      </c>
    </row>
    <row r="851" spans="2:65" s="45" customFormat="1" ht="27" x14ac:dyDescent="0.3">
      <c r="B851" s="38"/>
      <c r="D851" s="212" t="s">
        <v>179</v>
      </c>
      <c r="F851" s="213" t="s">
        <v>1267</v>
      </c>
      <c r="M851" s="38"/>
      <c r="N851" s="214"/>
      <c r="O851" s="39"/>
      <c r="P851" s="39"/>
      <c r="Q851" s="39"/>
      <c r="R851" s="39"/>
      <c r="S851" s="39"/>
      <c r="T851" s="39"/>
      <c r="U851" s="39"/>
      <c r="V851" s="39"/>
      <c r="W851" s="39"/>
      <c r="X851" s="87"/>
      <c r="AT851" s="17" t="s">
        <v>179</v>
      </c>
      <c r="AU851" s="17" t="s">
        <v>83</v>
      </c>
    </row>
    <row r="852" spans="2:65" s="255" customFormat="1" ht="13.5" x14ac:dyDescent="0.3">
      <c r="B852" s="254"/>
      <c r="D852" s="212" t="s">
        <v>181</v>
      </c>
      <c r="E852" s="256" t="s">
        <v>5</v>
      </c>
      <c r="F852" s="257" t="s">
        <v>1661</v>
      </c>
      <c r="H852" s="256" t="s">
        <v>5</v>
      </c>
      <c r="M852" s="254"/>
      <c r="N852" s="258"/>
      <c r="O852" s="259"/>
      <c r="P852" s="259"/>
      <c r="Q852" s="259"/>
      <c r="R852" s="259"/>
      <c r="S852" s="259"/>
      <c r="T852" s="259"/>
      <c r="U852" s="259"/>
      <c r="V852" s="259"/>
      <c r="W852" s="259"/>
      <c r="X852" s="260"/>
      <c r="AT852" s="256" t="s">
        <v>181</v>
      </c>
      <c r="AU852" s="256" t="s">
        <v>83</v>
      </c>
      <c r="AV852" s="255" t="s">
        <v>81</v>
      </c>
      <c r="AW852" s="255" t="s">
        <v>7</v>
      </c>
      <c r="AX852" s="255" t="s">
        <v>73</v>
      </c>
      <c r="AY852" s="256" t="s">
        <v>171</v>
      </c>
    </row>
    <row r="853" spans="2:65" s="255" customFormat="1" ht="13.5" x14ac:dyDescent="0.3">
      <c r="B853" s="254"/>
      <c r="D853" s="212" t="s">
        <v>181</v>
      </c>
      <c r="E853" s="256" t="s">
        <v>5</v>
      </c>
      <c r="F853" s="257" t="s">
        <v>1333</v>
      </c>
      <c r="H853" s="256" t="s">
        <v>5</v>
      </c>
      <c r="M853" s="254"/>
      <c r="N853" s="258"/>
      <c r="O853" s="259"/>
      <c r="P853" s="259"/>
      <c r="Q853" s="259"/>
      <c r="R853" s="259"/>
      <c r="S853" s="259"/>
      <c r="T853" s="259"/>
      <c r="U853" s="259"/>
      <c r="V853" s="259"/>
      <c r="W853" s="259"/>
      <c r="X853" s="260"/>
      <c r="AT853" s="256" t="s">
        <v>181</v>
      </c>
      <c r="AU853" s="256" t="s">
        <v>83</v>
      </c>
      <c r="AV853" s="255" t="s">
        <v>81</v>
      </c>
      <c r="AW853" s="255" t="s">
        <v>7</v>
      </c>
      <c r="AX853" s="255" t="s">
        <v>73</v>
      </c>
      <c r="AY853" s="256" t="s">
        <v>171</v>
      </c>
    </row>
    <row r="854" spans="2:65" s="216" customFormat="1" ht="13.5" x14ac:dyDescent="0.3">
      <c r="B854" s="215"/>
      <c r="D854" s="212" t="s">
        <v>181</v>
      </c>
      <c r="E854" s="217" t="s">
        <v>5</v>
      </c>
      <c r="F854" s="218" t="s">
        <v>1662</v>
      </c>
      <c r="H854" s="219">
        <v>166.72</v>
      </c>
      <c r="M854" s="215"/>
      <c r="N854" s="220"/>
      <c r="O854" s="221"/>
      <c r="P854" s="221"/>
      <c r="Q854" s="221"/>
      <c r="R854" s="221"/>
      <c r="S854" s="221"/>
      <c r="T854" s="221"/>
      <c r="U854" s="221"/>
      <c r="V854" s="221"/>
      <c r="W854" s="221"/>
      <c r="X854" s="222"/>
      <c r="AT854" s="217" t="s">
        <v>181</v>
      </c>
      <c r="AU854" s="217" t="s">
        <v>83</v>
      </c>
      <c r="AV854" s="216" t="s">
        <v>83</v>
      </c>
      <c r="AW854" s="216" t="s">
        <v>7</v>
      </c>
      <c r="AX854" s="216" t="s">
        <v>73</v>
      </c>
      <c r="AY854" s="217" t="s">
        <v>171</v>
      </c>
    </row>
    <row r="855" spans="2:65" s="255" customFormat="1" ht="13.5" x14ac:dyDescent="0.3">
      <c r="B855" s="254"/>
      <c r="D855" s="212" t="s">
        <v>181</v>
      </c>
      <c r="E855" s="256" t="s">
        <v>5</v>
      </c>
      <c r="F855" s="257" t="s">
        <v>1376</v>
      </c>
      <c r="H855" s="256" t="s">
        <v>5</v>
      </c>
      <c r="M855" s="254"/>
      <c r="N855" s="258"/>
      <c r="O855" s="259"/>
      <c r="P855" s="259"/>
      <c r="Q855" s="259"/>
      <c r="R855" s="259"/>
      <c r="S855" s="259"/>
      <c r="T855" s="259"/>
      <c r="U855" s="259"/>
      <c r="V855" s="259"/>
      <c r="W855" s="259"/>
      <c r="X855" s="260"/>
      <c r="AT855" s="256" t="s">
        <v>181</v>
      </c>
      <c r="AU855" s="256" t="s">
        <v>83</v>
      </c>
      <c r="AV855" s="255" t="s">
        <v>81</v>
      </c>
      <c r="AW855" s="255" t="s">
        <v>7</v>
      </c>
      <c r="AX855" s="255" t="s">
        <v>73</v>
      </c>
      <c r="AY855" s="256" t="s">
        <v>171</v>
      </c>
    </row>
    <row r="856" spans="2:65" s="216" customFormat="1" ht="13.5" x14ac:dyDescent="0.3">
      <c r="B856" s="215"/>
      <c r="D856" s="212" t="s">
        <v>181</v>
      </c>
      <c r="E856" s="217" t="s">
        <v>5</v>
      </c>
      <c r="F856" s="218" t="s">
        <v>1663</v>
      </c>
      <c r="H856" s="219">
        <v>10.42</v>
      </c>
      <c r="M856" s="215"/>
      <c r="N856" s="220"/>
      <c r="O856" s="221"/>
      <c r="P856" s="221"/>
      <c r="Q856" s="221"/>
      <c r="R856" s="221"/>
      <c r="S856" s="221"/>
      <c r="T856" s="221"/>
      <c r="U856" s="221"/>
      <c r="V856" s="221"/>
      <c r="W856" s="221"/>
      <c r="X856" s="222"/>
      <c r="AT856" s="217" t="s">
        <v>181</v>
      </c>
      <c r="AU856" s="217" t="s">
        <v>83</v>
      </c>
      <c r="AV856" s="216" t="s">
        <v>83</v>
      </c>
      <c r="AW856" s="216" t="s">
        <v>7</v>
      </c>
      <c r="AX856" s="216" t="s">
        <v>73</v>
      </c>
      <c r="AY856" s="217" t="s">
        <v>171</v>
      </c>
    </row>
    <row r="857" spans="2:65" s="224" customFormat="1" ht="13.5" x14ac:dyDescent="0.3">
      <c r="B857" s="223"/>
      <c r="D857" s="212" t="s">
        <v>181</v>
      </c>
      <c r="E857" s="225" t="s">
        <v>5</v>
      </c>
      <c r="F857" s="226" t="s">
        <v>205</v>
      </c>
      <c r="H857" s="227">
        <v>177.14</v>
      </c>
      <c r="M857" s="223"/>
      <c r="N857" s="228"/>
      <c r="O857" s="229"/>
      <c r="P857" s="229"/>
      <c r="Q857" s="229"/>
      <c r="R857" s="229"/>
      <c r="S857" s="229"/>
      <c r="T857" s="229"/>
      <c r="U857" s="229"/>
      <c r="V857" s="229"/>
      <c r="W857" s="229"/>
      <c r="X857" s="230"/>
      <c r="AT857" s="225" t="s">
        <v>181</v>
      </c>
      <c r="AU857" s="225" t="s">
        <v>83</v>
      </c>
      <c r="AV857" s="224" t="s">
        <v>177</v>
      </c>
      <c r="AW857" s="224" t="s">
        <v>7</v>
      </c>
      <c r="AX857" s="224" t="s">
        <v>81</v>
      </c>
      <c r="AY857" s="225" t="s">
        <v>171</v>
      </c>
    </row>
    <row r="858" spans="2:65" s="45" customFormat="1" ht="16.5" customHeight="1" x14ac:dyDescent="0.3">
      <c r="B858" s="38"/>
      <c r="C858" s="231" t="s">
        <v>633</v>
      </c>
      <c r="D858" s="231" t="s">
        <v>221</v>
      </c>
      <c r="E858" s="232" t="s">
        <v>1664</v>
      </c>
      <c r="F858" s="233" t="s">
        <v>1665</v>
      </c>
      <c r="G858" s="234" t="s">
        <v>176</v>
      </c>
      <c r="H858" s="235">
        <v>212.56800000000001</v>
      </c>
      <c r="I858" s="8"/>
      <c r="J858" s="236"/>
      <c r="K858" s="237">
        <f>ROUND(P858*H858,2)</f>
        <v>0</v>
      </c>
      <c r="L858" s="233" t="s">
        <v>5</v>
      </c>
      <c r="M858" s="238"/>
      <c r="N858" s="239" t="s">
        <v>5</v>
      </c>
      <c r="O858" s="208" t="s">
        <v>42</v>
      </c>
      <c r="P858" s="144">
        <f>I858+J858</f>
        <v>0</v>
      </c>
      <c r="Q858" s="144">
        <f>ROUND(I858*H858,2)</f>
        <v>0</v>
      </c>
      <c r="R858" s="144">
        <f>ROUND(J858*H858,2)</f>
        <v>0</v>
      </c>
      <c r="S858" s="39"/>
      <c r="T858" s="209">
        <f>S858*H858</f>
        <v>0</v>
      </c>
      <c r="U858" s="209">
        <v>0</v>
      </c>
      <c r="V858" s="209">
        <f>U858*H858</f>
        <v>0</v>
      </c>
      <c r="W858" s="209">
        <v>0</v>
      </c>
      <c r="X858" s="210">
        <f>W858*H858</f>
        <v>0</v>
      </c>
      <c r="AR858" s="17" t="s">
        <v>334</v>
      </c>
      <c r="AT858" s="17" t="s">
        <v>221</v>
      </c>
      <c r="AU858" s="17" t="s">
        <v>83</v>
      </c>
      <c r="AY858" s="17" t="s">
        <v>171</v>
      </c>
      <c r="BE858" s="211">
        <f>IF(O858="základní",K858,0)</f>
        <v>0</v>
      </c>
      <c r="BF858" s="211">
        <f>IF(O858="snížená",K858,0)</f>
        <v>0</v>
      </c>
      <c r="BG858" s="211">
        <f>IF(O858="zákl. přenesená",K858,0)</f>
        <v>0</v>
      </c>
      <c r="BH858" s="211">
        <f>IF(O858="sníž. přenesená",K858,0)</f>
        <v>0</v>
      </c>
      <c r="BI858" s="211">
        <f>IF(O858="nulová",K858,0)</f>
        <v>0</v>
      </c>
      <c r="BJ858" s="17" t="s">
        <v>81</v>
      </c>
      <c r="BK858" s="211">
        <f>ROUND(P858*H858,2)</f>
        <v>0</v>
      </c>
      <c r="BL858" s="17" t="s">
        <v>260</v>
      </c>
      <c r="BM858" s="17" t="s">
        <v>1666</v>
      </c>
    </row>
    <row r="859" spans="2:65" s="45" customFormat="1" ht="27" x14ac:dyDescent="0.3">
      <c r="B859" s="38"/>
      <c r="D859" s="212" t="s">
        <v>179</v>
      </c>
      <c r="F859" s="213" t="s">
        <v>1267</v>
      </c>
      <c r="M859" s="38"/>
      <c r="N859" s="214"/>
      <c r="O859" s="39"/>
      <c r="P859" s="39"/>
      <c r="Q859" s="39"/>
      <c r="R859" s="39"/>
      <c r="S859" s="39"/>
      <c r="T859" s="39"/>
      <c r="U859" s="39"/>
      <c r="V859" s="39"/>
      <c r="W859" s="39"/>
      <c r="X859" s="87"/>
      <c r="AT859" s="17" t="s">
        <v>179</v>
      </c>
      <c r="AU859" s="17" t="s">
        <v>83</v>
      </c>
    </row>
    <row r="860" spans="2:65" s="45" customFormat="1" ht="16.5" customHeight="1" x14ac:dyDescent="0.3">
      <c r="B860" s="38"/>
      <c r="C860" s="201" t="s">
        <v>1667</v>
      </c>
      <c r="D860" s="201" t="s">
        <v>173</v>
      </c>
      <c r="E860" s="202" t="s">
        <v>1668</v>
      </c>
      <c r="F860" s="203" t="s">
        <v>1669</v>
      </c>
      <c r="G860" s="204" t="s">
        <v>176</v>
      </c>
      <c r="H860" s="205">
        <v>115.874</v>
      </c>
      <c r="I860" s="7"/>
      <c r="J860" s="7"/>
      <c r="K860" s="206">
        <f>ROUND(P860*H860,2)</f>
        <v>0</v>
      </c>
      <c r="L860" s="203" t="s">
        <v>5</v>
      </c>
      <c r="M860" s="38"/>
      <c r="N860" s="207" t="s">
        <v>5</v>
      </c>
      <c r="O860" s="208" t="s">
        <v>42</v>
      </c>
      <c r="P860" s="144">
        <f>I860+J860</f>
        <v>0</v>
      </c>
      <c r="Q860" s="144">
        <f>ROUND(I860*H860,2)</f>
        <v>0</v>
      </c>
      <c r="R860" s="144">
        <f>ROUND(J860*H860,2)</f>
        <v>0</v>
      </c>
      <c r="S860" s="39"/>
      <c r="T860" s="209">
        <f>S860*H860</f>
        <v>0</v>
      </c>
      <c r="U860" s="209">
        <v>0</v>
      </c>
      <c r="V860" s="209">
        <f>U860*H860</f>
        <v>0</v>
      </c>
      <c r="W860" s="209">
        <v>0</v>
      </c>
      <c r="X860" s="210">
        <f>W860*H860</f>
        <v>0</v>
      </c>
      <c r="AR860" s="17" t="s">
        <v>260</v>
      </c>
      <c r="AT860" s="17" t="s">
        <v>173</v>
      </c>
      <c r="AU860" s="17" t="s">
        <v>83</v>
      </c>
      <c r="AY860" s="17" t="s">
        <v>171</v>
      </c>
      <c r="BE860" s="211">
        <f>IF(O860="základní",K860,0)</f>
        <v>0</v>
      </c>
      <c r="BF860" s="211">
        <f>IF(O860="snížená",K860,0)</f>
        <v>0</v>
      </c>
      <c r="BG860" s="211">
        <f>IF(O860="zákl. přenesená",K860,0)</f>
        <v>0</v>
      </c>
      <c r="BH860" s="211">
        <f>IF(O860="sníž. přenesená",K860,0)</f>
        <v>0</v>
      </c>
      <c r="BI860" s="211">
        <f>IF(O860="nulová",K860,0)</f>
        <v>0</v>
      </c>
      <c r="BJ860" s="17" t="s">
        <v>81</v>
      </c>
      <c r="BK860" s="211">
        <f>ROUND(P860*H860,2)</f>
        <v>0</v>
      </c>
      <c r="BL860" s="17" t="s">
        <v>260</v>
      </c>
      <c r="BM860" s="17" t="s">
        <v>1670</v>
      </c>
    </row>
    <row r="861" spans="2:65" s="45" customFormat="1" ht="27" x14ac:dyDescent="0.3">
      <c r="B861" s="38"/>
      <c r="D861" s="212" t="s">
        <v>179</v>
      </c>
      <c r="F861" s="213" t="s">
        <v>1267</v>
      </c>
      <c r="M861" s="38"/>
      <c r="N861" s="214"/>
      <c r="O861" s="39"/>
      <c r="P861" s="39"/>
      <c r="Q861" s="39"/>
      <c r="R861" s="39"/>
      <c r="S861" s="39"/>
      <c r="T861" s="39"/>
      <c r="U861" s="39"/>
      <c r="V861" s="39"/>
      <c r="W861" s="39"/>
      <c r="X861" s="87"/>
      <c r="AT861" s="17" t="s">
        <v>179</v>
      </c>
      <c r="AU861" s="17" t="s">
        <v>83</v>
      </c>
    </row>
    <row r="862" spans="2:65" s="45" customFormat="1" ht="16.5" customHeight="1" x14ac:dyDescent="0.3">
      <c r="B862" s="38"/>
      <c r="C862" s="201" t="s">
        <v>638</v>
      </c>
      <c r="D862" s="201" t="s">
        <v>173</v>
      </c>
      <c r="E862" s="202" t="s">
        <v>1671</v>
      </c>
      <c r="F862" s="203" t="s">
        <v>1672</v>
      </c>
      <c r="G862" s="204" t="s">
        <v>176</v>
      </c>
      <c r="H862" s="205">
        <v>292.928</v>
      </c>
      <c r="I862" s="7"/>
      <c r="J862" s="7"/>
      <c r="K862" s="206">
        <f>ROUND(P862*H862,2)</f>
        <v>0</v>
      </c>
      <c r="L862" s="203" t="s">
        <v>5</v>
      </c>
      <c r="M862" s="38"/>
      <c r="N862" s="207" t="s">
        <v>5</v>
      </c>
      <c r="O862" s="208" t="s">
        <v>42</v>
      </c>
      <c r="P862" s="144">
        <f>I862+J862</f>
        <v>0</v>
      </c>
      <c r="Q862" s="144">
        <f>ROUND(I862*H862,2)</f>
        <v>0</v>
      </c>
      <c r="R862" s="144">
        <f>ROUND(J862*H862,2)</f>
        <v>0</v>
      </c>
      <c r="S862" s="39"/>
      <c r="T862" s="209">
        <f>S862*H862</f>
        <v>0</v>
      </c>
      <c r="U862" s="209">
        <v>0</v>
      </c>
      <c r="V862" s="209">
        <f>U862*H862</f>
        <v>0</v>
      </c>
      <c r="W862" s="209">
        <v>0</v>
      </c>
      <c r="X862" s="210">
        <f>W862*H862</f>
        <v>0</v>
      </c>
      <c r="AR862" s="17" t="s">
        <v>260</v>
      </c>
      <c r="AT862" s="17" t="s">
        <v>173</v>
      </c>
      <c r="AU862" s="17" t="s">
        <v>83</v>
      </c>
      <c r="AY862" s="17" t="s">
        <v>171</v>
      </c>
      <c r="BE862" s="211">
        <f>IF(O862="základní",K862,0)</f>
        <v>0</v>
      </c>
      <c r="BF862" s="211">
        <f>IF(O862="snížená",K862,0)</f>
        <v>0</v>
      </c>
      <c r="BG862" s="211">
        <f>IF(O862="zákl. přenesená",K862,0)</f>
        <v>0</v>
      </c>
      <c r="BH862" s="211">
        <f>IF(O862="sníž. přenesená",K862,0)</f>
        <v>0</v>
      </c>
      <c r="BI862" s="211">
        <f>IF(O862="nulová",K862,0)</f>
        <v>0</v>
      </c>
      <c r="BJ862" s="17" t="s">
        <v>81</v>
      </c>
      <c r="BK862" s="211">
        <f>ROUND(P862*H862,2)</f>
        <v>0</v>
      </c>
      <c r="BL862" s="17" t="s">
        <v>260</v>
      </c>
      <c r="BM862" s="17" t="s">
        <v>1673</v>
      </c>
    </row>
    <row r="863" spans="2:65" s="45" customFormat="1" ht="40.5" x14ac:dyDescent="0.3">
      <c r="B863" s="38"/>
      <c r="C863" s="39"/>
      <c r="D863" s="262" t="s">
        <v>179</v>
      </c>
      <c r="E863" s="39"/>
      <c r="F863" s="269" t="s">
        <v>1674</v>
      </c>
      <c r="G863" s="39"/>
      <c r="H863" s="39"/>
      <c r="I863" s="39"/>
      <c r="J863" s="39"/>
      <c r="K863" s="39"/>
      <c r="L863" s="39"/>
      <c r="M863" s="38"/>
      <c r="N863" s="214"/>
      <c r="O863" s="39"/>
      <c r="P863" s="39"/>
      <c r="Q863" s="39"/>
      <c r="R863" s="39"/>
      <c r="S863" s="39"/>
      <c r="T863" s="39"/>
      <c r="U863" s="39"/>
      <c r="V863" s="39"/>
      <c r="W863" s="39"/>
      <c r="X863" s="87"/>
      <c r="AT863" s="17" t="s">
        <v>179</v>
      </c>
      <c r="AU863" s="17" t="s">
        <v>83</v>
      </c>
    </row>
    <row r="864" spans="2:65" s="45" customFormat="1" ht="25.5" customHeight="1" x14ac:dyDescent="0.3">
      <c r="B864" s="38"/>
      <c r="C864" s="231" t="s">
        <v>1675</v>
      </c>
      <c r="D864" s="231" t="s">
        <v>221</v>
      </c>
      <c r="E864" s="232" t="s">
        <v>1676</v>
      </c>
      <c r="F864" s="233" t="s">
        <v>1677</v>
      </c>
      <c r="G864" s="234" t="s">
        <v>176</v>
      </c>
      <c r="H864" s="235">
        <v>318.39999999999998</v>
      </c>
      <c r="I864" s="8"/>
      <c r="J864" s="236"/>
      <c r="K864" s="237">
        <f>ROUND(P864*H864,2)</f>
        <v>0</v>
      </c>
      <c r="L864" s="233" t="s">
        <v>5</v>
      </c>
      <c r="M864" s="238"/>
      <c r="N864" s="239" t="s">
        <v>5</v>
      </c>
      <c r="O864" s="208" t="s">
        <v>42</v>
      </c>
      <c r="P864" s="144">
        <f>I864+J864</f>
        <v>0</v>
      </c>
      <c r="Q864" s="144">
        <f>ROUND(I864*H864,2)</f>
        <v>0</v>
      </c>
      <c r="R864" s="144">
        <f>ROUND(J864*H864,2)</f>
        <v>0</v>
      </c>
      <c r="S864" s="39"/>
      <c r="T864" s="209">
        <f>S864*H864</f>
        <v>0</v>
      </c>
      <c r="U864" s="209">
        <v>0</v>
      </c>
      <c r="V864" s="209">
        <f>U864*H864</f>
        <v>0</v>
      </c>
      <c r="W864" s="209">
        <v>0</v>
      </c>
      <c r="X864" s="210">
        <f>W864*H864</f>
        <v>0</v>
      </c>
      <c r="AR864" s="17" t="s">
        <v>334</v>
      </c>
      <c r="AT864" s="17" t="s">
        <v>221</v>
      </c>
      <c r="AU864" s="17" t="s">
        <v>83</v>
      </c>
      <c r="AY864" s="17" t="s">
        <v>171</v>
      </c>
      <c r="BE864" s="211">
        <f>IF(O864="základní",K864,0)</f>
        <v>0</v>
      </c>
      <c r="BF864" s="211">
        <f>IF(O864="snížená",K864,0)</f>
        <v>0</v>
      </c>
      <c r="BG864" s="211">
        <f>IF(O864="zákl. přenesená",K864,0)</f>
        <v>0</v>
      </c>
      <c r="BH864" s="211">
        <f>IF(O864="sníž. přenesená",K864,0)</f>
        <v>0</v>
      </c>
      <c r="BI864" s="211">
        <f>IF(O864="nulová",K864,0)</f>
        <v>0</v>
      </c>
      <c r="BJ864" s="17" t="s">
        <v>81</v>
      </c>
      <c r="BK864" s="211">
        <f>ROUND(P864*H864,2)</f>
        <v>0</v>
      </c>
      <c r="BL864" s="17" t="s">
        <v>260</v>
      </c>
      <c r="BM864" s="17" t="s">
        <v>1678</v>
      </c>
    </row>
    <row r="865" spans="2:65" s="45" customFormat="1" ht="27" x14ac:dyDescent="0.3">
      <c r="B865" s="38"/>
      <c r="D865" s="212" t="s">
        <v>179</v>
      </c>
      <c r="F865" s="213" t="s">
        <v>1267</v>
      </c>
      <c r="M865" s="38"/>
      <c r="N865" s="214"/>
      <c r="O865" s="39"/>
      <c r="P865" s="39"/>
      <c r="Q865" s="39"/>
      <c r="R865" s="39"/>
      <c r="S865" s="39"/>
      <c r="T865" s="39"/>
      <c r="U865" s="39"/>
      <c r="V865" s="39"/>
      <c r="W865" s="39"/>
      <c r="X865" s="87"/>
      <c r="AT865" s="17" t="s">
        <v>179</v>
      </c>
      <c r="AU865" s="17" t="s">
        <v>83</v>
      </c>
    </row>
    <row r="866" spans="2:65" s="188" customFormat="1" ht="29.85" customHeight="1" x14ac:dyDescent="0.3">
      <c r="B866" s="187"/>
      <c r="C866" s="193"/>
      <c r="D866" s="261" t="s">
        <v>72</v>
      </c>
      <c r="E866" s="263" t="s">
        <v>1679</v>
      </c>
      <c r="F866" s="263" t="s">
        <v>1680</v>
      </c>
      <c r="G866" s="193"/>
      <c r="H866" s="193"/>
      <c r="I866" s="193"/>
      <c r="J866" s="193"/>
      <c r="K866" s="274">
        <f>BK866</f>
        <v>0</v>
      </c>
      <c r="L866" s="193"/>
      <c r="M866" s="187"/>
      <c r="N866" s="192"/>
      <c r="O866" s="193"/>
      <c r="P866" s="193"/>
      <c r="Q866" s="194">
        <f>SUM(Q867:Q921)</f>
        <v>0</v>
      </c>
      <c r="R866" s="194">
        <f>SUM(R867:R921)</f>
        <v>0</v>
      </c>
      <c r="S866" s="193"/>
      <c r="T866" s="195">
        <f>SUM(T867:T921)</f>
        <v>0</v>
      </c>
      <c r="U866" s="193"/>
      <c r="V866" s="195">
        <f>SUM(V867:V921)</f>
        <v>0</v>
      </c>
      <c r="W866" s="193"/>
      <c r="X866" s="196">
        <f>SUM(X867:X921)</f>
        <v>0</v>
      </c>
      <c r="AR866" s="189" t="s">
        <v>83</v>
      </c>
      <c r="AT866" s="197" t="s">
        <v>72</v>
      </c>
      <c r="AU866" s="197" t="s">
        <v>81</v>
      </c>
      <c r="AY866" s="189" t="s">
        <v>171</v>
      </c>
      <c r="BK866" s="198">
        <f>SUM(BK867:BK921)</f>
        <v>0</v>
      </c>
    </row>
    <row r="867" spans="2:65" s="45" customFormat="1" ht="25.5" customHeight="1" x14ac:dyDescent="0.3">
      <c r="B867" s="38"/>
      <c r="C867" s="201" t="s">
        <v>746</v>
      </c>
      <c r="D867" s="201" t="s">
        <v>173</v>
      </c>
      <c r="E867" s="202" t="s">
        <v>1681</v>
      </c>
      <c r="F867" s="203" t="s">
        <v>1682</v>
      </c>
      <c r="G867" s="204" t="s">
        <v>176</v>
      </c>
      <c r="H867" s="205">
        <v>48.15</v>
      </c>
      <c r="I867" s="7"/>
      <c r="J867" s="7"/>
      <c r="K867" s="206">
        <f>ROUND(P867*H867,2)</f>
        <v>0</v>
      </c>
      <c r="L867" s="203" t="s">
        <v>5</v>
      </c>
      <c r="M867" s="38"/>
      <c r="N867" s="207" t="s">
        <v>5</v>
      </c>
      <c r="O867" s="208" t="s">
        <v>42</v>
      </c>
      <c r="P867" s="144">
        <f>I867+J867</f>
        <v>0</v>
      </c>
      <c r="Q867" s="144">
        <f>ROUND(I867*H867,2)</f>
        <v>0</v>
      </c>
      <c r="R867" s="144">
        <f>ROUND(J867*H867,2)</f>
        <v>0</v>
      </c>
      <c r="S867" s="39"/>
      <c r="T867" s="209">
        <f>S867*H867</f>
        <v>0</v>
      </c>
      <c r="U867" s="209">
        <v>0</v>
      </c>
      <c r="V867" s="209">
        <f>U867*H867</f>
        <v>0</v>
      </c>
      <c r="W867" s="209">
        <v>0</v>
      </c>
      <c r="X867" s="210">
        <f>W867*H867</f>
        <v>0</v>
      </c>
      <c r="AR867" s="17" t="s">
        <v>260</v>
      </c>
      <c r="AT867" s="17" t="s">
        <v>173</v>
      </c>
      <c r="AU867" s="17" t="s">
        <v>83</v>
      </c>
      <c r="AY867" s="17" t="s">
        <v>171</v>
      </c>
      <c r="BE867" s="211">
        <f>IF(O867="základní",K867,0)</f>
        <v>0</v>
      </c>
      <c r="BF867" s="211">
        <f>IF(O867="snížená",K867,0)</f>
        <v>0</v>
      </c>
      <c r="BG867" s="211">
        <f>IF(O867="zákl. přenesená",K867,0)</f>
        <v>0</v>
      </c>
      <c r="BH867" s="211">
        <f>IF(O867="sníž. přenesená",K867,0)</f>
        <v>0</v>
      </c>
      <c r="BI867" s="211">
        <f>IF(O867="nulová",K867,0)</f>
        <v>0</v>
      </c>
      <c r="BJ867" s="17" t="s">
        <v>81</v>
      </c>
      <c r="BK867" s="211">
        <f>ROUND(P867*H867,2)</f>
        <v>0</v>
      </c>
      <c r="BL867" s="17" t="s">
        <v>260</v>
      </c>
      <c r="BM867" s="17" t="s">
        <v>1683</v>
      </c>
    </row>
    <row r="868" spans="2:65" s="45" customFormat="1" ht="27" x14ac:dyDescent="0.3">
      <c r="B868" s="38"/>
      <c r="D868" s="212" t="s">
        <v>179</v>
      </c>
      <c r="F868" s="213" t="s">
        <v>1267</v>
      </c>
      <c r="M868" s="38"/>
      <c r="N868" s="214"/>
      <c r="O868" s="39"/>
      <c r="P868" s="39"/>
      <c r="Q868" s="39"/>
      <c r="R868" s="39"/>
      <c r="S868" s="39"/>
      <c r="T868" s="39"/>
      <c r="U868" s="39"/>
      <c r="V868" s="39"/>
      <c r="W868" s="39"/>
      <c r="X868" s="87"/>
      <c r="AT868" s="17" t="s">
        <v>179</v>
      </c>
      <c r="AU868" s="17" t="s">
        <v>83</v>
      </c>
    </row>
    <row r="869" spans="2:65" s="255" customFormat="1" ht="13.5" x14ac:dyDescent="0.3">
      <c r="B869" s="254"/>
      <c r="D869" s="212" t="s">
        <v>181</v>
      </c>
      <c r="E869" s="256" t="s">
        <v>5</v>
      </c>
      <c r="F869" s="257" t="s">
        <v>1684</v>
      </c>
      <c r="H869" s="256" t="s">
        <v>5</v>
      </c>
      <c r="M869" s="254"/>
      <c r="N869" s="258"/>
      <c r="O869" s="259"/>
      <c r="P869" s="259"/>
      <c r="Q869" s="259"/>
      <c r="R869" s="259"/>
      <c r="S869" s="259"/>
      <c r="T869" s="259"/>
      <c r="U869" s="259"/>
      <c r="V869" s="259"/>
      <c r="W869" s="259"/>
      <c r="X869" s="260"/>
      <c r="AT869" s="256" t="s">
        <v>181</v>
      </c>
      <c r="AU869" s="256" t="s">
        <v>83</v>
      </c>
      <c r="AV869" s="255" t="s">
        <v>81</v>
      </c>
      <c r="AW869" s="255" t="s">
        <v>7</v>
      </c>
      <c r="AX869" s="255" t="s">
        <v>73</v>
      </c>
      <c r="AY869" s="256" t="s">
        <v>171</v>
      </c>
    </row>
    <row r="870" spans="2:65" s="255" customFormat="1" ht="13.5" x14ac:dyDescent="0.3">
      <c r="B870" s="254"/>
      <c r="C870" s="259"/>
      <c r="D870" s="262" t="s">
        <v>181</v>
      </c>
      <c r="E870" s="264" t="s">
        <v>5</v>
      </c>
      <c r="F870" s="268" t="s">
        <v>1502</v>
      </c>
      <c r="G870" s="259"/>
      <c r="H870" s="264" t="s">
        <v>5</v>
      </c>
      <c r="I870" s="259"/>
      <c r="J870" s="259"/>
      <c r="K870" s="259"/>
      <c r="L870" s="259"/>
      <c r="M870" s="254"/>
      <c r="N870" s="258"/>
      <c r="O870" s="259"/>
      <c r="P870" s="259"/>
      <c r="Q870" s="259"/>
      <c r="R870" s="259"/>
      <c r="S870" s="259"/>
      <c r="T870" s="259"/>
      <c r="U870" s="259"/>
      <c r="V870" s="259"/>
      <c r="W870" s="259"/>
      <c r="X870" s="260"/>
      <c r="AT870" s="256" t="s">
        <v>181</v>
      </c>
      <c r="AU870" s="256" t="s">
        <v>83</v>
      </c>
      <c r="AV870" s="255" t="s">
        <v>81</v>
      </c>
      <c r="AW870" s="255" t="s">
        <v>7</v>
      </c>
      <c r="AX870" s="255" t="s">
        <v>73</v>
      </c>
      <c r="AY870" s="256" t="s">
        <v>171</v>
      </c>
    </row>
    <row r="871" spans="2:65" s="216" customFormat="1" ht="13.5" x14ac:dyDescent="0.3">
      <c r="B871" s="215"/>
      <c r="D871" s="212" t="s">
        <v>181</v>
      </c>
      <c r="E871" s="217" t="s">
        <v>5</v>
      </c>
      <c r="F871" s="218" t="s">
        <v>1605</v>
      </c>
      <c r="H871" s="219">
        <v>13.2</v>
      </c>
      <c r="M871" s="215"/>
      <c r="N871" s="220"/>
      <c r="O871" s="221"/>
      <c r="P871" s="221"/>
      <c r="Q871" s="221"/>
      <c r="R871" s="221"/>
      <c r="S871" s="221"/>
      <c r="T871" s="221"/>
      <c r="U871" s="221"/>
      <c r="V871" s="221"/>
      <c r="W871" s="221"/>
      <c r="X871" s="222"/>
      <c r="AT871" s="217" t="s">
        <v>181</v>
      </c>
      <c r="AU871" s="217" t="s">
        <v>83</v>
      </c>
      <c r="AV871" s="216" t="s">
        <v>83</v>
      </c>
      <c r="AW871" s="216" t="s">
        <v>7</v>
      </c>
      <c r="AX871" s="216" t="s">
        <v>73</v>
      </c>
      <c r="AY871" s="217" t="s">
        <v>171</v>
      </c>
    </row>
    <row r="872" spans="2:65" s="255" customFormat="1" ht="13.5" x14ac:dyDescent="0.3">
      <c r="B872" s="254"/>
      <c r="D872" s="212" t="s">
        <v>181</v>
      </c>
      <c r="E872" s="256" t="s">
        <v>5</v>
      </c>
      <c r="F872" s="257" t="s">
        <v>1487</v>
      </c>
      <c r="H872" s="256" t="s">
        <v>5</v>
      </c>
      <c r="M872" s="254"/>
      <c r="N872" s="258"/>
      <c r="O872" s="259"/>
      <c r="P872" s="259"/>
      <c r="Q872" s="259"/>
      <c r="R872" s="259"/>
      <c r="S872" s="259"/>
      <c r="T872" s="259"/>
      <c r="U872" s="259"/>
      <c r="V872" s="259"/>
      <c r="W872" s="259"/>
      <c r="X872" s="260"/>
      <c r="AT872" s="256" t="s">
        <v>181</v>
      </c>
      <c r="AU872" s="256" t="s">
        <v>83</v>
      </c>
      <c r="AV872" s="255" t="s">
        <v>81</v>
      </c>
      <c r="AW872" s="255" t="s">
        <v>7</v>
      </c>
      <c r="AX872" s="255" t="s">
        <v>73</v>
      </c>
      <c r="AY872" s="256" t="s">
        <v>171</v>
      </c>
    </row>
    <row r="873" spans="2:65" s="216" customFormat="1" ht="13.5" x14ac:dyDescent="0.3">
      <c r="B873" s="215"/>
      <c r="D873" s="212" t="s">
        <v>181</v>
      </c>
      <c r="E873" s="217" t="s">
        <v>5</v>
      </c>
      <c r="F873" s="218" t="s">
        <v>1606</v>
      </c>
      <c r="H873" s="219">
        <v>11.67</v>
      </c>
      <c r="M873" s="215"/>
      <c r="N873" s="220"/>
      <c r="O873" s="221"/>
      <c r="P873" s="221"/>
      <c r="Q873" s="221"/>
      <c r="R873" s="221"/>
      <c r="S873" s="221"/>
      <c r="T873" s="221"/>
      <c r="U873" s="221"/>
      <c r="V873" s="221"/>
      <c r="W873" s="221"/>
      <c r="X873" s="222"/>
      <c r="AT873" s="217" t="s">
        <v>181</v>
      </c>
      <c r="AU873" s="217" t="s">
        <v>83</v>
      </c>
      <c r="AV873" s="216" t="s">
        <v>83</v>
      </c>
      <c r="AW873" s="216" t="s">
        <v>7</v>
      </c>
      <c r="AX873" s="216" t="s">
        <v>73</v>
      </c>
      <c r="AY873" s="217" t="s">
        <v>171</v>
      </c>
    </row>
    <row r="874" spans="2:65" s="255" customFormat="1" ht="13.5" x14ac:dyDescent="0.3">
      <c r="B874" s="254"/>
      <c r="C874" s="259"/>
      <c r="D874" s="262" t="s">
        <v>181</v>
      </c>
      <c r="E874" s="264" t="s">
        <v>5</v>
      </c>
      <c r="F874" s="268" t="s">
        <v>1505</v>
      </c>
      <c r="G874" s="259"/>
      <c r="H874" s="264" t="s">
        <v>5</v>
      </c>
      <c r="I874" s="259"/>
      <c r="J874" s="259"/>
      <c r="K874" s="259"/>
      <c r="L874" s="259"/>
      <c r="M874" s="254"/>
      <c r="N874" s="258"/>
      <c r="O874" s="259"/>
      <c r="P874" s="259"/>
      <c r="Q874" s="259"/>
      <c r="R874" s="259"/>
      <c r="S874" s="259"/>
      <c r="T874" s="259"/>
      <c r="U874" s="259"/>
      <c r="V874" s="259"/>
      <c r="W874" s="259"/>
      <c r="X874" s="260"/>
      <c r="AT874" s="256" t="s">
        <v>181</v>
      </c>
      <c r="AU874" s="256" t="s">
        <v>83</v>
      </c>
      <c r="AV874" s="255" t="s">
        <v>81</v>
      </c>
      <c r="AW874" s="255" t="s">
        <v>7</v>
      </c>
      <c r="AX874" s="255" t="s">
        <v>73</v>
      </c>
      <c r="AY874" s="256" t="s">
        <v>171</v>
      </c>
    </row>
    <row r="875" spans="2:65" s="216" customFormat="1" ht="13.5" x14ac:dyDescent="0.3">
      <c r="B875" s="215"/>
      <c r="D875" s="212" t="s">
        <v>181</v>
      </c>
      <c r="E875" s="217" t="s">
        <v>5</v>
      </c>
      <c r="F875" s="218" t="s">
        <v>1607</v>
      </c>
      <c r="H875" s="219">
        <v>9.76</v>
      </c>
      <c r="M875" s="215"/>
      <c r="N875" s="220"/>
      <c r="O875" s="221"/>
      <c r="P875" s="221"/>
      <c r="Q875" s="221"/>
      <c r="R875" s="221"/>
      <c r="S875" s="221"/>
      <c r="T875" s="221"/>
      <c r="U875" s="221"/>
      <c r="V875" s="221"/>
      <c r="W875" s="221"/>
      <c r="X875" s="222"/>
      <c r="AT875" s="217" t="s">
        <v>181</v>
      </c>
      <c r="AU875" s="217" t="s">
        <v>83</v>
      </c>
      <c r="AV875" s="216" t="s">
        <v>83</v>
      </c>
      <c r="AW875" s="216" t="s">
        <v>7</v>
      </c>
      <c r="AX875" s="216" t="s">
        <v>73</v>
      </c>
      <c r="AY875" s="217" t="s">
        <v>171</v>
      </c>
    </row>
    <row r="876" spans="2:65" s="255" customFormat="1" ht="13.5" x14ac:dyDescent="0.3">
      <c r="B876" s="254"/>
      <c r="D876" s="212" t="s">
        <v>181</v>
      </c>
      <c r="E876" s="256" t="s">
        <v>5</v>
      </c>
      <c r="F876" s="257" t="s">
        <v>1489</v>
      </c>
      <c r="H876" s="256" t="s">
        <v>5</v>
      </c>
      <c r="M876" s="254"/>
      <c r="N876" s="258"/>
      <c r="O876" s="259"/>
      <c r="P876" s="259"/>
      <c r="Q876" s="259"/>
      <c r="R876" s="259"/>
      <c r="S876" s="259"/>
      <c r="T876" s="259"/>
      <c r="U876" s="259"/>
      <c r="V876" s="259"/>
      <c r="W876" s="259"/>
      <c r="X876" s="260"/>
      <c r="AT876" s="256" t="s">
        <v>181</v>
      </c>
      <c r="AU876" s="256" t="s">
        <v>83</v>
      </c>
      <c r="AV876" s="255" t="s">
        <v>81</v>
      </c>
      <c r="AW876" s="255" t="s">
        <v>7</v>
      </c>
      <c r="AX876" s="255" t="s">
        <v>73</v>
      </c>
      <c r="AY876" s="256" t="s">
        <v>171</v>
      </c>
    </row>
    <row r="877" spans="2:65" s="216" customFormat="1" ht="13.5" x14ac:dyDescent="0.3">
      <c r="B877" s="215"/>
      <c r="C877" s="221"/>
      <c r="D877" s="262" t="s">
        <v>181</v>
      </c>
      <c r="E877" s="267" t="s">
        <v>5</v>
      </c>
      <c r="F877" s="271" t="s">
        <v>1608</v>
      </c>
      <c r="G877" s="221"/>
      <c r="H877" s="273">
        <v>8.18</v>
      </c>
      <c r="I877" s="221"/>
      <c r="J877" s="221"/>
      <c r="K877" s="221"/>
      <c r="L877" s="221"/>
      <c r="M877" s="215"/>
      <c r="N877" s="220"/>
      <c r="O877" s="221"/>
      <c r="P877" s="221"/>
      <c r="Q877" s="221"/>
      <c r="R877" s="221"/>
      <c r="S877" s="221"/>
      <c r="T877" s="221"/>
      <c r="U877" s="221"/>
      <c r="V877" s="221"/>
      <c r="W877" s="221"/>
      <c r="X877" s="222"/>
      <c r="AT877" s="217" t="s">
        <v>181</v>
      </c>
      <c r="AU877" s="217" t="s">
        <v>83</v>
      </c>
      <c r="AV877" s="216" t="s">
        <v>83</v>
      </c>
      <c r="AW877" s="216" t="s">
        <v>7</v>
      </c>
      <c r="AX877" s="216" t="s">
        <v>73</v>
      </c>
      <c r="AY877" s="217" t="s">
        <v>171</v>
      </c>
    </row>
    <row r="878" spans="2:65" s="255" customFormat="1" ht="13.5" x14ac:dyDescent="0.3">
      <c r="B878" s="254"/>
      <c r="D878" s="212" t="s">
        <v>181</v>
      </c>
      <c r="E878" s="256" t="s">
        <v>5</v>
      </c>
      <c r="F878" s="257" t="s">
        <v>1491</v>
      </c>
      <c r="H878" s="256" t="s">
        <v>5</v>
      </c>
      <c r="M878" s="254"/>
      <c r="N878" s="258"/>
      <c r="O878" s="259"/>
      <c r="P878" s="259"/>
      <c r="Q878" s="259"/>
      <c r="R878" s="259"/>
      <c r="S878" s="259"/>
      <c r="T878" s="259"/>
      <c r="U878" s="259"/>
      <c r="V878" s="259"/>
      <c r="W878" s="259"/>
      <c r="X878" s="260"/>
      <c r="AT878" s="256" t="s">
        <v>181</v>
      </c>
      <c r="AU878" s="256" t="s">
        <v>83</v>
      </c>
      <c r="AV878" s="255" t="s">
        <v>81</v>
      </c>
      <c r="AW878" s="255" t="s">
        <v>7</v>
      </c>
      <c r="AX878" s="255" t="s">
        <v>73</v>
      </c>
      <c r="AY878" s="256" t="s">
        <v>171</v>
      </c>
    </row>
    <row r="879" spans="2:65" s="216" customFormat="1" ht="13.5" x14ac:dyDescent="0.3">
      <c r="B879" s="215"/>
      <c r="D879" s="212" t="s">
        <v>181</v>
      </c>
      <c r="E879" s="217" t="s">
        <v>5</v>
      </c>
      <c r="F879" s="218" t="s">
        <v>1609</v>
      </c>
      <c r="H879" s="219">
        <v>2.31</v>
      </c>
      <c r="M879" s="215"/>
      <c r="N879" s="220"/>
      <c r="O879" s="221"/>
      <c r="P879" s="221"/>
      <c r="Q879" s="221"/>
      <c r="R879" s="221"/>
      <c r="S879" s="221"/>
      <c r="T879" s="221"/>
      <c r="U879" s="221"/>
      <c r="V879" s="221"/>
      <c r="W879" s="221"/>
      <c r="X879" s="222"/>
      <c r="AT879" s="217" t="s">
        <v>181</v>
      </c>
      <c r="AU879" s="217" t="s">
        <v>83</v>
      </c>
      <c r="AV879" s="216" t="s">
        <v>83</v>
      </c>
      <c r="AW879" s="216" t="s">
        <v>7</v>
      </c>
      <c r="AX879" s="216" t="s">
        <v>73</v>
      </c>
      <c r="AY879" s="217" t="s">
        <v>171</v>
      </c>
    </row>
    <row r="880" spans="2:65" s="255" customFormat="1" ht="13.5" x14ac:dyDescent="0.3">
      <c r="B880" s="254"/>
      <c r="D880" s="212" t="s">
        <v>181</v>
      </c>
      <c r="E880" s="256" t="s">
        <v>5</v>
      </c>
      <c r="F880" s="257" t="s">
        <v>1493</v>
      </c>
      <c r="H880" s="256" t="s">
        <v>5</v>
      </c>
      <c r="M880" s="254"/>
      <c r="N880" s="258"/>
      <c r="O880" s="259"/>
      <c r="P880" s="259"/>
      <c r="Q880" s="259"/>
      <c r="R880" s="259"/>
      <c r="S880" s="259"/>
      <c r="T880" s="259"/>
      <c r="U880" s="259"/>
      <c r="V880" s="259"/>
      <c r="W880" s="259"/>
      <c r="X880" s="260"/>
      <c r="AT880" s="256" t="s">
        <v>181</v>
      </c>
      <c r="AU880" s="256" t="s">
        <v>83</v>
      </c>
      <c r="AV880" s="255" t="s">
        <v>81</v>
      </c>
      <c r="AW880" s="255" t="s">
        <v>7</v>
      </c>
      <c r="AX880" s="255" t="s">
        <v>73</v>
      </c>
      <c r="AY880" s="256" t="s">
        <v>171</v>
      </c>
    </row>
    <row r="881" spans="2:65" s="216" customFormat="1" ht="13.5" x14ac:dyDescent="0.3">
      <c r="B881" s="215"/>
      <c r="D881" s="212" t="s">
        <v>181</v>
      </c>
      <c r="E881" s="217" t="s">
        <v>5</v>
      </c>
      <c r="F881" s="218" t="s">
        <v>1610</v>
      </c>
      <c r="H881" s="219">
        <v>1.2</v>
      </c>
      <c r="M881" s="215"/>
      <c r="N881" s="220"/>
      <c r="O881" s="221"/>
      <c r="P881" s="221"/>
      <c r="Q881" s="221"/>
      <c r="R881" s="221"/>
      <c r="S881" s="221"/>
      <c r="T881" s="221"/>
      <c r="U881" s="221"/>
      <c r="V881" s="221"/>
      <c r="W881" s="221"/>
      <c r="X881" s="222"/>
      <c r="AT881" s="217" t="s">
        <v>181</v>
      </c>
      <c r="AU881" s="217" t="s">
        <v>83</v>
      </c>
      <c r="AV881" s="216" t="s">
        <v>83</v>
      </c>
      <c r="AW881" s="216" t="s">
        <v>7</v>
      </c>
      <c r="AX881" s="216" t="s">
        <v>73</v>
      </c>
      <c r="AY881" s="217" t="s">
        <v>171</v>
      </c>
    </row>
    <row r="882" spans="2:65" s="255" customFormat="1" ht="13.5" x14ac:dyDescent="0.3">
      <c r="B882" s="254"/>
      <c r="D882" s="212" t="s">
        <v>181</v>
      </c>
      <c r="E882" s="256" t="s">
        <v>5</v>
      </c>
      <c r="F882" s="257" t="s">
        <v>1495</v>
      </c>
      <c r="H882" s="256" t="s">
        <v>5</v>
      </c>
      <c r="M882" s="254"/>
      <c r="N882" s="258"/>
      <c r="O882" s="259"/>
      <c r="P882" s="259"/>
      <c r="Q882" s="259"/>
      <c r="R882" s="259"/>
      <c r="S882" s="259"/>
      <c r="T882" s="259"/>
      <c r="U882" s="259"/>
      <c r="V882" s="259"/>
      <c r="W882" s="259"/>
      <c r="X882" s="260"/>
      <c r="AT882" s="256" t="s">
        <v>181</v>
      </c>
      <c r="AU882" s="256" t="s">
        <v>83</v>
      </c>
      <c r="AV882" s="255" t="s">
        <v>81</v>
      </c>
      <c r="AW882" s="255" t="s">
        <v>7</v>
      </c>
      <c r="AX882" s="255" t="s">
        <v>73</v>
      </c>
      <c r="AY882" s="256" t="s">
        <v>171</v>
      </c>
    </row>
    <row r="883" spans="2:65" s="216" customFormat="1" ht="13.5" x14ac:dyDescent="0.3">
      <c r="B883" s="215"/>
      <c r="D883" s="212" t="s">
        <v>181</v>
      </c>
      <c r="E883" s="217" t="s">
        <v>5</v>
      </c>
      <c r="F883" s="218" t="s">
        <v>1611</v>
      </c>
      <c r="H883" s="219">
        <v>1.83</v>
      </c>
      <c r="M883" s="215"/>
      <c r="N883" s="220"/>
      <c r="O883" s="221"/>
      <c r="P883" s="221"/>
      <c r="Q883" s="221"/>
      <c r="R883" s="221"/>
      <c r="S883" s="221"/>
      <c r="T883" s="221"/>
      <c r="U883" s="221"/>
      <c r="V883" s="221"/>
      <c r="W883" s="221"/>
      <c r="X883" s="222"/>
      <c r="AT883" s="217" t="s">
        <v>181</v>
      </c>
      <c r="AU883" s="217" t="s">
        <v>83</v>
      </c>
      <c r="AV883" s="216" t="s">
        <v>83</v>
      </c>
      <c r="AW883" s="216" t="s">
        <v>7</v>
      </c>
      <c r="AX883" s="216" t="s">
        <v>73</v>
      </c>
      <c r="AY883" s="217" t="s">
        <v>171</v>
      </c>
    </row>
    <row r="884" spans="2:65" s="224" customFormat="1" ht="13.5" x14ac:dyDescent="0.3">
      <c r="B884" s="223"/>
      <c r="D884" s="212" t="s">
        <v>181</v>
      </c>
      <c r="E884" s="225" t="s">
        <v>5</v>
      </c>
      <c r="F884" s="226" t="s">
        <v>205</v>
      </c>
      <c r="H884" s="227">
        <v>48.15</v>
      </c>
      <c r="M884" s="223"/>
      <c r="N884" s="228"/>
      <c r="O884" s="229"/>
      <c r="P884" s="229"/>
      <c r="Q884" s="229"/>
      <c r="R884" s="229"/>
      <c r="S884" s="229"/>
      <c r="T884" s="229"/>
      <c r="U884" s="229"/>
      <c r="V884" s="229"/>
      <c r="W884" s="229"/>
      <c r="X884" s="230"/>
      <c r="AT884" s="225" t="s">
        <v>181</v>
      </c>
      <c r="AU884" s="225" t="s">
        <v>83</v>
      </c>
      <c r="AV884" s="224" t="s">
        <v>177</v>
      </c>
      <c r="AW884" s="224" t="s">
        <v>7</v>
      </c>
      <c r="AX884" s="224" t="s">
        <v>81</v>
      </c>
      <c r="AY884" s="225" t="s">
        <v>171</v>
      </c>
    </row>
    <row r="885" spans="2:65" s="45" customFormat="1" ht="16.5" customHeight="1" x14ac:dyDescent="0.3">
      <c r="B885" s="38"/>
      <c r="C885" s="231" t="s">
        <v>1685</v>
      </c>
      <c r="D885" s="231" t="s">
        <v>221</v>
      </c>
      <c r="E885" s="232" t="s">
        <v>1686</v>
      </c>
      <c r="F885" s="233" t="s">
        <v>1687</v>
      </c>
      <c r="G885" s="234" t="s">
        <v>176</v>
      </c>
      <c r="H885" s="235">
        <v>49.113</v>
      </c>
      <c r="I885" s="8"/>
      <c r="J885" s="236"/>
      <c r="K885" s="237">
        <f>ROUND(P885*H885,2)</f>
        <v>0</v>
      </c>
      <c r="L885" s="233" t="s">
        <v>5</v>
      </c>
      <c r="M885" s="238"/>
      <c r="N885" s="239" t="s">
        <v>5</v>
      </c>
      <c r="O885" s="208" t="s">
        <v>42</v>
      </c>
      <c r="P885" s="144">
        <f>I885+J885</f>
        <v>0</v>
      </c>
      <c r="Q885" s="144">
        <f>ROUND(I885*H885,2)</f>
        <v>0</v>
      </c>
      <c r="R885" s="144">
        <f>ROUND(J885*H885,2)</f>
        <v>0</v>
      </c>
      <c r="S885" s="39"/>
      <c r="T885" s="209">
        <f>S885*H885</f>
        <v>0</v>
      </c>
      <c r="U885" s="209">
        <v>0</v>
      </c>
      <c r="V885" s="209">
        <f>U885*H885</f>
        <v>0</v>
      </c>
      <c r="W885" s="209">
        <v>0</v>
      </c>
      <c r="X885" s="210">
        <f>W885*H885</f>
        <v>0</v>
      </c>
      <c r="AR885" s="17" t="s">
        <v>334</v>
      </c>
      <c r="AT885" s="17" t="s">
        <v>221</v>
      </c>
      <c r="AU885" s="17" t="s">
        <v>83</v>
      </c>
      <c r="AY885" s="17" t="s">
        <v>171</v>
      </c>
      <c r="BE885" s="211">
        <f>IF(O885="základní",K885,0)</f>
        <v>0</v>
      </c>
      <c r="BF885" s="211">
        <f>IF(O885="snížená",K885,0)</f>
        <v>0</v>
      </c>
      <c r="BG885" s="211">
        <f>IF(O885="zákl. přenesená",K885,0)</f>
        <v>0</v>
      </c>
      <c r="BH885" s="211">
        <f>IF(O885="sníž. přenesená",K885,0)</f>
        <v>0</v>
      </c>
      <c r="BI885" s="211">
        <f>IF(O885="nulová",K885,0)</f>
        <v>0</v>
      </c>
      <c r="BJ885" s="17" t="s">
        <v>81</v>
      </c>
      <c r="BK885" s="211">
        <f>ROUND(P885*H885,2)</f>
        <v>0</v>
      </c>
      <c r="BL885" s="17" t="s">
        <v>260</v>
      </c>
      <c r="BM885" s="17" t="s">
        <v>1688</v>
      </c>
    </row>
    <row r="886" spans="2:65" s="45" customFormat="1" ht="40.5" x14ac:dyDescent="0.3">
      <c r="B886" s="38"/>
      <c r="D886" s="212" t="s">
        <v>179</v>
      </c>
      <c r="F886" s="213" t="s">
        <v>1689</v>
      </c>
      <c r="M886" s="38"/>
      <c r="N886" s="214"/>
      <c r="O886" s="39"/>
      <c r="P886" s="39"/>
      <c r="Q886" s="39"/>
      <c r="R886" s="39"/>
      <c r="S886" s="39"/>
      <c r="T886" s="39"/>
      <c r="U886" s="39"/>
      <c r="V886" s="39"/>
      <c r="W886" s="39"/>
      <c r="X886" s="87"/>
      <c r="AT886" s="17" t="s">
        <v>179</v>
      </c>
      <c r="AU886" s="17" t="s">
        <v>83</v>
      </c>
    </row>
    <row r="887" spans="2:65" s="45" customFormat="1" ht="25.5" customHeight="1" x14ac:dyDescent="0.3">
      <c r="B887" s="38"/>
      <c r="C887" s="201" t="s">
        <v>749</v>
      </c>
      <c r="D887" s="201" t="s">
        <v>173</v>
      </c>
      <c r="E887" s="202" t="s">
        <v>1690</v>
      </c>
      <c r="F887" s="203" t="s">
        <v>1691</v>
      </c>
      <c r="G887" s="204" t="s">
        <v>176</v>
      </c>
      <c r="H887" s="205">
        <v>63.48</v>
      </c>
      <c r="I887" s="7"/>
      <c r="J887" s="7"/>
      <c r="K887" s="206">
        <f>ROUND(P887*H887,2)</f>
        <v>0</v>
      </c>
      <c r="L887" s="203" t="s">
        <v>5</v>
      </c>
      <c r="M887" s="38"/>
      <c r="N887" s="207" t="s">
        <v>5</v>
      </c>
      <c r="O887" s="208" t="s">
        <v>42</v>
      </c>
      <c r="P887" s="144">
        <f>I887+J887</f>
        <v>0</v>
      </c>
      <c r="Q887" s="144">
        <f>ROUND(I887*H887,2)</f>
        <v>0</v>
      </c>
      <c r="R887" s="144">
        <f>ROUND(J887*H887,2)</f>
        <v>0</v>
      </c>
      <c r="S887" s="39"/>
      <c r="T887" s="209">
        <f>S887*H887</f>
        <v>0</v>
      </c>
      <c r="U887" s="209">
        <v>0</v>
      </c>
      <c r="V887" s="209">
        <f>U887*H887</f>
        <v>0</v>
      </c>
      <c r="W887" s="209">
        <v>0</v>
      </c>
      <c r="X887" s="210">
        <f>W887*H887</f>
        <v>0</v>
      </c>
      <c r="AR887" s="17" t="s">
        <v>260</v>
      </c>
      <c r="AT887" s="17" t="s">
        <v>173</v>
      </c>
      <c r="AU887" s="17" t="s">
        <v>83</v>
      </c>
      <c r="AY887" s="17" t="s">
        <v>171</v>
      </c>
      <c r="BE887" s="211">
        <f>IF(O887="základní",K887,0)</f>
        <v>0</v>
      </c>
      <c r="BF887" s="211">
        <f>IF(O887="snížená",K887,0)</f>
        <v>0</v>
      </c>
      <c r="BG887" s="211">
        <f>IF(O887="zákl. přenesená",K887,0)</f>
        <v>0</v>
      </c>
      <c r="BH887" s="211">
        <f>IF(O887="sníž. přenesená",K887,0)</f>
        <v>0</v>
      </c>
      <c r="BI887" s="211">
        <f>IF(O887="nulová",K887,0)</f>
        <v>0</v>
      </c>
      <c r="BJ887" s="17" t="s">
        <v>81</v>
      </c>
      <c r="BK887" s="211">
        <f>ROUND(P887*H887,2)</f>
        <v>0</v>
      </c>
      <c r="BL887" s="17" t="s">
        <v>260</v>
      </c>
      <c r="BM887" s="17" t="s">
        <v>1692</v>
      </c>
    </row>
    <row r="888" spans="2:65" s="45" customFormat="1" ht="27" x14ac:dyDescent="0.3">
      <c r="B888" s="38"/>
      <c r="D888" s="212" t="s">
        <v>179</v>
      </c>
      <c r="F888" s="213" t="s">
        <v>1267</v>
      </c>
      <c r="M888" s="38"/>
      <c r="N888" s="214"/>
      <c r="O888" s="39"/>
      <c r="P888" s="39"/>
      <c r="Q888" s="39"/>
      <c r="R888" s="39"/>
      <c r="S888" s="39"/>
      <c r="T888" s="39"/>
      <c r="U888" s="39"/>
      <c r="V888" s="39"/>
      <c r="W888" s="39"/>
      <c r="X888" s="87"/>
      <c r="AT888" s="17" t="s">
        <v>179</v>
      </c>
      <c r="AU888" s="17" t="s">
        <v>83</v>
      </c>
    </row>
    <row r="889" spans="2:65" s="255" customFormat="1" ht="13.5" x14ac:dyDescent="0.3">
      <c r="B889" s="254"/>
      <c r="C889" s="259"/>
      <c r="D889" s="262" t="s">
        <v>181</v>
      </c>
      <c r="E889" s="264" t="s">
        <v>5</v>
      </c>
      <c r="F889" s="268" t="s">
        <v>1693</v>
      </c>
      <c r="G889" s="259"/>
      <c r="H889" s="264" t="s">
        <v>5</v>
      </c>
      <c r="I889" s="259"/>
      <c r="J889" s="259"/>
      <c r="K889" s="259"/>
      <c r="L889" s="259"/>
      <c r="M889" s="254"/>
      <c r="N889" s="258"/>
      <c r="O889" s="259"/>
      <c r="P889" s="259"/>
      <c r="Q889" s="259"/>
      <c r="R889" s="259"/>
      <c r="S889" s="259"/>
      <c r="T889" s="259"/>
      <c r="U889" s="259"/>
      <c r="V889" s="259"/>
      <c r="W889" s="259"/>
      <c r="X889" s="260"/>
      <c r="AT889" s="256" t="s">
        <v>181</v>
      </c>
      <c r="AU889" s="256" t="s">
        <v>83</v>
      </c>
      <c r="AV889" s="255" t="s">
        <v>81</v>
      </c>
      <c r="AW889" s="255" t="s">
        <v>7</v>
      </c>
      <c r="AX889" s="255" t="s">
        <v>73</v>
      </c>
      <c r="AY889" s="256" t="s">
        <v>171</v>
      </c>
    </row>
    <row r="890" spans="2:65" s="255" customFormat="1" ht="13.5" x14ac:dyDescent="0.3">
      <c r="B890" s="254"/>
      <c r="D890" s="212" t="s">
        <v>181</v>
      </c>
      <c r="E890" s="256" t="s">
        <v>5</v>
      </c>
      <c r="F890" s="257" t="s">
        <v>1694</v>
      </c>
      <c r="H890" s="256" t="s">
        <v>5</v>
      </c>
      <c r="M890" s="254"/>
      <c r="N890" s="258"/>
      <c r="O890" s="259"/>
      <c r="P890" s="259"/>
      <c r="Q890" s="259"/>
      <c r="R890" s="259"/>
      <c r="S890" s="259"/>
      <c r="T890" s="259"/>
      <c r="U890" s="259"/>
      <c r="V890" s="259"/>
      <c r="W890" s="259"/>
      <c r="X890" s="260"/>
      <c r="AT890" s="256" t="s">
        <v>181</v>
      </c>
      <c r="AU890" s="256" t="s">
        <v>83</v>
      </c>
      <c r="AV890" s="255" t="s">
        <v>81</v>
      </c>
      <c r="AW890" s="255" t="s">
        <v>7</v>
      </c>
      <c r="AX890" s="255" t="s">
        <v>73</v>
      </c>
      <c r="AY890" s="256" t="s">
        <v>171</v>
      </c>
    </row>
    <row r="891" spans="2:65" s="216" customFormat="1" ht="13.5" x14ac:dyDescent="0.3">
      <c r="B891" s="215"/>
      <c r="D891" s="212" t="s">
        <v>181</v>
      </c>
      <c r="E891" s="217" t="s">
        <v>5</v>
      </c>
      <c r="F891" s="218" t="s">
        <v>1537</v>
      </c>
      <c r="H891" s="219">
        <v>26.72</v>
      </c>
      <c r="M891" s="215"/>
      <c r="N891" s="220"/>
      <c r="O891" s="221"/>
      <c r="P891" s="221"/>
      <c r="Q891" s="221"/>
      <c r="R891" s="221"/>
      <c r="S891" s="221"/>
      <c r="T891" s="221"/>
      <c r="U891" s="221"/>
      <c r="V891" s="221"/>
      <c r="W891" s="221"/>
      <c r="X891" s="222"/>
      <c r="AT891" s="217" t="s">
        <v>181</v>
      </c>
      <c r="AU891" s="217" t="s">
        <v>83</v>
      </c>
      <c r="AV891" s="216" t="s">
        <v>83</v>
      </c>
      <c r="AW891" s="216" t="s">
        <v>7</v>
      </c>
      <c r="AX891" s="216" t="s">
        <v>73</v>
      </c>
      <c r="AY891" s="217" t="s">
        <v>171</v>
      </c>
    </row>
    <row r="892" spans="2:65" s="255" customFormat="1" ht="13.5" x14ac:dyDescent="0.3">
      <c r="B892" s="254"/>
      <c r="D892" s="212" t="s">
        <v>181</v>
      </c>
      <c r="E892" s="256" t="s">
        <v>5</v>
      </c>
      <c r="F892" s="257" t="s">
        <v>1695</v>
      </c>
      <c r="H892" s="256" t="s">
        <v>5</v>
      </c>
      <c r="M892" s="254"/>
      <c r="N892" s="258"/>
      <c r="O892" s="259"/>
      <c r="P892" s="259"/>
      <c r="Q892" s="259"/>
      <c r="R892" s="259"/>
      <c r="S892" s="259"/>
      <c r="T892" s="259"/>
      <c r="U892" s="259"/>
      <c r="V892" s="259"/>
      <c r="W892" s="259"/>
      <c r="X892" s="260"/>
      <c r="AT892" s="256" t="s">
        <v>181</v>
      </c>
      <c r="AU892" s="256" t="s">
        <v>83</v>
      </c>
      <c r="AV892" s="255" t="s">
        <v>81</v>
      </c>
      <c r="AW892" s="255" t="s">
        <v>7</v>
      </c>
      <c r="AX892" s="255" t="s">
        <v>73</v>
      </c>
      <c r="AY892" s="256" t="s">
        <v>171</v>
      </c>
    </row>
    <row r="893" spans="2:65" s="255" customFormat="1" ht="13.5" x14ac:dyDescent="0.3">
      <c r="B893" s="254"/>
      <c r="D893" s="212" t="s">
        <v>181</v>
      </c>
      <c r="E893" s="256" t="s">
        <v>5</v>
      </c>
      <c r="F893" s="257" t="s">
        <v>1696</v>
      </c>
      <c r="H893" s="256" t="s">
        <v>5</v>
      </c>
      <c r="M893" s="254"/>
      <c r="N893" s="258"/>
      <c r="O893" s="259"/>
      <c r="P893" s="259"/>
      <c r="Q893" s="259"/>
      <c r="R893" s="259"/>
      <c r="S893" s="259"/>
      <c r="T893" s="259"/>
      <c r="U893" s="259"/>
      <c r="V893" s="259"/>
      <c r="W893" s="259"/>
      <c r="X893" s="260"/>
      <c r="AT893" s="256" t="s">
        <v>181</v>
      </c>
      <c r="AU893" s="256" t="s">
        <v>83</v>
      </c>
      <c r="AV893" s="255" t="s">
        <v>81</v>
      </c>
      <c r="AW893" s="255" t="s">
        <v>7</v>
      </c>
      <c r="AX893" s="255" t="s">
        <v>73</v>
      </c>
      <c r="AY893" s="256" t="s">
        <v>171</v>
      </c>
    </row>
    <row r="894" spans="2:65" s="216" customFormat="1" ht="13.5" x14ac:dyDescent="0.3">
      <c r="B894" s="215"/>
      <c r="D894" s="212" t="s">
        <v>181</v>
      </c>
      <c r="E894" s="217" t="s">
        <v>5</v>
      </c>
      <c r="F894" s="218" t="s">
        <v>1697</v>
      </c>
      <c r="H894" s="219">
        <v>36.76</v>
      </c>
      <c r="M894" s="215"/>
      <c r="N894" s="220"/>
      <c r="O894" s="221"/>
      <c r="P894" s="221"/>
      <c r="Q894" s="221"/>
      <c r="R894" s="221"/>
      <c r="S894" s="221"/>
      <c r="T894" s="221"/>
      <c r="U894" s="221"/>
      <c r="V894" s="221"/>
      <c r="W894" s="221"/>
      <c r="X894" s="222"/>
      <c r="AT894" s="217" t="s">
        <v>181</v>
      </c>
      <c r="AU894" s="217" t="s">
        <v>83</v>
      </c>
      <c r="AV894" s="216" t="s">
        <v>83</v>
      </c>
      <c r="AW894" s="216" t="s">
        <v>7</v>
      </c>
      <c r="AX894" s="216" t="s">
        <v>73</v>
      </c>
      <c r="AY894" s="217" t="s">
        <v>171</v>
      </c>
    </row>
    <row r="895" spans="2:65" s="224" customFormat="1" ht="13.5" x14ac:dyDescent="0.3">
      <c r="B895" s="223"/>
      <c r="D895" s="212" t="s">
        <v>181</v>
      </c>
      <c r="E895" s="225" t="s">
        <v>5</v>
      </c>
      <c r="F895" s="226" t="s">
        <v>205</v>
      </c>
      <c r="H895" s="227">
        <v>63.48</v>
      </c>
      <c r="M895" s="223"/>
      <c r="N895" s="228"/>
      <c r="O895" s="229"/>
      <c r="P895" s="229"/>
      <c r="Q895" s="229"/>
      <c r="R895" s="229"/>
      <c r="S895" s="229"/>
      <c r="T895" s="229"/>
      <c r="U895" s="229"/>
      <c r="V895" s="229"/>
      <c r="W895" s="229"/>
      <c r="X895" s="230"/>
      <c r="AT895" s="225" t="s">
        <v>181</v>
      </c>
      <c r="AU895" s="225" t="s">
        <v>83</v>
      </c>
      <c r="AV895" s="224" t="s">
        <v>177</v>
      </c>
      <c r="AW895" s="224" t="s">
        <v>7</v>
      </c>
      <c r="AX895" s="224" t="s">
        <v>81</v>
      </c>
      <c r="AY895" s="225" t="s">
        <v>171</v>
      </c>
    </row>
    <row r="896" spans="2:65" s="45" customFormat="1" ht="16.5" customHeight="1" x14ac:dyDescent="0.3">
      <c r="B896" s="38"/>
      <c r="C896" s="231" t="s">
        <v>1698</v>
      </c>
      <c r="D896" s="231" t="s">
        <v>221</v>
      </c>
      <c r="E896" s="232" t="s">
        <v>1699</v>
      </c>
      <c r="F896" s="233" t="s">
        <v>1700</v>
      </c>
      <c r="G896" s="234" t="s">
        <v>176</v>
      </c>
      <c r="H896" s="235">
        <v>37.494999999999997</v>
      </c>
      <c r="I896" s="8"/>
      <c r="J896" s="236"/>
      <c r="K896" s="237">
        <f>ROUND(P896*H896,2)</f>
        <v>0</v>
      </c>
      <c r="L896" s="233" t="s">
        <v>5</v>
      </c>
      <c r="M896" s="238"/>
      <c r="N896" s="239" t="s">
        <v>5</v>
      </c>
      <c r="O896" s="208" t="s">
        <v>42</v>
      </c>
      <c r="P896" s="144">
        <f>I896+J896</f>
        <v>0</v>
      </c>
      <c r="Q896" s="144">
        <f>ROUND(I896*H896,2)</f>
        <v>0</v>
      </c>
      <c r="R896" s="144">
        <f>ROUND(J896*H896,2)</f>
        <v>0</v>
      </c>
      <c r="S896" s="39"/>
      <c r="T896" s="209">
        <f>S896*H896</f>
        <v>0</v>
      </c>
      <c r="U896" s="209">
        <v>0</v>
      </c>
      <c r="V896" s="209">
        <f>U896*H896</f>
        <v>0</v>
      </c>
      <c r="W896" s="209">
        <v>0</v>
      </c>
      <c r="X896" s="210">
        <f>W896*H896</f>
        <v>0</v>
      </c>
      <c r="AR896" s="17" t="s">
        <v>334</v>
      </c>
      <c r="AT896" s="17" t="s">
        <v>221</v>
      </c>
      <c r="AU896" s="17" t="s">
        <v>83</v>
      </c>
      <c r="AY896" s="17" t="s">
        <v>171</v>
      </c>
      <c r="BE896" s="211">
        <f>IF(O896="základní",K896,0)</f>
        <v>0</v>
      </c>
      <c r="BF896" s="211">
        <f>IF(O896="snížená",K896,0)</f>
        <v>0</v>
      </c>
      <c r="BG896" s="211">
        <f>IF(O896="zákl. přenesená",K896,0)</f>
        <v>0</v>
      </c>
      <c r="BH896" s="211">
        <f>IF(O896="sníž. přenesená",K896,0)</f>
        <v>0</v>
      </c>
      <c r="BI896" s="211">
        <f>IF(O896="nulová",K896,0)</f>
        <v>0</v>
      </c>
      <c r="BJ896" s="17" t="s">
        <v>81</v>
      </c>
      <c r="BK896" s="211">
        <f>ROUND(P896*H896,2)</f>
        <v>0</v>
      </c>
      <c r="BL896" s="17" t="s">
        <v>260</v>
      </c>
      <c r="BM896" s="17" t="s">
        <v>1701</v>
      </c>
    </row>
    <row r="897" spans="2:65" s="45" customFormat="1" ht="40.5" x14ac:dyDescent="0.3">
      <c r="B897" s="38"/>
      <c r="D897" s="212" t="s">
        <v>179</v>
      </c>
      <c r="F897" s="213" t="s">
        <v>1702</v>
      </c>
      <c r="M897" s="38"/>
      <c r="N897" s="214"/>
      <c r="O897" s="39"/>
      <c r="P897" s="39"/>
      <c r="Q897" s="39"/>
      <c r="R897" s="39"/>
      <c r="S897" s="39"/>
      <c r="T897" s="39"/>
      <c r="U897" s="39"/>
      <c r="V897" s="39"/>
      <c r="W897" s="39"/>
      <c r="X897" s="87"/>
      <c r="AT897" s="17" t="s">
        <v>179</v>
      </c>
      <c r="AU897" s="17" t="s">
        <v>83</v>
      </c>
    </row>
    <row r="898" spans="2:65" s="45" customFormat="1" ht="16.5" customHeight="1" x14ac:dyDescent="0.3">
      <c r="B898" s="38"/>
      <c r="C898" s="231" t="s">
        <v>752</v>
      </c>
      <c r="D898" s="231" t="s">
        <v>221</v>
      </c>
      <c r="E898" s="232" t="s">
        <v>1703</v>
      </c>
      <c r="F898" s="233" t="s">
        <v>1704</v>
      </c>
      <c r="G898" s="234" t="s">
        <v>176</v>
      </c>
      <c r="H898" s="235">
        <v>27.254000000000001</v>
      </c>
      <c r="I898" s="8"/>
      <c r="J898" s="236"/>
      <c r="K898" s="237">
        <f>ROUND(P898*H898,2)</f>
        <v>0</v>
      </c>
      <c r="L898" s="233" t="s">
        <v>5</v>
      </c>
      <c r="M898" s="238"/>
      <c r="N898" s="239" t="s">
        <v>5</v>
      </c>
      <c r="O898" s="208" t="s">
        <v>42</v>
      </c>
      <c r="P898" s="144">
        <f>I898+J898</f>
        <v>0</v>
      </c>
      <c r="Q898" s="144">
        <f>ROUND(I898*H898,2)</f>
        <v>0</v>
      </c>
      <c r="R898" s="144">
        <f>ROUND(J898*H898,2)</f>
        <v>0</v>
      </c>
      <c r="S898" s="39"/>
      <c r="T898" s="209">
        <f>S898*H898</f>
        <v>0</v>
      </c>
      <c r="U898" s="209">
        <v>0</v>
      </c>
      <c r="V898" s="209">
        <f>U898*H898</f>
        <v>0</v>
      </c>
      <c r="W898" s="209">
        <v>0</v>
      </c>
      <c r="X898" s="210">
        <f>W898*H898</f>
        <v>0</v>
      </c>
      <c r="AR898" s="17" t="s">
        <v>334</v>
      </c>
      <c r="AT898" s="17" t="s">
        <v>221</v>
      </c>
      <c r="AU898" s="17" t="s">
        <v>83</v>
      </c>
      <c r="AY898" s="17" t="s">
        <v>171</v>
      </c>
      <c r="BE898" s="211">
        <f>IF(O898="základní",K898,0)</f>
        <v>0</v>
      </c>
      <c r="BF898" s="211">
        <f>IF(O898="snížená",K898,0)</f>
        <v>0</v>
      </c>
      <c r="BG898" s="211">
        <f>IF(O898="zákl. přenesená",K898,0)</f>
        <v>0</v>
      </c>
      <c r="BH898" s="211">
        <f>IF(O898="sníž. přenesená",K898,0)</f>
        <v>0</v>
      </c>
      <c r="BI898" s="211">
        <f>IF(O898="nulová",K898,0)</f>
        <v>0</v>
      </c>
      <c r="BJ898" s="17" t="s">
        <v>81</v>
      </c>
      <c r="BK898" s="211">
        <f>ROUND(P898*H898,2)</f>
        <v>0</v>
      </c>
      <c r="BL898" s="17" t="s">
        <v>260</v>
      </c>
      <c r="BM898" s="17" t="s">
        <v>1705</v>
      </c>
    </row>
    <row r="899" spans="2:65" s="45" customFormat="1" ht="40.5" customHeight="1" x14ac:dyDescent="0.3">
      <c r="B899" s="38"/>
      <c r="D899" s="212" t="s">
        <v>179</v>
      </c>
      <c r="F899" s="213" t="s">
        <v>1702</v>
      </c>
      <c r="M899" s="38"/>
      <c r="N899" s="214"/>
      <c r="O899" s="39"/>
      <c r="P899" s="39"/>
      <c r="Q899" s="39"/>
      <c r="R899" s="39"/>
      <c r="S899" s="39"/>
      <c r="T899" s="39"/>
      <c r="U899" s="39"/>
      <c r="V899" s="39"/>
      <c r="W899" s="39"/>
      <c r="X899" s="87"/>
      <c r="AT899" s="17" t="s">
        <v>179</v>
      </c>
      <c r="AU899" s="17" t="s">
        <v>83</v>
      </c>
    </row>
    <row r="900" spans="2:65" s="45" customFormat="1" ht="25.5" customHeight="1" x14ac:dyDescent="0.3">
      <c r="B900" s="38"/>
      <c r="C900" s="201" t="s">
        <v>1706</v>
      </c>
      <c r="D900" s="201" t="s">
        <v>173</v>
      </c>
      <c r="E900" s="202" t="s">
        <v>1707</v>
      </c>
      <c r="F900" s="203" t="s">
        <v>1708</v>
      </c>
      <c r="G900" s="204" t="s">
        <v>176</v>
      </c>
      <c r="H900" s="205">
        <v>48.15</v>
      </c>
      <c r="I900" s="7"/>
      <c r="J900" s="7"/>
      <c r="K900" s="206">
        <f>ROUND(P900*H900,2)</f>
        <v>0</v>
      </c>
      <c r="L900" s="203" t="s">
        <v>5</v>
      </c>
      <c r="M900" s="38"/>
      <c r="N900" s="207" t="s">
        <v>5</v>
      </c>
      <c r="O900" s="208" t="s">
        <v>42</v>
      </c>
      <c r="P900" s="144">
        <f>I900+J900</f>
        <v>0</v>
      </c>
      <c r="Q900" s="144">
        <f>ROUND(I900*H900,2)</f>
        <v>0</v>
      </c>
      <c r="R900" s="144">
        <f>ROUND(J900*H900,2)</f>
        <v>0</v>
      </c>
      <c r="S900" s="39"/>
      <c r="T900" s="209">
        <f>S900*H900</f>
        <v>0</v>
      </c>
      <c r="U900" s="209">
        <v>0</v>
      </c>
      <c r="V900" s="209">
        <f>U900*H900</f>
        <v>0</v>
      </c>
      <c r="W900" s="209">
        <v>0</v>
      </c>
      <c r="X900" s="210">
        <f>W900*H900</f>
        <v>0</v>
      </c>
      <c r="AR900" s="17" t="s">
        <v>260</v>
      </c>
      <c r="AT900" s="17" t="s">
        <v>173</v>
      </c>
      <c r="AU900" s="17" t="s">
        <v>83</v>
      </c>
      <c r="AY900" s="17" t="s">
        <v>171</v>
      </c>
      <c r="BE900" s="211">
        <f>IF(O900="základní",K900,0)</f>
        <v>0</v>
      </c>
      <c r="BF900" s="211">
        <f>IF(O900="snížená",K900,0)</f>
        <v>0</v>
      </c>
      <c r="BG900" s="211">
        <f>IF(O900="zákl. přenesená",K900,0)</f>
        <v>0</v>
      </c>
      <c r="BH900" s="211">
        <f>IF(O900="sníž. přenesená",K900,0)</f>
        <v>0</v>
      </c>
      <c r="BI900" s="211">
        <f>IF(O900="nulová",K900,0)</f>
        <v>0</v>
      </c>
      <c r="BJ900" s="17" t="s">
        <v>81</v>
      </c>
      <c r="BK900" s="211">
        <f>ROUND(P900*H900,2)</f>
        <v>0</v>
      </c>
      <c r="BL900" s="17" t="s">
        <v>260</v>
      </c>
      <c r="BM900" s="17" t="s">
        <v>1709</v>
      </c>
    </row>
    <row r="901" spans="2:65" s="45" customFormat="1" ht="27" x14ac:dyDescent="0.3">
      <c r="B901" s="38"/>
      <c r="D901" s="212" t="s">
        <v>179</v>
      </c>
      <c r="F901" s="213" t="s">
        <v>1267</v>
      </c>
      <c r="M901" s="38"/>
      <c r="N901" s="214"/>
      <c r="O901" s="39"/>
      <c r="P901" s="39"/>
      <c r="Q901" s="39"/>
      <c r="R901" s="39"/>
      <c r="S901" s="39"/>
      <c r="T901" s="39"/>
      <c r="U901" s="39"/>
      <c r="V901" s="39"/>
      <c r="W901" s="39"/>
      <c r="X901" s="87"/>
      <c r="AT901" s="17" t="s">
        <v>179</v>
      </c>
      <c r="AU901" s="17" t="s">
        <v>83</v>
      </c>
    </row>
    <row r="902" spans="2:65" s="255" customFormat="1" ht="13.5" x14ac:dyDescent="0.3">
      <c r="B902" s="254"/>
      <c r="D902" s="212" t="s">
        <v>181</v>
      </c>
      <c r="E902" s="256" t="s">
        <v>5</v>
      </c>
      <c r="F902" s="257" t="s">
        <v>1710</v>
      </c>
      <c r="H902" s="256" t="s">
        <v>5</v>
      </c>
      <c r="M902" s="254"/>
      <c r="N902" s="258"/>
      <c r="O902" s="259"/>
      <c r="P902" s="259"/>
      <c r="Q902" s="259"/>
      <c r="R902" s="259"/>
      <c r="S902" s="259"/>
      <c r="T902" s="259"/>
      <c r="U902" s="259"/>
      <c r="V902" s="259"/>
      <c r="W902" s="259"/>
      <c r="X902" s="260"/>
      <c r="AT902" s="256" t="s">
        <v>181</v>
      </c>
      <c r="AU902" s="256" t="s">
        <v>83</v>
      </c>
      <c r="AV902" s="255" t="s">
        <v>81</v>
      </c>
      <c r="AW902" s="255" t="s">
        <v>7</v>
      </c>
      <c r="AX902" s="255" t="s">
        <v>73</v>
      </c>
      <c r="AY902" s="256" t="s">
        <v>171</v>
      </c>
    </row>
    <row r="903" spans="2:65" s="255" customFormat="1" ht="13.5" x14ac:dyDescent="0.3">
      <c r="B903" s="254"/>
      <c r="D903" s="212" t="s">
        <v>181</v>
      </c>
      <c r="E903" s="256" t="s">
        <v>5</v>
      </c>
      <c r="F903" s="257" t="s">
        <v>1502</v>
      </c>
      <c r="H903" s="256" t="s">
        <v>5</v>
      </c>
      <c r="M903" s="254"/>
      <c r="N903" s="258"/>
      <c r="O903" s="259"/>
      <c r="P903" s="259"/>
      <c r="Q903" s="259"/>
      <c r="R903" s="259"/>
      <c r="S903" s="259"/>
      <c r="T903" s="259"/>
      <c r="U903" s="259"/>
      <c r="V903" s="259"/>
      <c r="W903" s="259"/>
      <c r="X903" s="260"/>
      <c r="AT903" s="256" t="s">
        <v>181</v>
      </c>
      <c r="AU903" s="256" t="s">
        <v>83</v>
      </c>
      <c r="AV903" s="255" t="s">
        <v>81</v>
      </c>
      <c r="AW903" s="255" t="s">
        <v>7</v>
      </c>
      <c r="AX903" s="255" t="s">
        <v>73</v>
      </c>
      <c r="AY903" s="256" t="s">
        <v>171</v>
      </c>
    </row>
    <row r="904" spans="2:65" s="216" customFormat="1" ht="13.5" x14ac:dyDescent="0.3">
      <c r="B904" s="215"/>
      <c r="C904" s="221"/>
      <c r="D904" s="262" t="s">
        <v>181</v>
      </c>
      <c r="E904" s="267" t="s">
        <v>5</v>
      </c>
      <c r="F904" s="271" t="s">
        <v>1605</v>
      </c>
      <c r="G904" s="221"/>
      <c r="H904" s="273">
        <v>13.2</v>
      </c>
      <c r="I904" s="221"/>
      <c r="J904" s="221"/>
      <c r="K904" s="221"/>
      <c r="L904" s="221"/>
      <c r="M904" s="215"/>
      <c r="N904" s="220"/>
      <c r="O904" s="221"/>
      <c r="P904" s="221"/>
      <c r="Q904" s="221"/>
      <c r="R904" s="221"/>
      <c r="S904" s="221"/>
      <c r="T904" s="221"/>
      <c r="U904" s="221"/>
      <c r="V904" s="221"/>
      <c r="W904" s="221"/>
      <c r="X904" s="222"/>
      <c r="AT904" s="217" t="s">
        <v>181</v>
      </c>
      <c r="AU904" s="217" t="s">
        <v>83</v>
      </c>
      <c r="AV904" s="216" t="s">
        <v>83</v>
      </c>
      <c r="AW904" s="216" t="s">
        <v>7</v>
      </c>
      <c r="AX904" s="216" t="s">
        <v>73</v>
      </c>
      <c r="AY904" s="217" t="s">
        <v>171</v>
      </c>
    </row>
    <row r="905" spans="2:65" s="255" customFormat="1" ht="13.5" x14ac:dyDescent="0.3">
      <c r="B905" s="254"/>
      <c r="D905" s="212" t="s">
        <v>181</v>
      </c>
      <c r="E905" s="256" t="s">
        <v>5</v>
      </c>
      <c r="F905" s="257" t="s">
        <v>1487</v>
      </c>
      <c r="H905" s="256" t="s">
        <v>5</v>
      </c>
      <c r="M905" s="254"/>
      <c r="N905" s="258"/>
      <c r="O905" s="259"/>
      <c r="P905" s="259"/>
      <c r="Q905" s="259"/>
      <c r="R905" s="259"/>
      <c r="S905" s="259"/>
      <c r="T905" s="259"/>
      <c r="U905" s="259"/>
      <c r="V905" s="259"/>
      <c r="W905" s="259"/>
      <c r="X905" s="260"/>
      <c r="AT905" s="256" t="s">
        <v>181</v>
      </c>
      <c r="AU905" s="256" t="s">
        <v>83</v>
      </c>
      <c r="AV905" s="255" t="s">
        <v>81</v>
      </c>
      <c r="AW905" s="255" t="s">
        <v>7</v>
      </c>
      <c r="AX905" s="255" t="s">
        <v>73</v>
      </c>
      <c r="AY905" s="256" t="s">
        <v>171</v>
      </c>
    </row>
    <row r="906" spans="2:65" s="216" customFormat="1" ht="13.5" x14ac:dyDescent="0.3">
      <c r="B906" s="215"/>
      <c r="D906" s="212" t="s">
        <v>181</v>
      </c>
      <c r="E906" s="217" t="s">
        <v>5</v>
      </c>
      <c r="F906" s="218" t="s">
        <v>1606</v>
      </c>
      <c r="H906" s="219">
        <v>11.67</v>
      </c>
      <c r="M906" s="215"/>
      <c r="N906" s="220"/>
      <c r="O906" s="221"/>
      <c r="P906" s="221"/>
      <c r="Q906" s="221"/>
      <c r="R906" s="221"/>
      <c r="S906" s="221"/>
      <c r="T906" s="221"/>
      <c r="U906" s="221"/>
      <c r="V906" s="221"/>
      <c r="W906" s="221"/>
      <c r="X906" s="222"/>
      <c r="AT906" s="217" t="s">
        <v>181</v>
      </c>
      <c r="AU906" s="217" t="s">
        <v>83</v>
      </c>
      <c r="AV906" s="216" t="s">
        <v>83</v>
      </c>
      <c r="AW906" s="216" t="s">
        <v>7</v>
      </c>
      <c r="AX906" s="216" t="s">
        <v>73</v>
      </c>
      <c r="AY906" s="217" t="s">
        <v>171</v>
      </c>
    </row>
    <row r="907" spans="2:65" s="255" customFormat="1" ht="13.5" x14ac:dyDescent="0.3">
      <c r="B907" s="254"/>
      <c r="D907" s="212" t="s">
        <v>181</v>
      </c>
      <c r="E907" s="256" t="s">
        <v>5</v>
      </c>
      <c r="F907" s="257" t="s">
        <v>1505</v>
      </c>
      <c r="H907" s="256" t="s">
        <v>5</v>
      </c>
      <c r="M907" s="254"/>
      <c r="N907" s="258"/>
      <c r="O907" s="259"/>
      <c r="P907" s="259"/>
      <c r="Q907" s="259"/>
      <c r="R907" s="259"/>
      <c r="S907" s="259"/>
      <c r="T907" s="259"/>
      <c r="U907" s="259"/>
      <c r="V907" s="259"/>
      <c r="W907" s="259"/>
      <c r="X907" s="260"/>
      <c r="AT907" s="256" t="s">
        <v>181</v>
      </c>
      <c r="AU907" s="256" t="s">
        <v>83</v>
      </c>
      <c r="AV907" s="255" t="s">
        <v>81</v>
      </c>
      <c r="AW907" s="255" t="s">
        <v>7</v>
      </c>
      <c r="AX907" s="255" t="s">
        <v>73</v>
      </c>
      <c r="AY907" s="256" t="s">
        <v>171</v>
      </c>
    </row>
    <row r="908" spans="2:65" s="216" customFormat="1" ht="13.5" x14ac:dyDescent="0.3">
      <c r="B908" s="215"/>
      <c r="D908" s="212" t="s">
        <v>181</v>
      </c>
      <c r="E908" s="217" t="s">
        <v>5</v>
      </c>
      <c r="F908" s="218" t="s">
        <v>1607</v>
      </c>
      <c r="H908" s="219">
        <v>9.76</v>
      </c>
      <c r="M908" s="215"/>
      <c r="N908" s="220"/>
      <c r="O908" s="221"/>
      <c r="P908" s="221"/>
      <c r="Q908" s="221"/>
      <c r="R908" s="221"/>
      <c r="S908" s="221"/>
      <c r="T908" s="221"/>
      <c r="U908" s="221"/>
      <c r="V908" s="221"/>
      <c r="W908" s="221"/>
      <c r="X908" s="222"/>
      <c r="AT908" s="217" t="s">
        <v>181</v>
      </c>
      <c r="AU908" s="217" t="s">
        <v>83</v>
      </c>
      <c r="AV908" s="216" t="s">
        <v>83</v>
      </c>
      <c r="AW908" s="216" t="s">
        <v>7</v>
      </c>
      <c r="AX908" s="216" t="s">
        <v>73</v>
      </c>
      <c r="AY908" s="217" t="s">
        <v>171</v>
      </c>
    </row>
    <row r="909" spans="2:65" s="255" customFormat="1" ht="13.5" x14ac:dyDescent="0.3">
      <c r="B909" s="254"/>
      <c r="D909" s="212" t="s">
        <v>181</v>
      </c>
      <c r="E909" s="256" t="s">
        <v>5</v>
      </c>
      <c r="F909" s="257" t="s">
        <v>1489</v>
      </c>
      <c r="H909" s="256" t="s">
        <v>5</v>
      </c>
      <c r="M909" s="254"/>
      <c r="N909" s="258"/>
      <c r="O909" s="259"/>
      <c r="P909" s="259"/>
      <c r="Q909" s="259"/>
      <c r="R909" s="259"/>
      <c r="S909" s="259"/>
      <c r="T909" s="259"/>
      <c r="U909" s="259"/>
      <c r="V909" s="259"/>
      <c r="W909" s="259"/>
      <c r="X909" s="260"/>
      <c r="AT909" s="256" t="s">
        <v>181</v>
      </c>
      <c r="AU909" s="256" t="s">
        <v>83</v>
      </c>
      <c r="AV909" s="255" t="s">
        <v>81</v>
      </c>
      <c r="AW909" s="255" t="s">
        <v>7</v>
      </c>
      <c r="AX909" s="255" t="s">
        <v>73</v>
      </c>
      <c r="AY909" s="256" t="s">
        <v>171</v>
      </c>
    </row>
    <row r="910" spans="2:65" s="216" customFormat="1" ht="13.5" x14ac:dyDescent="0.3">
      <c r="B910" s="215"/>
      <c r="D910" s="212" t="s">
        <v>181</v>
      </c>
      <c r="E910" s="217" t="s">
        <v>5</v>
      </c>
      <c r="F910" s="218" t="s">
        <v>1608</v>
      </c>
      <c r="H910" s="219">
        <v>8.18</v>
      </c>
      <c r="M910" s="215"/>
      <c r="N910" s="220"/>
      <c r="O910" s="221"/>
      <c r="P910" s="221"/>
      <c r="Q910" s="221"/>
      <c r="R910" s="221"/>
      <c r="S910" s="221"/>
      <c r="T910" s="221"/>
      <c r="U910" s="221"/>
      <c r="V910" s="221"/>
      <c r="W910" s="221"/>
      <c r="X910" s="222"/>
      <c r="AT910" s="217" t="s">
        <v>181</v>
      </c>
      <c r="AU910" s="217" t="s">
        <v>83</v>
      </c>
      <c r="AV910" s="216" t="s">
        <v>83</v>
      </c>
      <c r="AW910" s="216" t="s">
        <v>7</v>
      </c>
      <c r="AX910" s="216" t="s">
        <v>73</v>
      </c>
      <c r="AY910" s="217" t="s">
        <v>171</v>
      </c>
    </row>
    <row r="911" spans="2:65" s="255" customFormat="1" ht="13.5" x14ac:dyDescent="0.3">
      <c r="B911" s="254"/>
      <c r="D911" s="212" t="s">
        <v>181</v>
      </c>
      <c r="E911" s="256" t="s">
        <v>5</v>
      </c>
      <c r="F911" s="257" t="s">
        <v>1491</v>
      </c>
      <c r="H911" s="256" t="s">
        <v>5</v>
      </c>
      <c r="M911" s="254"/>
      <c r="N911" s="258"/>
      <c r="O911" s="259"/>
      <c r="P911" s="259"/>
      <c r="Q911" s="259"/>
      <c r="R911" s="259"/>
      <c r="S911" s="259"/>
      <c r="T911" s="259"/>
      <c r="U911" s="259"/>
      <c r="V911" s="259"/>
      <c r="W911" s="259"/>
      <c r="X911" s="260"/>
      <c r="AT911" s="256" t="s">
        <v>181</v>
      </c>
      <c r="AU911" s="256" t="s">
        <v>83</v>
      </c>
      <c r="AV911" s="255" t="s">
        <v>81</v>
      </c>
      <c r="AW911" s="255" t="s">
        <v>7</v>
      </c>
      <c r="AX911" s="255" t="s">
        <v>73</v>
      </c>
      <c r="AY911" s="256" t="s">
        <v>171</v>
      </c>
    </row>
    <row r="912" spans="2:65" s="216" customFormat="1" ht="13.5" x14ac:dyDescent="0.3">
      <c r="B912" s="215"/>
      <c r="D912" s="212" t="s">
        <v>181</v>
      </c>
      <c r="E912" s="217" t="s">
        <v>5</v>
      </c>
      <c r="F912" s="218" t="s">
        <v>1609</v>
      </c>
      <c r="H912" s="219">
        <v>2.31</v>
      </c>
      <c r="M912" s="215"/>
      <c r="N912" s="220"/>
      <c r="O912" s="221"/>
      <c r="P912" s="221"/>
      <c r="Q912" s="221"/>
      <c r="R912" s="221"/>
      <c r="S912" s="221"/>
      <c r="T912" s="221"/>
      <c r="U912" s="221"/>
      <c r="V912" s="221"/>
      <c r="W912" s="221"/>
      <c r="X912" s="222"/>
      <c r="AT912" s="217" t="s">
        <v>181</v>
      </c>
      <c r="AU912" s="217" t="s">
        <v>83</v>
      </c>
      <c r="AV912" s="216" t="s">
        <v>83</v>
      </c>
      <c r="AW912" s="216" t="s">
        <v>7</v>
      </c>
      <c r="AX912" s="216" t="s">
        <v>73</v>
      </c>
      <c r="AY912" s="217" t="s">
        <v>171</v>
      </c>
    </row>
    <row r="913" spans="2:65" s="255" customFormat="1" ht="13.5" x14ac:dyDescent="0.3">
      <c r="B913" s="254"/>
      <c r="D913" s="212" t="s">
        <v>181</v>
      </c>
      <c r="E913" s="256" t="s">
        <v>5</v>
      </c>
      <c r="F913" s="257" t="s">
        <v>1493</v>
      </c>
      <c r="H913" s="256" t="s">
        <v>5</v>
      </c>
      <c r="M913" s="254"/>
      <c r="N913" s="258"/>
      <c r="O913" s="259"/>
      <c r="P913" s="259"/>
      <c r="Q913" s="259"/>
      <c r="R913" s="259"/>
      <c r="S913" s="259"/>
      <c r="T913" s="259"/>
      <c r="U913" s="259"/>
      <c r="V913" s="259"/>
      <c r="W913" s="259"/>
      <c r="X913" s="260"/>
      <c r="AT913" s="256" t="s">
        <v>181</v>
      </c>
      <c r="AU913" s="256" t="s">
        <v>83</v>
      </c>
      <c r="AV913" s="255" t="s">
        <v>81</v>
      </c>
      <c r="AW913" s="255" t="s">
        <v>7</v>
      </c>
      <c r="AX913" s="255" t="s">
        <v>73</v>
      </c>
      <c r="AY913" s="256" t="s">
        <v>171</v>
      </c>
    </row>
    <row r="914" spans="2:65" s="216" customFormat="1" ht="13.5" x14ac:dyDescent="0.3">
      <c r="B914" s="215"/>
      <c r="D914" s="212" t="s">
        <v>181</v>
      </c>
      <c r="E914" s="217" t="s">
        <v>5</v>
      </c>
      <c r="F914" s="218" t="s">
        <v>1610</v>
      </c>
      <c r="H914" s="219">
        <v>1.2</v>
      </c>
      <c r="M914" s="215"/>
      <c r="N914" s="220"/>
      <c r="O914" s="221"/>
      <c r="P914" s="221"/>
      <c r="Q914" s="221"/>
      <c r="R914" s="221"/>
      <c r="S914" s="221"/>
      <c r="T914" s="221"/>
      <c r="U914" s="221"/>
      <c r="V914" s="221"/>
      <c r="W914" s="221"/>
      <c r="X914" s="222"/>
      <c r="AT914" s="217" t="s">
        <v>181</v>
      </c>
      <c r="AU914" s="217" t="s">
        <v>83</v>
      </c>
      <c r="AV914" s="216" t="s">
        <v>83</v>
      </c>
      <c r="AW914" s="216" t="s">
        <v>7</v>
      </c>
      <c r="AX914" s="216" t="s">
        <v>73</v>
      </c>
      <c r="AY914" s="217" t="s">
        <v>171</v>
      </c>
    </row>
    <row r="915" spans="2:65" s="255" customFormat="1" ht="13.5" x14ac:dyDescent="0.3">
      <c r="B915" s="254"/>
      <c r="D915" s="212" t="s">
        <v>181</v>
      </c>
      <c r="E915" s="256" t="s">
        <v>5</v>
      </c>
      <c r="F915" s="257" t="s">
        <v>1495</v>
      </c>
      <c r="H915" s="256" t="s">
        <v>5</v>
      </c>
      <c r="M915" s="254"/>
      <c r="N915" s="258"/>
      <c r="O915" s="259"/>
      <c r="P915" s="259"/>
      <c r="Q915" s="259"/>
      <c r="R915" s="259"/>
      <c r="S915" s="259"/>
      <c r="T915" s="259"/>
      <c r="U915" s="259"/>
      <c r="V915" s="259"/>
      <c r="W915" s="259"/>
      <c r="X915" s="260"/>
      <c r="AT915" s="256" t="s">
        <v>181</v>
      </c>
      <c r="AU915" s="256" t="s">
        <v>83</v>
      </c>
      <c r="AV915" s="255" t="s">
        <v>81</v>
      </c>
      <c r="AW915" s="255" t="s">
        <v>7</v>
      </c>
      <c r="AX915" s="255" t="s">
        <v>73</v>
      </c>
      <c r="AY915" s="256" t="s">
        <v>171</v>
      </c>
    </row>
    <row r="916" spans="2:65" s="216" customFormat="1" ht="13.5" x14ac:dyDescent="0.3">
      <c r="B916" s="215"/>
      <c r="D916" s="212" t="s">
        <v>181</v>
      </c>
      <c r="E916" s="217" t="s">
        <v>5</v>
      </c>
      <c r="F916" s="218" t="s">
        <v>1611</v>
      </c>
      <c r="H916" s="219">
        <v>1.83</v>
      </c>
      <c r="M916" s="215"/>
      <c r="N916" s="220"/>
      <c r="O916" s="221"/>
      <c r="P916" s="221"/>
      <c r="Q916" s="221"/>
      <c r="R916" s="221"/>
      <c r="S916" s="221"/>
      <c r="T916" s="221"/>
      <c r="U916" s="221"/>
      <c r="V916" s="221"/>
      <c r="W916" s="221"/>
      <c r="X916" s="222"/>
      <c r="AT916" s="217" t="s">
        <v>181</v>
      </c>
      <c r="AU916" s="217" t="s">
        <v>83</v>
      </c>
      <c r="AV916" s="216" t="s">
        <v>83</v>
      </c>
      <c r="AW916" s="216" t="s">
        <v>7</v>
      </c>
      <c r="AX916" s="216" t="s">
        <v>73</v>
      </c>
      <c r="AY916" s="217" t="s">
        <v>171</v>
      </c>
    </row>
    <row r="917" spans="2:65" s="224" customFormat="1" ht="13.5" x14ac:dyDescent="0.3">
      <c r="B917" s="223"/>
      <c r="D917" s="212" t="s">
        <v>181</v>
      </c>
      <c r="E917" s="225" t="s">
        <v>5</v>
      </c>
      <c r="F917" s="226" t="s">
        <v>205</v>
      </c>
      <c r="H917" s="227">
        <v>48.15</v>
      </c>
      <c r="M917" s="223"/>
      <c r="N917" s="228"/>
      <c r="O917" s="229"/>
      <c r="P917" s="229"/>
      <c r="Q917" s="229"/>
      <c r="R917" s="229"/>
      <c r="S917" s="229"/>
      <c r="T917" s="229"/>
      <c r="U917" s="229"/>
      <c r="V917" s="229"/>
      <c r="W917" s="229"/>
      <c r="X917" s="230"/>
      <c r="AT917" s="225" t="s">
        <v>181</v>
      </c>
      <c r="AU917" s="225" t="s">
        <v>83</v>
      </c>
      <c r="AV917" s="224" t="s">
        <v>177</v>
      </c>
      <c r="AW917" s="224" t="s">
        <v>7</v>
      </c>
      <c r="AX917" s="224" t="s">
        <v>81</v>
      </c>
      <c r="AY917" s="225" t="s">
        <v>171</v>
      </c>
    </row>
    <row r="918" spans="2:65" s="45" customFormat="1" ht="16.5" customHeight="1" x14ac:dyDescent="0.3">
      <c r="B918" s="38"/>
      <c r="C918" s="231" t="s">
        <v>755</v>
      </c>
      <c r="D918" s="231" t="s">
        <v>221</v>
      </c>
      <c r="E918" s="232" t="s">
        <v>1711</v>
      </c>
      <c r="F918" s="233" t="s">
        <v>1712</v>
      </c>
      <c r="G918" s="234" t="s">
        <v>176</v>
      </c>
      <c r="H918" s="235">
        <v>55.372999999999998</v>
      </c>
      <c r="I918" s="8"/>
      <c r="J918" s="236"/>
      <c r="K918" s="237">
        <f>ROUND(P918*H918,2)</f>
        <v>0</v>
      </c>
      <c r="L918" s="233" t="s">
        <v>5</v>
      </c>
      <c r="M918" s="238"/>
      <c r="N918" s="239" t="s">
        <v>5</v>
      </c>
      <c r="O918" s="208" t="s">
        <v>42</v>
      </c>
      <c r="P918" s="144">
        <f>I918+J918</f>
        <v>0</v>
      </c>
      <c r="Q918" s="144">
        <f>ROUND(I918*H918,2)</f>
        <v>0</v>
      </c>
      <c r="R918" s="144">
        <f>ROUND(J918*H918,2)</f>
        <v>0</v>
      </c>
      <c r="S918" s="39"/>
      <c r="T918" s="209">
        <f>S918*H918</f>
        <v>0</v>
      </c>
      <c r="U918" s="209">
        <v>0</v>
      </c>
      <c r="V918" s="209">
        <f>U918*H918</f>
        <v>0</v>
      </c>
      <c r="W918" s="209">
        <v>0</v>
      </c>
      <c r="X918" s="210">
        <f>W918*H918</f>
        <v>0</v>
      </c>
      <c r="AR918" s="17" t="s">
        <v>334</v>
      </c>
      <c r="AT918" s="17" t="s">
        <v>221</v>
      </c>
      <c r="AU918" s="17" t="s">
        <v>83</v>
      </c>
      <c r="AY918" s="17" t="s">
        <v>171</v>
      </c>
      <c r="BE918" s="211">
        <f>IF(O918="základní",K918,0)</f>
        <v>0</v>
      </c>
      <c r="BF918" s="211">
        <f>IF(O918="snížená",K918,0)</f>
        <v>0</v>
      </c>
      <c r="BG918" s="211">
        <f>IF(O918="zákl. přenesená",K918,0)</f>
        <v>0</v>
      </c>
      <c r="BH918" s="211">
        <f>IF(O918="sníž. přenesená",K918,0)</f>
        <v>0</v>
      </c>
      <c r="BI918" s="211">
        <f>IF(O918="nulová",K918,0)</f>
        <v>0</v>
      </c>
      <c r="BJ918" s="17" t="s">
        <v>81</v>
      </c>
      <c r="BK918" s="211">
        <f>ROUND(P918*H918,2)</f>
        <v>0</v>
      </c>
      <c r="BL918" s="17" t="s">
        <v>260</v>
      </c>
      <c r="BM918" s="17" t="s">
        <v>1713</v>
      </c>
    </row>
    <row r="919" spans="2:65" s="45" customFormat="1" ht="40.5" x14ac:dyDescent="0.3">
      <c r="B919" s="38"/>
      <c r="D919" s="212" t="s">
        <v>179</v>
      </c>
      <c r="F919" s="213" t="s">
        <v>1714</v>
      </c>
      <c r="M919" s="38"/>
      <c r="N919" s="214"/>
      <c r="O919" s="39"/>
      <c r="P919" s="39"/>
      <c r="Q919" s="39"/>
      <c r="R919" s="39"/>
      <c r="S919" s="39"/>
      <c r="T919" s="39"/>
      <c r="U919" s="39"/>
      <c r="V919" s="39"/>
      <c r="W919" s="39"/>
      <c r="X919" s="87"/>
      <c r="AT919" s="17" t="s">
        <v>179</v>
      </c>
      <c r="AU919" s="17" t="s">
        <v>83</v>
      </c>
    </row>
    <row r="920" spans="2:65" s="45" customFormat="1" ht="16.5" customHeight="1" x14ac:dyDescent="0.3">
      <c r="B920" s="38"/>
      <c r="C920" s="201" t="s">
        <v>1715</v>
      </c>
      <c r="D920" s="201" t="s">
        <v>173</v>
      </c>
      <c r="E920" s="202" t="s">
        <v>1716</v>
      </c>
      <c r="F920" s="203" t="s">
        <v>1717</v>
      </c>
      <c r="G920" s="204" t="s">
        <v>209</v>
      </c>
      <c r="H920" s="205">
        <v>0.76600000000000001</v>
      </c>
      <c r="I920" s="7"/>
      <c r="J920" s="7"/>
      <c r="K920" s="206">
        <f>ROUND(P920*H920,2)</f>
        <v>0</v>
      </c>
      <c r="L920" s="203" t="s">
        <v>5</v>
      </c>
      <c r="M920" s="38"/>
      <c r="N920" s="207" t="s">
        <v>5</v>
      </c>
      <c r="O920" s="208" t="s">
        <v>42</v>
      </c>
      <c r="P920" s="144">
        <f>I920+J920</f>
        <v>0</v>
      </c>
      <c r="Q920" s="144">
        <f>ROUND(I920*H920,2)</f>
        <v>0</v>
      </c>
      <c r="R920" s="144">
        <f>ROUND(J920*H920,2)</f>
        <v>0</v>
      </c>
      <c r="S920" s="39"/>
      <c r="T920" s="209">
        <f>S920*H920</f>
        <v>0</v>
      </c>
      <c r="U920" s="209">
        <v>0</v>
      </c>
      <c r="V920" s="209">
        <f>U920*H920</f>
        <v>0</v>
      </c>
      <c r="W920" s="209">
        <v>0</v>
      </c>
      <c r="X920" s="210">
        <f>W920*H920</f>
        <v>0</v>
      </c>
      <c r="AR920" s="17" t="s">
        <v>260</v>
      </c>
      <c r="AT920" s="17" t="s">
        <v>173</v>
      </c>
      <c r="AU920" s="17" t="s">
        <v>83</v>
      </c>
      <c r="AY920" s="17" t="s">
        <v>171</v>
      </c>
      <c r="BE920" s="211">
        <f>IF(O920="základní",K920,0)</f>
        <v>0</v>
      </c>
      <c r="BF920" s="211">
        <f>IF(O920="snížená",K920,0)</f>
        <v>0</v>
      </c>
      <c r="BG920" s="211">
        <f>IF(O920="zákl. přenesená",K920,0)</f>
        <v>0</v>
      </c>
      <c r="BH920" s="211">
        <f>IF(O920="sníž. přenesená",K920,0)</f>
        <v>0</v>
      </c>
      <c r="BI920" s="211">
        <f>IF(O920="nulová",K920,0)</f>
        <v>0</v>
      </c>
      <c r="BJ920" s="17" t="s">
        <v>81</v>
      </c>
      <c r="BK920" s="211">
        <f>ROUND(P920*H920,2)</f>
        <v>0</v>
      </c>
      <c r="BL920" s="17" t="s">
        <v>260</v>
      </c>
      <c r="BM920" s="17" t="s">
        <v>1718</v>
      </c>
    </row>
    <row r="921" spans="2:65" s="45" customFormat="1" ht="27" x14ac:dyDescent="0.3">
      <c r="B921" s="38"/>
      <c r="D921" s="212" t="s">
        <v>179</v>
      </c>
      <c r="F921" s="213" t="s">
        <v>1267</v>
      </c>
      <c r="M921" s="38"/>
      <c r="N921" s="214"/>
      <c r="O921" s="39"/>
      <c r="P921" s="39"/>
      <c r="Q921" s="39"/>
      <c r="R921" s="39"/>
      <c r="S921" s="39"/>
      <c r="T921" s="39"/>
      <c r="U921" s="39"/>
      <c r="V921" s="39"/>
      <c r="W921" s="39"/>
      <c r="X921" s="87"/>
      <c r="AT921" s="17" t="s">
        <v>179</v>
      </c>
      <c r="AU921" s="17" t="s">
        <v>83</v>
      </c>
    </row>
    <row r="922" spans="2:65" s="188" customFormat="1" ht="29.85" customHeight="1" x14ac:dyDescent="0.3">
      <c r="B922" s="187"/>
      <c r="D922" s="189" t="s">
        <v>72</v>
      </c>
      <c r="E922" s="199" t="s">
        <v>1719</v>
      </c>
      <c r="F922" s="199" t="s">
        <v>117</v>
      </c>
      <c r="K922" s="200">
        <f>BK922</f>
        <v>0</v>
      </c>
      <c r="M922" s="187"/>
      <c r="N922" s="192"/>
      <c r="O922" s="193"/>
      <c r="P922" s="193"/>
      <c r="Q922" s="194">
        <f>SUM(Q923:Q928)</f>
        <v>0</v>
      </c>
      <c r="R922" s="194">
        <f>SUM(R923:R928)</f>
        <v>0</v>
      </c>
      <c r="S922" s="193"/>
      <c r="T922" s="195">
        <f>SUM(T923:T928)</f>
        <v>0</v>
      </c>
      <c r="U922" s="193"/>
      <c r="V922" s="195">
        <f>SUM(V923:V928)</f>
        <v>0</v>
      </c>
      <c r="W922" s="193"/>
      <c r="X922" s="196">
        <f>SUM(X923:X928)</f>
        <v>0</v>
      </c>
      <c r="AR922" s="189" t="s">
        <v>83</v>
      </c>
      <c r="AT922" s="197" t="s">
        <v>72</v>
      </c>
      <c r="AU922" s="197" t="s">
        <v>81</v>
      </c>
      <c r="AY922" s="189" t="s">
        <v>171</v>
      </c>
      <c r="BK922" s="198">
        <f>SUM(BK923:BK928)</f>
        <v>0</v>
      </c>
    </row>
    <row r="923" spans="2:65" s="45" customFormat="1" ht="25.5" customHeight="1" x14ac:dyDescent="0.3">
      <c r="B923" s="38"/>
      <c r="C923" s="201" t="s">
        <v>759</v>
      </c>
      <c r="D923" s="201" t="s">
        <v>173</v>
      </c>
      <c r="E923" s="202" t="s">
        <v>1720</v>
      </c>
      <c r="F923" s="203" t="s">
        <v>1721</v>
      </c>
      <c r="G923" s="204" t="s">
        <v>1460</v>
      </c>
      <c r="H923" s="205">
        <v>1</v>
      </c>
      <c r="I923" s="7"/>
      <c r="J923" s="7"/>
      <c r="K923" s="206">
        <f>ROUND(P923*H923,2)</f>
        <v>0</v>
      </c>
      <c r="L923" s="203" t="s">
        <v>5</v>
      </c>
      <c r="M923" s="38"/>
      <c r="N923" s="207" t="s">
        <v>5</v>
      </c>
      <c r="O923" s="208" t="s">
        <v>42</v>
      </c>
      <c r="P923" s="144">
        <f>I923+J923</f>
        <v>0</v>
      </c>
      <c r="Q923" s="144">
        <f>ROUND(I923*H923,2)</f>
        <v>0</v>
      </c>
      <c r="R923" s="144">
        <f>ROUND(J923*H923,2)</f>
        <v>0</v>
      </c>
      <c r="S923" s="39"/>
      <c r="T923" s="209">
        <f>S923*H923</f>
        <v>0</v>
      </c>
      <c r="U923" s="209">
        <v>0</v>
      </c>
      <c r="V923" s="209">
        <f>U923*H923</f>
        <v>0</v>
      </c>
      <c r="W923" s="209">
        <v>0</v>
      </c>
      <c r="X923" s="210">
        <f>W923*H923</f>
        <v>0</v>
      </c>
      <c r="AR923" s="17" t="s">
        <v>260</v>
      </c>
      <c r="AT923" s="17" t="s">
        <v>173</v>
      </c>
      <c r="AU923" s="17" t="s">
        <v>83</v>
      </c>
      <c r="AY923" s="17" t="s">
        <v>171</v>
      </c>
      <c r="BE923" s="211">
        <f>IF(O923="základní",K923,0)</f>
        <v>0</v>
      </c>
      <c r="BF923" s="211">
        <f>IF(O923="snížená",K923,0)</f>
        <v>0</v>
      </c>
      <c r="BG923" s="211">
        <f>IF(O923="zákl. přenesená",K923,0)</f>
        <v>0</v>
      </c>
      <c r="BH923" s="211">
        <f>IF(O923="sníž. přenesená",K923,0)</f>
        <v>0</v>
      </c>
      <c r="BI923" s="211">
        <f>IF(O923="nulová",K923,0)</f>
        <v>0</v>
      </c>
      <c r="BJ923" s="17" t="s">
        <v>81</v>
      </c>
      <c r="BK923" s="211">
        <f>ROUND(P923*H923,2)</f>
        <v>0</v>
      </c>
      <c r="BL923" s="17" t="s">
        <v>260</v>
      </c>
      <c r="BM923" s="17" t="s">
        <v>1722</v>
      </c>
    </row>
    <row r="924" spans="2:65" s="45" customFormat="1" ht="310.5" x14ac:dyDescent="0.3">
      <c r="B924" s="38"/>
      <c r="D924" s="212" t="s">
        <v>179</v>
      </c>
      <c r="F924" s="213" t="s">
        <v>1723</v>
      </c>
      <c r="M924" s="38"/>
      <c r="N924" s="214"/>
      <c r="O924" s="39"/>
      <c r="P924" s="39"/>
      <c r="Q924" s="39"/>
      <c r="R924" s="39"/>
      <c r="S924" s="39"/>
      <c r="T924" s="39"/>
      <c r="U924" s="39"/>
      <c r="V924" s="39"/>
      <c r="W924" s="39"/>
      <c r="X924" s="87"/>
      <c r="AT924" s="17" t="s">
        <v>179</v>
      </c>
      <c r="AU924" s="17" t="s">
        <v>83</v>
      </c>
    </row>
    <row r="925" spans="2:65" s="216" customFormat="1" ht="13.5" x14ac:dyDescent="0.3">
      <c r="B925" s="215"/>
      <c r="D925" s="212" t="s">
        <v>181</v>
      </c>
      <c r="E925" s="217" t="s">
        <v>5</v>
      </c>
      <c r="F925" s="218" t="s">
        <v>81</v>
      </c>
      <c r="H925" s="219">
        <v>1</v>
      </c>
      <c r="M925" s="215"/>
      <c r="N925" s="220"/>
      <c r="O925" s="221"/>
      <c r="P925" s="221"/>
      <c r="Q925" s="221"/>
      <c r="R925" s="221"/>
      <c r="S925" s="221"/>
      <c r="T925" s="221"/>
      <c r="U925" s="221"/>
      <c r="V925" s="221"/>
      <c r="W925" s="221"/>
      <c r="X925" s="222"/>
      <c r="AT925" s="217" t="s">
        <v>181</v>
      </c>
      <c r="AU925" s="217" t="s">
        <v>83</v>
      </c>
      <c r="AV925" s="216" t="s">
        <v>83</v>
      </c>
      <c r="AW925" s="216" t="s">
        <v>7</v>
      </c>
      <c r="AX925" s="216" t="s">
        <v>73</v>
      </c>
      <c r="AY925" s="217" t="s">
        <v>171</v>
      </c>
    </row>
    <row r="926" spans="2:65" s="224" customFormat="1" ht="13.5" x14ac:dyDescent="0.3">
      <c r="B926" s="223"/>
      <c r="D926" s="212" t="s">
        <v>181</v>
      </c>
      <c r="E926" s="225" t="s">
        <v>5</v>
      </c>
      <c r="F926" s="226" t="s">
        <v>205</v>
      </c>
      <c r="H926" s="227">
        <v>1</v>
      </c>
      <c r="M926" s="223"/>
      <c r="N926" s="228"/>
      <c r="O926" s="229"/>
      <c r="P926" s="229"/>
      <c r="Q926" s="229"/>
      <c r="R926" s="229"/>
      <c r="S926" s="229"/>
      <c r="T926" s="229"/>
      <c r="U926" s="229"/>
      <c r="V926" s="229"/>
      <c r="W926" s="229"/>
      <c r="X926" s="230"/>
      <c r="AT926" s="225" t="s">
        <v>181</v>
      </c>
      <c r="AU926" s="225" t="s">
        <v>83</v>
      </c>
      <c r="AV926" s="224" t="s">
        <v>177</v>
      </c>
      <c r="AW926" s="224" t="s">
        <v>7</v>
      </c>
      <c r="AX926" s="224" t="s">
        <v>81</v>
      </c>
      <c r="AY926" s="225" t="s">
        <v>171</v>
      </c>
    </row>
    <row r="927" spans="2:65" s="45" customFormat="1" ht="16.5" customHeight="1" x14ac:dyDescent="0.3">
      <c r="B927" s="38"/>
      <c r="C927" s="201" t="s">
        <v>1724</v>
      </c>
      <c r="D927" s="201" t="s">
        <v>173</v>
      </c>
      <c r="E927" s="202" t="s">
        <v>1725</v>
      </c>
      <c r="F927" s="203" t="s">
        <v>1726</v>
      </c>
      <c r="G927" s="204" t="s">
        <v>209</v>
      </c>
      <c r="H927" s="205">
        <v>2.8450000000000002</v>
      </c>
      <c r="I927" s="7"/>
      <c r="J927" s="7"/>
      <c r="K927" s="206">
        <f>ROUND(P927*H927,2)</f>
        <v>0</v>
      </c>
      <c r="L927" s="203" t="s">
        <v>5</v>
      </c>
      <c r="M927" s="38"/>
      <c r="N927" s="207" t="s">
        <v>5</v>
      </c>
      <c r="O927" s="208" t="s">
        <v>42</v>
      </c>
      <c r="P927" s="144">
        <f>I927+J927</f>
        <v>0</v>
      </c>
      <c r="Q927" s="144">
        <f>ROUND(I927*H927,2)</f>
        <v>0</v>
      </c>
      <c r="R927" s="144">
        <f>ROUND(J927*H927,2)</f>
        <v>0</v>
      </c>
      <c r="S927" s="39"/>
      <c r="T927" s="209">
        <f>S927*H927</f>
        <v>0</v>
      </c>
      <c r="U927" s="209">
        <v>0</v>
      </c>
      <c r="V927" s="209">
        <f>U927*H927</f>
        <v>0</v>
      </c>
      <c r="W927" s="209">
        <v>0</v>
      </c>
      <c r="X927" s="210">
        <f>W927*H927</f>
        <v>0</v>
      </c>
      <c r="AR927" s="17" t="s">
        <v>260</v>
      </c>
      <c r="AT927" s="17" t="s">
        <v>173</v>
      </c>
      <c r="AU927" s="17" t="s">
        <v>83</v>
      </c>
      <c r="AY927" s="17" t="s">
        <v>171</v>
      </c>
      <c r="BE927" s="211">
        <f>IF(O927="základní",K927,0)</f>
        <v>0</v>
      </c>
      <c r="BF927" s="211">
        <f>IF(O927="snížená",K927,0)</f>
        <v>0</v>
      </c>
      <c r="BG927" s="211">
        <f>IF(O927="zákl. přenesená",K927,0)</f>
        <v>0</v>
      </c>
      <c r="BH927" s="211">
        <f>IF(O927="sníž. přenesená",K927,0)</f>
        <v>0</v>
      </c>
      <c r="BI927" s="211">
        <f>IF(O927="nulová",K927,0)</f>
        <v>0</v>
      </c>
      <c r="BJ927" s="17" t="s">
        <v>81</v>
      </c>
      <c r="BK927" s="211">
        <f>ROUND(P927*H927,2)</f>
        <v>0</v>
      </c>
      <c r="BL927" s="17" t="s">
        <v>260</v>
      </c>
      <c r="BM927" s="17" t="s">
        <v>1727</v>
      </c>
    </row>
    <row r="928" spans="2:65" s="45" customFormat="1" ht="27" x14ac:dyDescent="0.3">
      <c r="B928" s="38"/>
      <c r="D928" s="212" t="s">
        <v>179</v>
      </c>
      <c r="F928" s="213" t="s">
        <v>1267</v>
      </c>
      <c r="M928" s="38"/>
      <c r="N928" s="214"/>
      <c r="O928" s="39"/>
      <c r="P928" s="39"/>
      <c r="Q928" s="39"/>
      <c r="R928" s="39"/>
      <c r="S928" s="39"/>
      <c r="T928" s="39"/>
      <c r="U928" s="39"/>
      <c r="V928" s="39"/>
      <c r="W928" s="39"/>
      <c r="X928" s="87"/>
      <c r="AT928" s="17" t="s">
        <v>179</v>
      </c>
      <c r="AU928" s="17" t="s">
        <v>83</v>
      </c>
    </row>
    <row r="929" spans="2:65" s="188" customFormat="1" ht="29.85" customHeight="1" x14ac:dyDescent="0.3">
      <c r="B929" s="187"/>
      <c r="C929" s="193"/>
      <c r="D929" s="261" t="s">
        <v>72</v>
      </c>
      <c r="E929" s="263" t="s">
        <v>1728</v>
      </c>
      <c r="F929" s="263" t="s">
        <v>1729</v>
      </c>
      <c r="G929" s="193"/>
      <c r="H929" s="193"/>
      <c r="I929" s="193"/>
      <c r="J929" s="193"/>
      <c r="K929" s="274">
        <f>BK929</f>
        <v>0</v>
      </c>
      <c r="L929" s="193"/>
      <c r="M929" s="187"/>
      <c r="N929" s="192"/>
      <c r="O929" s="193"/>
      <c r="P929" s="193"/>
      <c r="Q929" s="194">
        <f>SUM(Q930:Q1020)</f>
        <v>0</v>
      </c>
      <c r="R929" s="194">
        <f>SUM(R930:R1020)</f>
        <v>0</v>
      </c>
      <c r="S929" s="193"/>
      <c r="T929" s="195">
        <f>SUM(T930:T1020)</f>
        <v>0</v>
      </c>
      <c r="U929" s="193"/>
      <c r="V929" s="195">
        <f>SUM(V930:V1020)</f>
        <v>0</v>
      </c>
      <c r="W929" s="193"/>
      <c r="X929" s="196">
        <f>SUM(X930:X1020)</f>
        <v>0</v>
      </c>
      <c r="AR929" s="189" t="s">
        <v>83</v>
      </c>
      <c r="AT929" s="197" t="s">
        <v>72</v>
      </c>
      <c r="AU929" s="197" t="s">
        <v>81</v>
      </c>
      <c r="AY929" s="189" t="s">
        <v>171</v>
      </c>
      <c r="BK929" s="198">
        <f>SUM(BK930:BK1020)</f>
        <v>0</v>
      </c>
    </row>
    <row r="930" spans="2:65" s="45" customFormat="1" ht="16.5" customHeight="1" x14ac:dyDescent="0.3">
      <c r="B930" s="38"/>
      <c r="C930" s="201" t="s">
        <v>762</v>
      </c>
      <c r="D930" s="201" t="s">
        <v>173</v>
      </c>
      <c r="E930" s="202" t="s">
        <v>1730</v>
      </c>
      <c r="F930" s="203" t="s">
        <v>1731</v>
      </c>
      <c r="G930" s="204" t="s">
        <v>176</v>
      </c>
      <c r="H930" s="205">
        <v>35.39</v>
      </c>
      <c r="I930" s="7"/>
      <c r="J930" s="7"/>
      <c r="K930" s="206">
        <f>ROUND(P930*H930,2)</f>
        <v>0</v>
      </c>
      <c r="L930" s="203" t="s">
        <v>5</v>
      </c>
      <c r="M930" s="38"/>
      <c r="N930" s="207" t="s">
        <v>5</v>
      </c>
      <c r="O930" s="208" t="s">
        <v>42</v>
      </c>
      <c r="P930" s="144">
        <f>I930+J930</f>
        <v>0</v>
      </c>
      <c r="Q930" s="144">
        <f>ROUND(I930*H930,2)</f>
        <v>0</v>
      </c>
      <c r="R930" s="144">
        <f>ROUND(J930*H930,2)</f>
        <v>0</v>
      </c>
      <c r="S930" s="39"/>
      <c r="T930" s="209">
        <f>S930*H930</f>
        <v>0</v>
      </c>
      <c r="U930" s="209">
        <v>0</v>
      </c>
      <c r="V930" s="209">
        <f>U930*H930</f>
        <v>0</v>
      </c>
      <c r="W930" s="209">
        <v>0</v>
      </c>
      <c r="X930" s="210">
        <f>W930*H930</f>
        <v>0</v>
      </c>
      <c r="AR930" s="17" t="s">
        <v>260</v>
      </c>
      <c r="AT930" s="17" t="s">
        <v>173</v>
      </c>
      <c r="AU930" s="17" t="s">
        <v>83</v>
      </c>
      <c r="AY930" s="17" t="s">
        <v>171</v>
      </c>
      <c r="BE930" s="211">
        <f>IF(O930="základní",K930,0)</f>
        <v>0</v>
      </c>
      <c r="BF930" s="211">
        <f>IF(O930="snížená",K930,0)</f>
        <v>0</v>
      </c>
      <c r="BG930" s="211">
        <f>IF(O930="zákl. přenesená",K930,0)</f>
        <v>0</v>
      </c>
      <c r="BH930" s="211">
        <f>IF(O930="sníž. přenesená",K930,0)</f>
        <v>0</v>
      </c>
      <c r="BI930" s="211">
        <f>IF(O930="nulová",K930,0)</f>
        <v>0</v>
      </c>
      <c r="BJ930" s="17" t="s">
        <v>81</v>
      </c>
      <c r="BK930" s="211">
        <f>ROUND(P930*H930,2)</f>
        <v>0</v>
      </c>
      <c r="BL930" s="17" t="s">
        <v>260</v>
      </c>
      <c r="BM930" s="17" t="s">
        <v>1732</v>
      </c>
    </row>
    <row r="931" spans="2:65" s="45" customFormat="1" ht="27" x14ac:dyDescent="0.3">
      <c r="B931" s="38"/>
      <c r="D931" s="212" t="s">
        <v>179</v>
      </c>
      <c r="F931" s="213" t="s">
        <v>1267</v>
      </c>
      <c r="M931" s="38"/>
      <c r="N931" s="214"/>
      <c r="O931" s="39"/>
      <c r="P931" s="39"/>
      <c r="Q931" s="39"/>
      <c r="R931" s="39"/>
      <c r="S931" s="39"/>
      <c r="T931" s="39"/>
      <c r="U931" s="39"/>
      <c r="V931" s="39"/>
      <c r="W931" s="39"/>
      <c r="X931" s="87"/>
      <c r="AT931" s="17" t="s">
        <v>179</v>
      </c>
      <c r="AU931" s="17" t="s">
        <v>83</v>
      </c>
    </row>
    <row r="932" spans="2:65" s="255" customFormat="1" ht="13.5" x14ac:dyDescent="0.3">
      <c r="B932" s="254"/>
      <c r="D932" s="212" t="s">
        <v>181</v>
      </c>
      <c r="E932" s="256" t="s">
        <v>5</v>
      </c>
      <c r="F932" s="257" t="s">
        <v>1733</v>
      </c>
      <c r="H932" s="256" t="s">
        <v>5</v>
      </c>
      <c r="M932" s="254"/>
      <c r="N932" s="258"/>
      <c r="O932" s="259"/>
      <c r="P932" s="259"/>
      <c r="Q932" s="259"/>
      <c r="R932" s="259"/>
      <c r="S932" s="259"/>
      <c r="T932" s="259"/>
      <c r="U932" s="259"/>
      <c r="V932" s="259"/>
      <c r="W932" s="259"/>
      <c r="X932" s="260"/>
      <c r="AT932" s="256" t="s">
        <v>181</v>
      </c>
      <c r="AU932" s="256" t="s">
        <v>83</v>
      </c>
      <c r="AV932" s="255" t="s">
        <v>81</v>
      </c>
      <c r="AW932" s="255" t="s">
        <v>7</v>
      </c>
      <c r="AX932" s="255" t="s">
        <v>73</v>
      </c>
      <c r="AY932" s="256" t="s">
        <v>171</v>
      </c>
    </row>
    <row r="933" spans="2:65" s="255" customFormat="1" ht="13.5" x14ac:dyDescent="0.3">
      <c r="B933" s="254"/>
      <c r="D933" s="212" t="s">
        <v>181</v>
      </c>
      <c r="E933" s="256" t="s">
        <v>5</v>
      </c>
      <c r="F933" s="257" t="s">
        <v>1502</v>
      </c>
      <c r="H933" s="256" t="s">
        <v>5</v>
      </c>
      <c r="M933" s="254"/>
      <c r="N933" s="258"/>
      <c r="O933" s="259"/>
      <c r="P933" s="259"/>
      <c r="Q933" s="259"/>
      <c r="R933" s="259"/>
      <c r="S933" s="259"/>
      <c r="T933" s="259"/>
      <c r="U933" s="259"/>
      <c r="V933" s="259"/>
      <c r="W933" s="259"/>
      <c r="X933" s="260"/>
      <c r="AT933" s="256" t="s">
        <v>181</v>
      </c>
      <c r="AU933" s="256" t="s">
        <v>83</v>
      </c>
      <c r="AV933" s="255" t="s">
        <v>81</v>
      </c>
      <c r="AW933" s="255" t="s">
        <v>7</v>
      </c>
      <c r="AX933" s="255" t="s">
        <v>73</v>
      </c>
      <c r="AY933" s="256" t="s">
        <v>171</v>
      </c>
    </row>
    <row r="934" spans="2:65" s="216" customFormat="1" ht="13.5" x14ac:dyDescent="0.3">
      <c r="B934" s="215"/>
      <c r="D934" s="212" t="s">
        <v>181</v>
      </c>
      <c r="E934" s="217" t="s">
        <v>5</v>
      </c>
      <c r="F934" s="218" t="s">
        <v>1734</v>
      </c>
      <c r="H934" s="219">
        <v>14.15</v>
      </c>
      <c r="M934" s="215"/>
      <c r="N934" s="220"/>
      <c r="O934" s="221"/>
      <c r="P934" s="221"/>
      <c r="Q934" s="221"/>
      <c r="R934" s="221"/>
      <c r="S934" s="221"/>
      <c r="T934" s="221"/>
      <c r="U934" s="221"/>
      <c r="V934" s="221"/>
      <c r="W934" s="221"/>
      <c r="X934" s="222"/>
      <c r="AT934" s="217" t="s">
        <v>181</v>
      </c>
      <c r="AU934" s="217" t="s">
        <v>83</v>
      </c>
      <c r="AV934" s="216" t="s">
        <v>83</v>
      </c>
      <c r="AW934" s="216" t="s">
        <v>7</v>
      </c>
      <c r="AX934" s="216" t="s">
        <v>73</v>
      </c>
      <c r="AY934" s="217" t="s">
        <v>171</v>
      </c>
    </row>
    <row r="935" spans="2:65" s="255" customFormat="1" ht="13.5" x14ac:dyDescent="0.3">
      <c r="B935" s="254"/>
      <c r="D935" s="212" t="s">
        <v>181</v>
      </c>
      <c r="E935" s="256" t="s">
        <v>5</v>
      </c>
      <c r="F935" s="257" t="s">
        <v>1487</v>
      </c>
      <c r="H935" s="256" t="s">
        <v>5</v>
      </c>
      <c r="M935" s="254"/>
      <c r="N935" s="258"/>
      <c r="O935" s="259"/>
      <c r="P935" s="259"/>
      <c r="Q935" s="259"/>
      <c r="R935" s="259"/>
      <c r="S935" s="259"/>
      <c r="T935" s="259"/>
      <c r="U935" s="259"/>
      <c r="V935" s="259"/>
      <c r="W935" s="259"/>
      <c r="X935" s="260"/>
      <c r="AT935" s="256" t="s">
        <v>181</v>
      </c>
      <c r="AU935" s="256" t="s">
        <v>83</v>
      </c>
      <c r="AV935" s="255" t="s">
        <v>81</v>
      </c>
      <c r="AW935" s="255" t="s">
        <v>7</v>
      </c>
      <c r="AX935" s="255" t="s">
        <v>73</v>
      </c>
      <c r="AY935" s="256" t="s">
        <v>171</v>
      </c>
    </row>
    <row r="936" spans="2:65" s="216" customFormat="1" ht="13.5" x14ac:dyDescent="0.3">
      <c r="B936" s="215"/>
      <c r="D936" s="212" t="s">
        <v>181</v>
      </c>
      <c r="E936" s="217" t="s">
        <v>5</v>
      </c>
      <c r="F936" s="218" t="s">
        <v>1735</v>
      </c>
      <c r="H936" s="219">
        <v>11.58</v>
      </c>
      <c r="M936" s="215"/>
      <c r="N936" s="220"/>
      <c r="O936" s="221"/>
      <c r="P936" s="221"/>
      <c r="Q936" s="221"/>
      <c r="R936" s="221"/>
      <c r="S936" s="221"/>
      <c r="T936" s="221"/>
      <c r="U936" s="221"/>
      <c r="V936" s="221"/>
      <c r="W936" s="221"/>
      <c r="X936" s="222"/>
      <c r="AT936" s="217" t="s">
        <v>181</v>
      </c>
      <c r="AU936" s="217" t="s">
        <v>83</v>
      </c>
      <c r="AV936" s="216" t="s">
        <v>83</v>
      </c>
      <c r="AW936" s="216" t="s">
        <v>7</v>
      </c>
      <c r="AX936" s="216" t="s">
        <v>73</v>
      </c>
      <c r="AY936" s="217" t="s">
        <v>171</v>
      </c>
    </row>
    <row r="937" spans="2:65" s="255" customFormat="1" ht="13.5" x14ac:dyDescent="0.3">
      <c r="B937" s="254"/>
      <c r="D937" s="212" t="s">
        <v>181</v>
      </c>
      <c r="E937" s="256" t="s">
        <v>5</v>
      </c>
      <c r="F937" s="257" t="s">
        <v>1505</v>
      </c>
      <c r="H937" s="256" t="s">
        <v>5</v>
      </c>
      <c r="M937" s="254"/>
      <c r="N937" s="258"/>
      <c r="O937" s="259"/>
      <c r="P937" s="259"/>
      <c r="Q937" s="259"/>
      <c r="R937" s="259"/>
      <c r="S937" s="259"/>
      <c r="T937" s="259"/>
      <c r="U937" s="259"/>
      <c r="V937" s="259"/>
      <c r="W937" s="259"/>
      <c r="X937" s="260"/>
      <c r="AT937" s="256" t="s">
        <v>181</v>
      </c>
      <c r="AU937" s="256" t="s">
        <v>83</v>
      </c>
      <c r="AV937" s="255" t="s">
        <v>81</v>
      </c>
      <c r="AW937" s="255" t="s">
        <v>7</v>
      </c>
      <c r="AX937" s="255" t="s">
        <v>73</v>
      </c>
      <c r="AY937" s="256" t="s">
        <v>171</v>
      </c>
    </row>
    <row r="938" spans="2:65" s="216" customFormat="1" ht="13.5" x14ac:dyDescent="0.3">
      <c r="B938" s="215"/>
      <c r="D938" s="212" t="s">
        <v>181</v>
      </c>
      <c r="E938" s="217" t="s">
        <v>5</v>
      </c>
      <c r="F938" s="218" t="s">
        <v>1736</v>
      </c>
      <c r="H938" s="219">
        <v>9.66</v>
      </c>
      <c r="M938" s="215"/>
      <c r="N938" s="220"/>
      <c r="O938" s="221"/>
      <c r="P938" s="221"/>
      <c r="Q938" s="221"/>
      <c r="R938" s="221"/>
      <c r="S938" s="221"/>
      <c r="T938" s="221"/>
      <c r="U938" s="221"/>
      <c r="V938" s="221"/>
      <c r="W938" s="221"/>
      <c r="X938" s="222"/>
      <c r="AT938" s="217" t="s">
        <v>181</v>
      </c>
      <c r="AU938" s="217" t="s">
        <v>83</v>
      </c>
      <c r="AV938" s="216" t="s">
        <v>83</v>
      </c>
      <c r="AW938" s="216" t="s">
        <v>7</v>
      </c>
      <c r="AX938" s="216" t="s">
        <v>73</v>
      </c>
      <c r="AY938" s="217" t="s">
        <v>171</v>
      </c>
    </row>
    <row r="939" spans="2:65" s="224" customFormat="1" ht="13.5" x14ac:dyDescent="0.3">
      <c r="B939" s="223"/>
      <c r="D939" s="212" t="s">
        <v>181</v>
      </c>
      <c r="E939" s="225" t="s">
        <v>5</v>
      </c>
      <c r="F939" s="226" t="s">
        <v>205</v>
      </c>
      <c r="H939" s="227">
        <v>35.39</v>
      </c>
      <c r="M939" s="223"/>
      <c r="N939" s="228"/>
      <c r="O939" s="229"/>
      <c r="P939" s="229"/>
      <c r="Q939" s="229"/>
      <c r="R939" s="229"/>
      <c r="S939" s="229"/>
      <c r="T939" s="229"/>
      <c r="U939" s="229"/>
      <c r="V939" s="229"/>
      <c r="W939" s="229"/>
      <c r="X939" s="230"/>
      <c r="AT939" s="225" t="s">
        <v>181</v>
      </c>
      <c r="AU939" s="225" t="s">
        <v>83</v>
      </c>
      <c r="AV939" s="224" t="s">
        <v>177</v>
      </c>
      <c r="AW939" s="224" t="s">
        <v>7</v>
      </c>
      <c r="AX939" s="224" t="s">
        <v>81</v>
      </c>
      <c r="AY939" s="225" t="s">
        <v>171</v>
      </c>
    </row>
    <row r="940" spans="2:65" s="45" customFormat="1" ht="16.5" customHeight="1" x14ac:dyDescent="0.3">
      <c r="B940" s="38"/>
      <c r="C940" s="201" t="s">
        <v>1737</v>
      </c>
      <c r="D940" s="201" t="s">
        <v>173</v>
      </c>
      <c r="E940" s="202" t="s">
        <v>1738</v>
      </c>
      <c r="F940" s="203" t="s">
        <v>1739</v>
      </c>
      <c r="G940" s="204" t="s">
        <v>176</v>
      </c>
      <c r="H940" s="205">
        <v>13.1</v>
      </c>
      <c r="I940" s="7"/>
      <c r="J940" s="7"/>
      <c r="K940" s="206">
        <f>ROUND(P940*H940,2)</f>
        <v>0</v>
      </c>
      <c r="L940" s="203" t="s">
        <v>5</v>
      </c>
      <c r="M940" s="38"/>
      <c r="N940" s="207" t="s">
        <v>5</v>
      </c>
      <c r="O940" s="208" t="s">
        <v>42</v>
      </c>
      <c r="P940" s="144">
        <f>I940+J940</f>
        <v>0</v>
      </c>
      <c r="Q940" s="144">
        <f>ROUND(I940*H940,2)</f>
        <v>0</v>
      </c>
      <c r="R940" s="144">
        <f>ROUND(J940*H940,2)</f>
        <v>0</v>
      </c>
      <c r="S940" s="39"/>
      <c r="T940" s="209">
        <f>S940*H940</f>
        <v>0</v>
      </c>
      <c r="U940" s="209">
        <v>0</v>
      </c>
      <c r="V940" s="209">
        <f>U940*H940</f>
        <v>0</v>
      </c>
      <c r="W940" s="209">
        <v>0</v>
      </c>
      <c r="X940" s="210">
        <f>W940*H940</f>
        <v>0</v>
      </c>
      <c r="AR940" s="17" t="s">
        <v>260</v>
      </c>
      <c r="AT940" s="17" t="s">
        <v>173</v>
      </c>
      <c r="AU940" s="17" t="s">
        <v>83</v>
      </c>
      <c r="AY940" s="17" t="s">
        <v>171</v>
      </c>
      <c r="BE940" s="211">
        <f>IF(O940="základní",K940,0)</f>
        <v>0</v>
      </c>
      <c r="BF940" s="211">
        <f>IF(O940="snížená",K940,0)</f>
        <v>0</v>
      </c>
      <c r="BG940" s="211">
        <f>IF(O940="zákl. přenesená",K940,0)</f>
        <v>0</v>
      </c>
      <c r="BH940" s="211">
        <f>IF(O940="sníž. přenesená",K940,0)</f>
        <v>0</v>
      </c>
      <c r="BI940" s="211">
        <f>IF(O940="nulová",K940,0)</f>
        <v>0</v>
      </c>
      <c r="BJ940" s="17" t="s">
        <v>81</v>
      </c>
      <c r="BK940" s="211">
        <f>ROUND(P940*H940,2)</f>
        <v>0</v>
      </c>
      <c r="BL940" s="17" t="s">
        <v>260</v>
      </c>
      <c r="BM940" s="17" t="s">
        <v>1740</v>
      </c>
    </row>
    <row r="941" spans="2:65" s="45" customFormat="1" ht="27" x14ac:dyDescent="0.3">
      <c r="B941" s="38"/>
      <c r="D941" s="212" t="s">
        <v>179</v>
      </c>
      <c r="F941" s="213" t="s">
        <v>1267</v>
      </c>
      <c r="M941" s="38"/>
      <c r="N941" s="214"/>
      <c r="O941" s="39"/>
      <c r="P941" s="39"/>
      <c r="Q941" s="39"/>
      <c r="R941" s="39"/>
      <c r="S941" s="39"/>
      <c r="T941" s="39"/>
      <c r="U941" s="39"/>
      <c r="V941" s="39"/>
      <c r="W941" s="39"/>
      <c r="X941" s="87"/>
      <c r="AT941" s="17" t="s">
        <v>179</v>
      </c>
      <c r="AU941" s="17" t="s">
        <v>83</v>
      </c>
    </row>
    <row r="942" spans="2:65" s="255" customFormat="1" ht="27" x14ac:dyDescent="0.3">
      <c r="B942" s="254"/>
      <c r="D942" s="212" t="s">
        <v>181</v>
      </c>
      <c r="E942" s="256" t="s">
        <v>5</v>
      </c>
      <c r="F942" s="257" t="s">
        <v>1741</v>
      </c>
      <c r="H942" s="256" t="s">
        <v>5</v>
      </c>
      <c r="M942" s="254"/>
      <c r="N942" s="258"/>
      <c r="O942" s="259"/>
      <c r="P942" s="259"/>
      <c r="Q942" s="259"/>
      <c r="R942" s="259"/>
      <c r="S942" s="259"/>
      <c r="T942" s="259"/>
      <c r="U942" s="259"/>
      <c r="V942" s="259"/>
      <c r="W942" s="259"/>
      <c r="X942" s="260"/>
      <c r="AT942" s="256" t="s">
        <v>181</v>
      </c>
      <c r="AU942" s="256" t="s">
        <v>83</v>
      </c>
      <c r="AV942" s="255" t="s">
        <v>81</v>
      </c>
      <c r="AW942" s="255" t="s">
        <v>7</v>
      </c>
      <c r="AX942" s="255" t="s">
        <v>73</v>
      </c>
      <c r="AY942" s="256" t="s">
        <v>171</v>
      </c>
    </row>
    <row r="943" spans="2:65" s="255" customFormat="1" ht="13.5" x14ac:dyDescent="0.3">
      <c r="B943" s="254"/>
      <c r="D943" s="212" t="s">
        <v>181</v>
      </c>
      <c r="E943" s="256" t="s">
        <v>5</v>
      </c>
      <c r="F943" s="257" t="s">
        <v>1489</v>
      </c>
      <c r="H943" s="256" t="s">
        <v>5</v>
      </c>
      <c r="M943" s="254"/>
      <c r="N943" s="258"/>
      <c r="O943" s="259"/>
      <c r="P943" s="259"/>
      <c r="Q943" s="259"/>
      <c r="R943" s="259"/>
      <c r="S943" s="259"/>
      <c r="T943" s="259"/>
      <c r="U943" s="259"/>
      <c r="V943" s="259"/>
      <c r="W943" s="259"/>
      <c r="X943" s="260"/>
      <c r="AT943" s="256" t="s">
        <v>181</v>
      </c>
      <c r="AU943" s="256" t="s">
        <v>83</v>
      </c>
      <c r="AV943" s="255" t="s">
        <v>81</v>
      </c>
      <c r="AW943" s="255" t="s">
        <v>7</v>
      </c>
      <c r="AX943" s="255" t="s">
        <v>73</v>
      </c>
      <c r="AY943" s="256" t="s">
        <v>171</v>
      </c>
    </row>
    <row r="944" spans="2:65" s="216" customFormat="1" ht="13.5" x14ac:dyDescent="0.3">
      <c r="B944" s="215"/>
      <c r="D944" s="212" t="s">
        <v>181</v>
      </c>
      <c r="E944" s="217" t="s">
        <v>5</v>
      </c>
      <c r="F944" s="218" t="s">
        <v>1742</v>
      </c>
      <c r="H944" s="219">
        <v>7.99</v>
      </c>
      <c r="M944" s="215"/>
      <c r="N944" s="220"/>
      <c r="O944" s="221"/>
      <c r="P944" s="221"/>
      <c r="Q944" s="221"/>
      <c r="R944" s="221"/>
      <c r="S944" s="221"/>
      <c r="T944" s="221"/>
      <c r="U944" s="221"/>
      <c r="V944" s="221"/>
      <c r="W944" s="221"/>
      <c r="X944" s="222"/>
      <c r="AT944" s="217" t="s">
        <v>181</v>
      </c>
      <c r="AU944" s="217" t="s">
        <v>83</v>
      </c>
      <c r="AV944" s="216" t="s">
        <v>83</v>
      </c>
      <c r="AW944" s="216" t="s">
        <v>7</v>
      </c>
      <c r="AX944" s="216" t="s">
        <v>73</v>
      </c>
      <c r="AY944" s="217" t="s">
        <v>171</v>
      </c>
    </row>
    <row r="945" spans="2:65" s="255" customFormat="1" ht="13.5" x14ac:dyDescent="0.3">
      <c r="B945" s="254"/>
      <c r="D945" s="212" t="s">
        <v>181</v>
      </c>
      <c r="E945" s="256" t="s">
        <v>5</v>
      </c>
      <c r="F945" s="257" t="s">
        <v>1491</v>
      </c>
      <c r="H945" s="256" t="s">
        <v>5</v>
      </c>
      <c r="M945" s="254"/>
      <c r="N945" s="258"/>
      <c r="O945" s="259"/>
      <c r="P945" s="259"/>
      <c r="Q945" s="259"/>
      <c r="R945" s="259"/>
      <c r="S945" s="259"/>
      <c r="T945" s="259"/>
      <c r="U945" s="259"/>
      <c r="V945" s="259"/>
      <c r="W945" s="259"/>
      <c r="X945" s="260"/>
      <c r="AT945" s="256" t="s">
        <v>181</v>
      </c>
      <c r="AU945" s="256" t="s">
        <v>83</v>
      </c>
      <c r="AV945" s="255" t="s">
        <v>81</v>
      </c>
      <c r="AW945" s="255" t="s">
        <v>7</v>
      </c>
      <c r="AX945" s="255" t="s">
        <v>73</v>
      </c>
      <c r="AY945" s="256" t="s">
        <v>171</v>
      </c>
    </row>
    <row r="946" spans="2:65" s="216" customFormat="1" ht="13.5" x14ac:dyDescent="0.3">
      <c r="B946" s="215"/>
      <c r="D946" s="212" t="s">
        <v>181</v>
      </c>
      <c r="E946" s="217" t="s">
        <v>5</v>
      </c>
      <c r="F946" s="218" t="s">
        <v>1743</v>
      </c>
      <c r="H946" s="219">
        <v>2.2200000000000002</v>
      </c>
      <c r="M946" s="215"/>
      <c r="N946" s="220"/>
      <c r="O946" s="221"/>
      <c r="P946" s="221"/>
      <c r="Q946" s="221"/>
      <c r="R946" s="221"/>
      <c r="S946" s="221"/>
      <c r="T946" s="221"/>
      <c r="U946" s="221"/>
      <c r="V946" s="221"/>
      <c r="W946" s="221"/>
      <c r="X946" s="222"/>
      <c r="AT946" s="217" t="s">
        <v>181</v>
      </c>
      <c r="AU946" s="217" t="s">
        <v>83</v>
      </c>
      <c r="AV946" s="216" t="s">
        <v>83</v>
      </c>
      <c r="AW946" s="216" t="s">
        <v>7</v>
      </c>
      <c r="AX946" s="216" t="s">
        <v>73</v>
      </c>
      <c r="AY946" s="217" t="s">
        <v>171</v>
      </c>
    </row>
    <row r="947" spans="2:65" s="255" customFormat="1" ht="13.5" x14ac:dyDescent="0.3">
      <c r="B947" s="254"/>
      <c r="D947" s="212" t="s">
        <v>181</v>
      </c>
      <c r="E947" s="256" t="s">
        <v>5</v>
      </c>
      <c r="F947" s="257" t="s">
        <v>1493</v>
      </c>
      <c r="H947" s="256" t="s">
        <v>5</v>
      </c>
      <c r="M947" s="254"/>
      <c r="N947" s="258"/>
      <c r="O947" s="259"/>
      <c r="P947" s="259"/>
      <c r="Q947" s="259"/>
      <c r="R947" s="259"/>
      <c r="S947" s="259"/>
      <c r="T947" s="259"/>
      <c r="U947" s="259"/>
      <c r="V947" s="259"/>
      <c r="W947" s="259"/>
      <c r="X947" s="260"/>
      <c r="AT947" s="256" t="s">
        <v>181</v>
      </c>
      <c r="AU947" s="256" t="s">
        <v>83</v>
      </c>
      <c r="AV947" s="255" t="s">
        <v>81</v>
      </c>
      <c r="AW947" s="255" t="s">
        <v>7</v>
      </c>
      <c r="AX947" s="255" t="s">
        <v>73</v>
      </c>
      <c r="AY947" s="256" t="s">
        <v>171</v>
      </c>
    </row>
    <row r="948" spans="2:65" s="216" customFormat="1" ht="13.5" x14ac:dyDescent="0.3">
      <c r="B948" s="215"/>
      <c r="D948" s="212" t="s">
        <v>181</v>
      </c>
      <c r="E948" s="217" t="s">
        <v>5</v>
      </c>
      <c r="F948" s="218" t="s">
        <v>1744</v>
      </c>
      <c r="H948" s="219">
        <v>1.1299999999999999</v>
      </c>
      <c r="M948" s="215"/>
      <c r="N948" s="220"/>
      <c r="O948" s="221"/>
      <c r="P948" s="221"/>
      <c r="Q948" s="221"/>
      <c r="R948" s="221"/>
      <c r="S948" s="221"/>
      <c r="T948" s="221"/>
      <c r="U948" s="221"/>
      <c r="V948" s="221"/>
      <c r="W948" s="221"/>
      <c r="X948" s="222"/>
      <c r="AT948" s="217" t="s">
        <v>181</v>
      </c>
      <c r="AU948" s="217" t="s">
        <v>83</v>
      </c>
      <c r="AV948" s="216" t="s">
        <v>83</v>
      </c>
      <c r="AW948" s="216" t="s">
        <v>7</v>
      </c>
      <c r="AX948" s="216" t="s">
        <v>73</v>
      </c>
      <c r="AY948" s="217" t="s">
        <v>171</v>
      </c>
    </row>
    <row r="949" spans="2:65" s="255" customFormat="1" ht="13.5" x14ac:dyDescent="0.3">
      <c r="B949" s="254"/>
      <c r="D949" s="212" t="s">
        <v>181</v>
      </c>
      <c r="E949" s="256" t="s">
        <v>5</v>
      </c>
      <c r="F949" s="257" t="s">
        <v>1495</v>
      </c>
      <c r="H949" s="256" t="s">
        <v>5</v>
      </c>
      <c r="M949" s="254"/>
      <c r="N949" s="258"/>
      <c r="O949" s="259"/>
      <c r="P949" s="259"/>
      <c r="Q949" s="259"/>
      <c r="R949" s="259"/>
      <c r="S949" s="259"/>
      <c r="T949" s="259"/>
      <c r="U949" s="259"/>
      <c r="V949" s="259"/>
      <c r="W949" s="259"/>
      <c r="X949" s="260"/>
      <c r="AT949" s="256" t="s">
        <v>181</v>
      </c>
      <c r="AU949" s="256" t="s">
        <v>83</v>
      </c>
      <c r="AV949" s="255" t="s">
        <v>81</v>
      </c>
      <c r="AW949" s="255" t="s">
        <v>7</v>
      </c>
      <c r="AX949" s="255" t="s">
        <v>73</v>
      </c>
      <c r="AY949" s="256" t="s">
        <v>171</v>
      </c>
    </row>
    <row r="950" spans="2:65" s="216" customFormat="1" ht="13.5" x14ac:dyDescent="0.3">
      <c r="B950" s="215"/>
      <c r="D950" s="212" t="s">
        <v>181</v>
      </c>
      <c r="E950" s="217" t="s">
        <v>5</v>
      </c>
      <c r="F950" s="218" t="s">
        <v>1745</v>
      </c>
      <c r="H950" s="219">
        <v>1.76</v>
      </c>
      <c r="M950" s="215"/>
      <c r="N950" s="220"/>
      <c r="O950" s="221"/>
      <c r="P950" s="221"/>
      <c r="Q950" s="221"/>
      <c r="R950" s="221"/>
      <c r="S950" s="221"/>
      <c r="T950" s="221"/>
      <c r="U950" s="221"/>
      <c r="V950" s="221"/>
      <c r="W950" s="221"/>
      <c r="X950" s="222"/>
      <c r="AT950" s="217" t="s">
        <v>181</v>
      </c>
      <c r="AU950" s="217" t="s">
        <v>83</v>
      </c>
      <c r="AV950" s="216" t="s">
        <v>83</v>
      </c>
      <c r="AW950" s="216" t="s">
        <v>7</v>
      </c>
      <c r="AX950" s="216" t="s">
        <v>73</v>
      </c>
      <c r="AY950" s="217" t="s">
        <v>171</v>
      </c>
    </row>
    <row r="951" spans="2:65" s="224" customFormat="1" ht="13.5" x14ac:dyDescent="0.3">
      <c r="B951" s="223"/>
      <c r="D951" s="212" t="s">
        <v>181</v>
      </c>
      <c r="E951" s="225" t="s">
        <v>5</v>
      </c>
      <c r="F951" s="226" t="s">
        <v>205</v>
      </c>
      <c r="H951" s="227">
        <v>13.1</v>
      </c>
      <c r="M951" s="223"/>
      <c r="N951" s="228"/>
      <c r="O951" s="229"/>
      <c r="P951" s="229"/>
      <c r="Q951" s="229"/>
      <c r="R951" s="229"/>
      <c r="S951" s="229"/>
      <c r="T951" s="229"/>
      <c r="U951" s="229"/>
      <c r="V951" s="229"/>
      <c r="W951" s="229"/>
      <c r="X951" s="230"/>
      <c r="AT951" s="225" t="s">
        <v>181</v>
      </c>
      <c r="AU951" s="225" t="s">
        <v>83</v>
      </c>
      <c r="AV951" s="224" t="s">
        <v>177</v>
      </c>
      <c r="AW951" s="224" t="s">
        <v>7</v>
      </c>
      <c r="AX951" s="224" t="s">
        <v>81</v>
      </c>
      <c r="AY951" s="225" t="s">
        <v>171</v>
      </c>
    </row>
    <row r="952" spans="2:65" s="45" customFormat="1" ht="16.5" customHeight="1" x14ac:dyDescent="0.3">
      <c r="B952" s="38"/>
      <c r="C952" s="201" t="s">
        <v>766</v>
      </c>
      <c r="D952" s="201" t="s">
        <v>173</v>
      </c>
      <c r="E952" s="202" t="s">
        <v>1746</v>
      </c>
      <c r="F952" s="203" t="s">
        <v>1747</v>
      </c>
      <c r="G952" s="204" t="s">
        <v>176</v>
      </c>
      <c r="H952" s="205">
        <v>48.49</v>
      </c>
      <c r="I952" s="7"/>
      <c r="J952" s="7"/>
      <c r="K952" s="206">
        <f>ROUND(P952*H952,2)</f>
        <v>0</v>
      </c>
      <c r="L952" s="203" t="s">
        <v>5</v>
      </c>
      <c r="M952" s="38"/>
      <c r="N952" s="207" t="s">
        <v>5</v>
      </c>
      <c r="O952" s="208" t="s">
        <v>42</v>
      </c>
      <c r="P952" s="144">
        <f>I952+J952</f>
        <v>0</v>
      </c>
      <c r="Q952" s="144">
        <f>ROUND(I952*H952,2)</f>
        <v>0</v>
      </c>
      <c r="R952" s="144">
        <f>ROUND(J952*H952,2)</f>
        <v>0</v>
      </c>
      <c r="S952" s="39"/>
      <c r="T952" s="209">
        <f>S952*H952</f>
        <v>0</v>
      </c>
      <c r="U952" s="209">
        <v>0</v>
      </c>
      <c r="V952" s="209">
        <f>U952*H952</f>
        <v>0</v>
      </c>
      <c r="W952" s="209">
        <v>0</v>
      </c>
      <c r="X952" s="210">
        <f>W952*H952</f>
        <v>0</v>
      </c>
      <c r="AR952" s="17" t="s">
        <v>260</v>
      </c>
      <c r="AT952" s="17" t="s">
        <v>173</v>
      </c>
      <c r="AU952" s="17" t="s">
        <v>83</v>
      </c>
      <c r="AY952" s="17" t="s">
        <v>171</v>
      </c>
      <c r="BE952" s="211">
        <f>IF(O952="základní",K952,0)</f>
        <v>0</v>
      </c>
      <c r="BF952" s="211">
        <f>IF(O952="snížená",K952,0)</f>
        <v>0</v>
      </c>
      <c r="BG952" s="211">
        <f>IF(O952="zákl. přenesená",K952,0)</f>
        <v>0</v>
      </c>
      <c r="BH952" s="211">
        <f>IF(O952="sníž. přenesená",K952,0)</f>
        <v>0</v>
      </c>
      <c r="BI952" s="211">
        <f>IF(O952="nulová",K952,0)</f>
        <v>0</v>
      </c>
      <c r="BJ952" s="17" t="s">
        <v>81</v>
      </c>
      <c r="BK952" s="211">
        <f>ROUND(P952*H952,2)</f>
        <v>0</v>
      </c>
      <c r="BL952" s="17" t="s">
        <v>260</v>
      </c>
      <c r="BM952" s="17" t="s">
        <v>1748</v>
      </c>
    </row>
    <row r="953" spans="2:65" s="45" customFormat="1" ht="27" x14ac:dyDescent="0.3">
      <c r="B953" s="38"/>
      <c r="C953" s="39"/>
      <c r="D953" s="262" t="s">
        <v>179</v>
      </c>
      <c r="E953" s="39"/>
      <c r="F953" s="269" t="s">
        <v>1267</v>
      </c>
      <c r="G953" s="39"/>
      <c r="H953" s="39"/>
      <c r="I953" s="39"/>
      <c r="J953" s="39"/>
      <c r="K953" s="39"/>
      <c r="L953" s="39"/>
      <c r="M953" s="38"/>
      <c r="N953" s="214"/>
      <c r="O953" s="39"/>
      <c r="P953" s="39"/>
      <c r="Q953" s="39"/>
      <c r="R953" s="39"/>
      <c r="S953" s="39"/>
      <c r="T953" s="39"/>
      <c r="U953" s="39"/>
      <c r="V953" s="39"/>
      <c r="W953" s="39"/>
      <c r="X953" s="87"/>
      <c r="AT953" s="17" t="s">
        <v>179</v>
      </c>
      <c r="AU953" s="17" t="s">
        <v>83</v>
      </c>
    </row>
    <row r="954" spans="2:65" s="255" customFormat="1" ht="13.5" x14ac:dyDescent="0.3">
      <c r="B954" s="254"/>
      <c r="D954" s="212" t="s">
        <v>181</v>
      </c>
      <c r="E954" s="256" t="s">
        <v>5</v>
      </c>
      <c r="F954" s="257" t="s">
        <v>1733</v>
      </c>
      <c r="H954" s="256" t="s">
        <v>5</v>
      </c>
      <c r="M954" s="254"/>
      <c r="N954" s="258"/>
      <c r="O954" s="259"/>
      <c r="P954" s="259"/>
      <c r="Q954" s="259"/>
      <c r="R954" s="259"/>
      <c r="S954" s="259"/>
      <c r="T954" s="259"/>
      <c r="U954" s="259"/>
      <c r="V954" s="259"/>
      <c r="W954" s="259"/>
      <c r="X954" s="260"/>
      <c r="AT954" s="256" t="s">
        <v>181</v>
      </c>
      <c r="AU954" s="256" t="s">
        <v>83</v>
      </c>
      <c r="AV954" s="255" t="s">
        <v>81</v>
      </c>
      <c r="AW954" s="255" t="s">
        <v>7</v>
      </c>
      <c r="AX954" s="255" t="s">
        <v>73</v>
      </c>
      <c r="AY954" s="256" t="s">
        <v>171</v>
      </c>
    </row>
    <row r="955" spans="2:65" s="255" customFormat="1" ht="13.5" x14ac:dyDescent="0.3">
      <c r="B955" s="254"/>
      <c r="C955" s="259"/>
      <c r="D955" s="262" t="s">
        <v>181</v>
      </c>
      <c r="E955" s="264" t="s">
        <v>5</v>
      </c>
      <c r="F955" s="268" t="s">
        <v>1502</v>
      </c>
      <c r="G955" s="259"/>
      <c r="H955" s="264" t="s">
        <v>5</v>
      </c>
      <c r="I955" s="259"/>
      <c r="J955" s="259"/>
      <c r="K955" s="259"/>
      <c r="L955" s="259"/>
      <c r="M955" s="254"/>
      <c r="N955" s="258"/>
      <c r="O955" s="259"/>
      <c r="P955" s="259"/>
      <c r="Q955" s="259"/>
      <c r="R955" s="259"/>
      <c r="S955" s="259"/>
      <c r="T955" s="259"/>
      <c r="U955" s="259"/>
      <c r="V955" s="259"/>
      <c r="W955" s="259"/>
      <c r="X955" s="260"/>
      <c r="AT955" s="256" t="s">
        <v>181</v>
      </c>
      <c r="AU955" s="256" t="s">
        <v>83</v>
      </c>
      <c r="AV955" s="255" t="s">
        <v>81</v>
      </c>
      <c r="AW955" s="255" t="s">
        <v>7</v>
      </c>
      <c r="AX955" s="255" t="s">
        <v>73</v>
      </c>
      <c r="AY955" s="256" t="s">
        <v>171</v>
      </c>
    </row>
    <row r="956" spans="2:65" s="216" customFormat="1" ht="13.5" x14ac:dyDescent="0.3">
      <c r="B956" s="215"/>
      <c r="D956" s="212" t="s">
        <v>181</v>
      </c>
      <c r="E956" s="217" t="s">
        <v>5</v>
      </c>
      <c r="F956" s="218" t="s">
        <v>1734</v>
      </c>
      <c r="H956" s="219">
        <v>14.15</v>
      </c>
      <c r="M956" s="215"/>
      <c r="N956" s="220"/>
      <c r="O956" s="221"/>
      <c r="P956" s="221"/>
      <c r="Q956" s="221"/>
      <c r="R956" s="221"/>
      <c r="S956" s="221"/>
      <c r="T956" s="221"/>
      <c r="U956" s="221"/>
      <c r="V956" s="221"/>
      <c r="W956" s="221"/>
      <c r="X956" s="222"/>
      <c r="AT956" s="217" t="s">
        <v>181</v>
      </c>
      <c r="AU956" s="217" t="s">
        <v>83</v>
      </c>
      <c r="AV956" s="216" t="s">
        <v>83</v>
      </c>
      <c r="AW956" s="216" t="s">
        <v>7</v>
      </c>
      <c r="AX956" s="216" t="s">
        <v>73</v>
      </c>
      <c r="AY956" s="217" t="s">
        <v>171</v>
      </c>
    </row>
    <row r="957" spans="2:65" s="255" customFormat="1" ht="13.5" x14ac:dyDescent="0.3">
      <c r="B957" s="254"/>
      <c r="D957" s="212" t="s">
        <v>181</v>
      </c>
      <c r="E957" s="256" t="s">
        <v>5</v>
      </c>
      <c r="F957" s="257" t="s">
        <v>1487</v>
      </c>
      <c r="H957" s="256" t="s">
        <v>5</v>
      </c>
      <c r="M957" s="254"/>
      <c r="N957" s="258"/>
      <c r="O957" s="259"/>
      <c r="P957" s="259"/>
      <c r="Q957" s="259"/>
      <c r="R957" s="259"/>
      <c r="S957" s="259"/>
      <c r="T957" s="259"/>
      <c r="U957" s="259"/>
      <c r="V957" s="259"/>
      <c r="W957" s="259"/>
      <c r="X957" s="260"/>
      <c r="AT957" s="256" t="s">
        <v>181</v>
      </c>
      <c r="AU957" s="256" t="s">
        <v>83</v>
      </c>
      <c r="AV957" s="255" t="s">
        <v>81</v>
      </c>
      <c r="AW957" s="255" t="s">
        <v>7</v>
      </c>
      <c r="AX957" s="255" t="s">
        <v>73</v>
      </c>
      <c r="AY957" s="256" t="s">
        <v>171</v>
      </c>
    </row>
    <row r="958" spans="2:65" s="216" customFormat="1" ht="13.5" x14ac:dyDescent="0.3">
      <c r="B958" s="215"/>
      <c r="D958" s="212" t="s">
        <v>181</v>
      </c>
      <c r="E958" s="217" t="s">
        <v>5</v>
      </c>
      <c r="F958" s="218" t="s">
        <v>1735</v>
      </c>
      <c r="H958" s="219">
        <v>11.58</v>
      </c>
      <c r="M958" s="215"/>
      <c r="N958" s="220"/>
      <c r="O958" s="221"/>
      <c r="P958" s="221"/>
      <c r="Q958" s="221"/>
      <c r="R958" s="221"/>
      <c r="S958" s="221"/>
      <c r="T958" s="221"/>
      <c r="U958" s="221"/>
      <c r="V958" s="221"/>
      <c r="W958" s="221"/>
      <c r="X958" s="222"/>
      <c r="AT958" s="217" t="s">
        <v>181</v>
      </c>
      <c r="AU958" s="217" t="s">
        <v>83</v>
      </c>
      <c r="AV958" s="216" t="s">
        <v>83</v>
      </c>
      <c r="AW958" s="216" t="s">
        <v>7</v>
      </c>
      <c r="AX958" s="216" t="s">
        <v>73</v>
      </c>
      <c r="AY958" s="217" t="s">
        <v>171</v>
      </c>
    </row>
    <row r="959" spans="2:65" s="255" customFormat="1" ht="13.5" x14ac:dyDescent="0.3">
      <c r="B959" s="254"/>
      <c r="D959" s="212" t="s">
        <v>181</v>
      </c>
      <c r="E959" s="256" t="s">
        <v>5</v>
      </c>
      <c r="F959" s="257" t="s">
        <v>1505</v>
      </c>
      <c r="H959" s="256" t="s">
        <v>5</v>
      </c>
      <c r="M959" s="254"/>
      <c r="N959" s="258"/>
      <c r="O959" s="259"/>
      <c r="P959" s="259"/>
      <c r="Q959" s="259"/>
      <c r="R959" s="259"/>
      <c r="S959" s="259"/>
      <c r="T959" s="259"/>
      <c r="U959" s="259"/>
      <c r="V959" s="259"/>
      <c r="W959" s="259"/>
      <c r="X959" s="260"/>
      <c r="AT959" s="256" t="s">
        <v>181</v>
      </c>
      <c r="AU959" s="256" t="s">
        <v>83</v>
      </c>
      <c r="AV959" s="255" t="s">
        <v>81</v>
      </c>
      <c r="AW959" s="255" t="s">
        <v>7</v>
      </c>
      <c r="AX959" s="255" t="s">
        <v>73</v>
      </c>
      <c r="AY959" s="256" t="s">
        <v>171</v>
      </c>
    </row>
    <row r="960" spans="2:65" s="216" customFormat="1" ht="13.5" x14ac:dyDescent="0.3">
      <c r="B960" s="215"/>
      <c r="D960" s="212" t="s">
        <v>181</v>
      </c>
      <c r="E960" s="217" t="s">
        <v>5</v>
      </c>
      <c r="F960" s="218" t="s">
        <v>1736</v>
      </c>
      <c r="H960" s="219">
        <v>9.66</v>
      </c>
      <c r="M960" s="215"/>
      <c r="N960" s="220"/>
      <c r="O960" s="221"/>
      <c r="P960" s="221"/>
      <c r="Q960" s="221"/>
      <c r="R960" s="221"/>
      <c r="S960" s="221"/>
      <c r="T960" s="221"/>
      <c r="U960" s="221"/>
      <c r="V960" s="221"/>
      <c r="W960" s="221"/>
      <c r="X960" s="222"/>
      <c r="AT960" s="217" t="s">
        <v>181</v>
      </c>
      <c r="AU960" s="217" t="s">
        <v>83</v>
      </c>
      <c r="AV960" s="216" t="s">
        <v>83</v>
      </c>
      <c r="AW960" s="216" t="s">
        <v>7</v>
      </c>
      <c r="AX960" s="216" t="s">
        <v>73</v>
      </c>
      <c r="AY960" s="217" t="s">
        <v>171</v>
      </c>
    </row>
    <row r="961" spans="2:65" s="244" customFormat="1" ht="13.5" x14ac:dyDescent="0.3">
      <c r="B961" s="243"/>
      <c r="D961" s="212" t="s">
        <v>181</v>
      </c>
      <c r="E961" s="245" t="s">
        <v>5</v>
      </c>
      <c r="F961" s="246" t="s">
        <v>501</v>
      </c>
      <c r="H961" s="247">
        <v>35.39</v>
      </c>
      <c r="M961" s="243"/>
      <c r="N961" s="248"/>
      <c r="O961" s="249"/>
      <c r="P961" s="249"/>
      <c r="Q961" s="249"/>
      <c r="R961" s="249"/>
      <c r="S961" s="249"/>
      <c r="T961" s="249"/>
      <c r="U961" s="249"/>
      <c r="V961" s="249"/>
      <c r="W961" s="249"/>
      <c r="X961" s="250"/>
      <c r="AT961" s="245" t="s">
        <v>181</v>
      </c>
      <c r="AU961" s="245" t="s">
        <v>83</v>
      </c>
      <c r="AV961" s="244" t="s">
        <v>188</v>
      </c>
      <c r="AW961" s="244" t="s">
        <v>7</v>
      </c>
      <c r="AX961" s="244" t="s">
        <v>73</v>
      </c>
      <c r="AY961" s="245" t="s">
        <v>171</v>
      </c>
    </row>
    <row r="962" spans="2:65" s="255" customFormat="1" ht="27" x14ac:dyDescent="0.3">
      <c r="B962" s="254"/>
      <c r="D962" s="212" t="s">
        <v>181</v>
      </c>
      <c r="E962" s="256" t="s">
        <v>5</v>
      </c>
      <c r="F962" s="257" t="s">
        <v>1741</v>
      </c>
      <c r="H962" s="256" t="s">
        <v>5</v>
      </c>
      <c r="M962" s="254"/>
      <c r="N962" s="258"/>
      <c r="O962" s="259"/>
      <c r="P962" s="259"/>
      <c r="Q962" s="259"/>
      <c r="R962" s="259"/>
      <c r="S962" s="259"/>
      <c r="T962" s="259"/>
      <c r="U962" s="259"/>
      <c r="V962" s="259"/>
      <c r="W962" s="259"/>
      <c r="X962" s="260"/>
      <c r="AT962" s="256" t="s">
        <v>181</v>
      </c>
      <c r="AU962" s="256" t="s">
        <v>83</v>
      </c>
      <c r="AV962" s="255" t="s">
        <v>81</v>
      </c>
      <c r="AW962" s="255" t="s">
        <v>7</v>
      </c>
      <c r="AX962" s="255" t="s">
        <v>73</v>
      </c>
      <c r="AY962" s="256" t="s">
        <v>171</v>
      </c>
    </row>
    <row r="963" spans="2:65" s="255" customFormat="1" ht="13.5" x14ac:dyDescent="0.3">
      <c r="B963" s="254"/>
      <c r="D963" s="212" t="s">
        <v>181</v>
      </c>
      <c r="E963" s="256" t="s">
        <v>5</v>
      </c>
      <c r="F963" s="257" t="s">
        <v>1489</v>
      </c>
      <c r="H963" s="256" t="s">
        <v>5</v>
      </c>
      <c r="M963" s="254"/>
      <c r="N963" s="258"/>
      <c r="O963" s="259"/>
      <c r="P963" s="259"/>
      <c r="Q963" s="259"/>
      <c r="R963" s="259"/>
      <c r="S963" s="259"/>
      <c r="T963" s="259"/>
      <c r="U963" s="259"/>
      <c r="V963" s="259"/>
      <c r="W963" s="259"/>
      <c r="X963" s="260"/>
      <c r="AT963" s="256" t="s">
        <v>181</v>
      </c>
      <c r="AU963" s="256" t="s">
        <v>83</v>
      </c>
      <c r="AV963" s="255" t="s">
        <v>81</v>
      </c>
      <c r="AW963" s="255" t="s">
        <v>7</v>
      </c>
      <c r="AX963" s="255" t="s">
        <v>73</v>
      </c>
      <c r="AY963" s="256" t="s">
        <v>171</v>
      </c>
    </row>
    <row r="964" spans="2:65" s="216" customFormat="1" ht="13.5" x14ac:dyDescent="0.3">
      <c r="B964" s="215"/>
      <c r="D964" s="212" t="s">
        <v>181</v>
      </c>
      <c r="E964" s="217" t="s">
        <v>5</v>
      </c>
      <c r="F964" s="218" t="s">
        <v>1742</v>
      </c>
      <c r="H964" s="219">
        <v>7.99</v>
      </c>
      <c r="M964" s="215"/>
      <c r="N964" s="220"/>
      <c r="O964" s="221"/>
      <c r="P964" s="221"/>
      <c r="Q964" s="221"/>
      <c r="R964" s="221"/>
      <c r="S964" s="221"/>
      <c r="T964" s="221"/>
      <c r="U964" s="221"/>
      <c r="V964" s="221"/>
      <c r="W964" s="221"/>
      <c r="X964" s="222"/>
      <c r="AT964" s="217" t="s">
        <v>181</v>
      </c>
      <c r="AU964" s="217" t="s">
        <v>83</v>
      </c>
      <c r="AV964" s="216" t="s">
        <v>83</v>
      </c>
      <c r="AW964" s="216" t="s">
        <v>7</v>
      </c>
      <c r="AX964" s="216" t="s">
        <v>73</v>
      </c>
      <c r="AY964" s="217" t="s">
        <v>171</v>
      </c>
    </row>
    <row r="965" spans="2:65" s="255" customFormat="1" ht="13.5" x14ac:dyDescent="0.3">
      <c r="B965" s="254"/>
      <c r="D965" s="212" t="s">
        <v>181</v>
      </c>
      <c r="E965" s="256" t="s">
        <v>5</v>
      </c>
      <c r="F965" s="257" t="s">
        <v>1491</v>
      </c>
      <c r="H965" s="256" t="s">
        <v>5</v>
      </c>
      <c r="M965" s="254"/>
      <c r="N965" s="258"/>
      <c r="O965" s="259"/>
      <c r="P965" s="259"/>
      <c r="Q965" s="259"/>
      <c r="R965" s="259"/>
      <c r="S965" s="259"/>
      <c r="T965" s="259"/>
      <c r="U965" s="259"/>
      <c r="V965" s="259"/>
      <c r="W965" s="259"/>
      <c r="X965" s="260"/>
      <c r="AT965" s="256" t="s">
        <v>181</v>
      </c>
      <c r="AU965" s="256" t="s">
        <v>83</v>
      </c>
      <c r="AV965" s="255" t="s">
        <v>81</v>
      </c>
      <c r="AW965" s="255" t="s">
        <v>7</v>
      </c>
      <c r="AX965" s="255" t="s">
        <v>73</v>
      </c>
      <c r="AY965" s="256" t="s">
        <v>171</v>
      </c>
    </row>
    <row r="966" spans="2:65" s="216" customFormat="1" ht="13.5" x14ac:dyDescent="0.3">
      <c r="B966" s="215"/>
      <c r="D966" s="212" t="s">
        <v>181</v>
      </c>
      <c r="E966" s="217" t="s">
        <v>5</v>
      </c>
      <c r="F966" s="218" t="s">
        <v>1743</v>
      </c>
      <c r="H966" s="219">
        <v>2.2200000000000002</v>
      </c>
      <c r="M966" s="215"/>
      <c r="N966" s="220"/>
      <c r="O966" s="221"/>
      <c r="P966" s="221"/>
      <c r="Q966" s="221"/>
      <c r="R966" s="221"/>
      <c r="S966" s="221"/>
      <c r="T966" s="221"/>
      <c r="U966" s="221"/>
      <c r="V966" s="221"/>
      <c r="W966" s="221"/>
      <c r="X966" s="222"/>
      <c r="AT966" s="217" t="s">
        <v>181</v>
      </c>
      <c r="AU966" s="217" t="s">
        <v>83</v>
      </c>
      <c r="AV966" s="216" t="s">
        <v>83</v>
      </c>
      <c r="AW966" s="216" t="s">
        <v>7</v>
      </c>
      <c r="AX966" s="216" t="s">
        <v>73</v>
      </c>
      <c r="AY966" s="217" t="s">
        <v>171</v>
      </c>
    </row>
    <row r="967" spans="2:65" s="255" customFormat="1" ht="13.5" x14ac:dyDescent="0.3">
      <c r="B967" s="254"/>
      <c r="D967" s="212" t="s">
        <v>181</v>
      </c>
      <c r="E967" s="256" t="s">
        <v>5</v>
      </c>
      <c r="F967" s="257" t="s">
        <v>1493</v>
      </c>
      <c r="H967" s="256" t="s">
        <v>5</v>
      </c>
      <c r="M967" s="254"/>
      <c r="N967" s="258"/>
      <c r="O967" s="259"/>
      <c r="P967" s="259"/>
      <c r="Q967" s="259"/>
      <c r="R967" s="259"/>
      <c r="S967" s="259"/>
      <c r="T967" s="259"/>
      <c r="U967" s="259"/>
      <c r="V967" s="259"/>
      <c r="W967" s="259"/>
      <c r="X967" s="260"/>
      <c r="AT967" s="256" t="s">
        <v>181</v>
      </c>
      <c r="AU967" s="256" t="s">
        <v>83</v>
      </c>
      <c r="AV967" s="255" t="s">
        <v>81</v>
      </c>
      <c r="AW967" s="255" t="s">
        <v>7</v>
      </c>
      <c r="AX967" s="255" t="s">
        <v>73</v>
      </c>
      <c r="AY967" s="256" t="s">
        <v>171</v>
      </c>
    </row>
    <row r="968" spans="2:65" s="216" customFormat="1" ht="13.5" x14ac:dyDescent="0.3">
      <c r="B968" s="215"/>
      <c r="D968" s="212" t="s">
        <v>181</v>
      </c>
      <c r="E968" s="217" t="s">
        <v>5</v>
      </c>
      <c r="F968" s="218" t="s">
        <v>1744</v>
      </c>
      <c r="H968" s="219">
        <v>1.1299999999999999</v>
      </c>
      <c r="M968" s="215"/>
      <c r="N968" s="220"/>
      <c r="O968" s="221"/>
      <c r="P968" s="221"/>
      <c r="Q968" s="221"/>
      <c r="R968" s="221"/>
      <c r="S968" s="221"/>
      <c r="T968" s="221"/>
      <c r="U968" s="221"/>
      <c r="V968" s="221"/>
      <c r="W968" s="221"/>
      <c r="X968" s="222"/>
      <c r="AT968" s="217" t="s">
        <v>181</v>
      </c>
      <c r="AU968" s="217" t="s">
        <v>83</v>
      </c>
      <c r="AV968" s="216" t="s">
        <v>83</v>
      </c>
      <c r="AW968" s="216" t="s">
        <v>7</v>
      </c>
      <c r="AX968" s="216" t="s">
        <v>73</v>
      </c>
      <c r="AY968" s="217" t="s">
        <v>171</v>
      </c>
    </row>
    <row r="969" spans="2:65" s="255" customFormat="1" ht="13.5" x14ac:dyDescent="0.3">
      <c r="B969" s="254"/>
      <c r="D969" s="212" t="s">
        <v>181</v>
      </c>
      <c r="E969" s="256" t="s">
        <v>5</v>
      </c>
      <c r="F969" s="257" t="s">
        <v>1495</v>
      </c>
      <c r="H969" s="256" t="s">
        <v>5</v>
      </c>
      <c r="M969" s="254"/>
      <c r="N969" s="258"/>
      <c r="O969" s="259"/>
      <c r="P969" s="259"/>
      <c r="Q969" s="259"/>
      <c r="R969" s="259"/>
      <c r="S969" s="259"/>
      <c r="T969" s="259"/>
      <c r="U969" s="259"/>
      <c r="V969" s="259"/>
      <c r="W969" s="259"/>
      <c r="X969" s="260"/>
      <c r="AT969" s="256" t="s">
        <v>181</v>
      </c>
      <c r="AU969" s="256" t="s">
        <v>83</v>
      </c>
      <c r="AV969" s="255" t="s">
        <v>81</v>
      </c>
      <c r="AW969" s="255" t="s">
        <v>7</v>
      </c>
      <c r="AX969" s="255" t="s">
        <v>73</v>
      </c>
      <c r="AY969" s="256" t="s">
        <v>171</v>
      </c>
    </row>
    <row r="970" spans="2:65" s="216" customFormat="1" ht="13.5" x14ac:dyDescent="0.3">
      <c r="B970" s="215"/>
      <c r="D970" s="212" t="s">
        <v>181</v>
      </c>
      <c r="E970" s="217" t="s">
        <v>5</v>
      </c>
      <c r="F970" s="218" t="s">
        <v>1745</v>
      </c>
      <c r="H970" s="219">
        <v>1.76</v>
      </c>
      <c r="M970" s="215"/>
      <c r="N970" s="220"/>
      <c r="O970" s="221"/>
      <c r="P970" s="221"/>
      <c r="Q970" s="221"/>
      <c r="R970" s="221"/>
      <c r="S970" s="221"/>
      <c r="T970" s="221"/>
      <c r="U970" s="221"/>
      <c r="V970" s="221"/>
      <c r="W970" s="221"/>
      <c r="X970" s="222"/>
      <c r="AT970" s="217" t="s">
        <v>181</v>
      </c>
      <c r="AU970" s="217" t="s">
        <v>83</v>
      </c>
      <c r="AV970" s="216" t="s">
        <v>83</v>
      </c>
      <c r="AW970" s="216" t="s">
        <v>7</v>
      </c>
      <c r="AX970" s="216" t="s">
        <v>73</v>
      </c>
      <c r="AY970" s="217" t="s">
        <v>171</v>
      </c>
    </row>
    <row r="971" spans="2:65" s="244" customFormat="1" ht="13.5" x14ac:dyDescent="0.3">
      <c r="B971" s="243"/>
      <c r="D971" s="212" t="s">
        <v>181</v>
      </c>
      <c r="E971" s="245" t="s">
        <v>5</v>
      </c>
      <c r="F971" s="246" t="s">
        <v>501</v>
      </c>
      <c r="H971" s="247">
        <v>13.1</v>
      </c>
      <c r="M971" s="243"/>
      <c r="N971" s="248"/>
      <c r="O971" s="249"/>
      <c r="P971" s="249"/>
      <c r="Q971" s="249"/>
      <c r="R971" s="249"/>
      <c r="S971" s="249"/>
      <c r="T971" s="249"/>
      <c r="U971" s="249"/>
      <c r="V971" s="249"/>
      <c r="W971" s="249"/>
      <c r="X971" s="250"/>
      <c r="AT971" s="245" t="s">
        <v>181</v>
      </c>
      <c r="AU971" s="245" t="s">
        <v>83</v>
      </c>
      <c r="AV971" s="244" t="s">
        <v>188</v>
      </c>
      <c r="AW971" s="244" t="s">
        <v>7</v>
      </c>
      <c r="AX971" s="244" t="s">
        <v>73</v>
      </c>
      <c r="AY971" s="245" t="s">
        <v>171</v>
      </c>
    </row>
    <row r="972" spans="2:65" s="224" customFormat="1" ht="13.5" x14ac:dyDescent="0.3">
      <c r="B972" s="223"/>
      <c r="D972" s="212" t="s">
        <v>181</v>
      </c>
      <c r="E972" s="225" t="s">
        <v>5</v>
      </c>
      <c r="F972" s="226" t="s">
        <v>205</v>
      </c>
      <c r="H972" s="227">
        <v>48.49</v>
      </c>
      <c r="M972" s="223"/>
      <c r="N972" s="228"/>
      <c r="O972" s="229"/>
      <c r="P972" s="229"/>
      <c r="Q972" s="229"/>
      <c r="R972" s="229"/>
      <c r="S972" s="229"/>
      <c r="T972" s="229"/>
      <c r="U972" s="229"/>
      <c r="V972" s="229"/>
      <c r="W972" s="229"/>
      <c r="X972" s="230"/>
      <c r="AT972" s="225" t="s">
        <v>181</v>
      </c>
      <c r="AU972" s="225" t="s">
        <v>83</v>
      </c>
      <c r="AV972" s="224" t="s">
        <v>177</v>
      </c>
      <c r="AW972" s="224" t="s">
        <v>7</v>
      </c>
      <c r="AX972" s="224" t="s">
        <v>81</v>
      </c>
      <c r="AY972" s="225" t="s">
        <v>171</v>
      </c>
    </row>
    <row r="973" spans="2:65" s="45" customFormat="1" ht="16.5" customHeight="1" x14ac:dyDescent="0.3">
      <c r="B973" s="38"/>
      <c r="C973" s="201" t="s">
        <v>1749</v>
      </c>
      <c r="D973" s="201" t="s">
        <v>173</v>
      </c>
      <c r="E973" s="202" t="s">
        <v>1750</v>
      </c>
      <c r="F973" s="203" t="s">
        <v>1751</v>
      </c>
      <c r="G973" s="204" t="s">
        <v>176</v>
      </c>
      <c r="H973" s="205">
        <v>48.49</v>
      </c>
      <c r="I973" s="7"/>
      <c r="J973" s="7"/>
      <c r="K973" s="206">
        <f>ROUND(P973*H973,2)</f>
        <v>0</v>
      </c>
      <c r="L973" s="203" t="s">
        <v>5</v>
      </c>
      <c r="M973" s="38"/>
      <c r="N973" s="207" t="s">
        <v>5</v>
      </c>
      <c r="O973" s="208" t="s">
        <v>42</v>
      </c>
      <c r="P973" s="144">
        <f>I973+J973</f>
        <v>0</v>
      </c>
      <c r="Q973" s="144">
        <f>ROUND(I973*H973,2)</f>
        <v>0</v>
      </c>
      <c r="R973" s="144">
        <f>ROUND(J973*H973,2)</f>
        <v>0</v>
      </c>
      <c r="S973" s="39"/>
      <c r="T973" s="209">
        <f>S973*H973</f>
        <v>0</v>
      </c>
      <c r="U973" s="209">
        <v>0</v>
      </c>
      <c r="V973" s="209">
        <f>U973*H973</f>
        <v>0</v>
      </c>
      <c r="W973" s="209">
        <v>0</v>
      </c>
      <c r="X973" s="210">
        <f>W973*H973</f>
        <v>0</v>
      </c>
      <c r="AR973" s="17" t="s">
        <v>260</v>
      </c>
      <c r="AT973" s="17" t="s">
        <v>173</v>
      </c>
      <c r="AU973" s="17" t="s">
        <v>83</v>
      </c>
      <c r="AY973" s="17" t="s">
        <v>171</v>
      </c>
      <c r="BE973" s="211">
        <f>IF(O973="základní",K973,0)</f>
        <v>0</v>
      </c>
      <c r="BF973" s="211">
        <f>IF(O973="snížená",K973,0)</f>
        <v>0</v>
      </c>
      <c r="BG973" s="211">
        <f>IF(O973="zákl. přenesená",K973,0)</f>
        <v>0</v>
      </c>
      <c r="BH973" s="211">
        <f>IF(O973="sníž. přenesená",K973,0)</f>
        <v>0</v>
      </c>
      <c r="BI973" s="211">
        <f>IF(O973="nulová",K973,0)</f>
        <v>0</v>
      </c>
      <c r="BJ973" s="17" t="s">
        <v>81</v>
      </c>
      <c r="BK973" s="211">
        <f>ROUND(P973*H973,2)</f>
        <v>0</v>
      </c>
      <c r="BL973" s="17" t="s">
        <v>260</v>
      </c>
      <c r="BM973" s="17" t="s">
        <v>1752</v>
      </c>
    </row>
    <row r="974" spans="2:65" s="45" customFormat="1" ht="27" x14ac:dyDescent="0.3">
      <c r="B974" s="38"/>
      <c r="D974" s="212" t="s">
        <v>179</v>
      </c>
      <c r="F974" s="213" t="s">
        <v>1267</v>
      </c>
      <c r="M974" s="38"/>
      <c r="N974" s="214"/>
      <c r="O974" s="39"/>
      <c r="P974" s="39"/>
      <c r="Q974" s="39"/>
      <c r="R974" s="39"/>
      <c r="S974" s="39"/>
      <c r="T974" s="39"/>
      <c r="U974" s="39"/>
      <c r="V974" s="39"/>
      <c r="W974" s="39"/>
      <c r="X974" s="87"/>
      <c r="AT974" s="17" t="s">
        <v>179</v>
      </c>
      <c r="AU974" s="17" t="s">
        <v>83</v>
      </c>
    </row>
    <row r="975" spans="2:65" s="255" customFormat="1" ht="13.5" x14ac:dyDescent="0.3">
      <c r="B975" s="254"/>
      <c r="D975" s="212" t="s">
        <v>181</v>
      </c>
      <c r="E975" s="256" t="s">
        <v>5</v>
      </c>
      <c r="F975" s="257" t="s">
        <v>1733</v>
      </c>
      <c r="H975" s="256" t="s">
        <v>5</v>
      </c>
      <c r="M975" s="254"/>
      <c r="N975" s="258"/>
      <c r="O975" s="259"/>
      <c r="P975" s="259"/>
      <c r="Q975" s="259"/>
      <c r="R975" s="259"/>
      <c r="S975" s="259"/>
      <c r="T975" s="259"/>
      <c r="U975" s="259"/>
      <c r="V975" s="259"/>
      <c r="W975" s="259"/>
      <c r="X975" s="260"/>
      <c r="AT975" s="256" t="s">
        <v>181</v>
      </c>
      <c r="AU975" s="256" t="s">
        <v>83</v>
      </c>
      <c r="AV975" s="255" t="s">
        <v>81</v>
      </c>
      <c r="AW975" s="255" t="s">
        <v>7</v>
      </c>
      <c r="AX975" s="255" t="s">
        <v>73</v>
      </c>
      <c r="AY975" s="256" t="s">
        <v>171</v>
      </c>
    </row>
    <row r="976" spans="2:65" s="255" customFormat="1" ht="13.5" x14ac:dyDescent="0.3">
      <c r="B976" s="254"/>
      <c r="D976" s="212" t="s">
        <v>181</v>
      </c>
      <c r="E976" s="256" t="s">
        <v>5</v>
      </c>
      <c r="F976" s="257" t="s">
        <v>1502</v>
      </c>
      <c r="H976" s="256" t="s">
        <v>5</v>
      </c>
      <c r="M976" s="254"/>
      <c r="N976" s="258"/>
      <c r="O976" s="259"/>
      <c r="P976" s="259"/>
      <c r="Q976" s="259"/>
      <c r="R976" s="259"/>
      <c r="S976" s="259"/>
      <c r="T976" s="259"/>
      <c r="U976" s="259"/>
      <c r="V976" s="259"/>
      <c r="W976" s="259"/>
      <c r="X976" s="260"/>
      <c r="AT976" s="256" t="s">
        <v>181</v>
      </c>
      <c r="AU976" s="256" t="s">
        <v>83</v>
      </c>
      <c r="AV976" s="255" t="s">
        <v>81</v>
      </c>
      <c r="AW976" s="255" t="s">
        <v>7</v>
      </c>
      <c r="AX976" s="255" t="s">
        <v>73</v>
      </c>
      <c r="AY976" s="256" t="s">
        <v>171</v>
      </c>
    </row>
    <row r="977" spans="2:51" s="216" customFormat="1" ht="13.5" x14ac:dyDescent="0.3">
      <c r="B977" s="215"/>
      <c r="C977" s="221"/>
      <c r="D977" s="262" t="s">
        <v>181</v>
      </c>
      <c r="E977" s="267" t="s">
        <v>5</v>
      </c>
      <c r="F977" s="271" t="s">
        <v>1734</v>
      </c>
      <c r="G977" s="221"/>
      <c r="H977" s="273">
        <v>14.15</v>
      </c>
      <c r="I977" s="221"/>
      <c r="J977" s="221"/>
      <c r="K977" s="221"/>
      <c r="L977" s="221"/>
      <c r="M977" s="215"/>
      <c r="N977" s="220"/>
      <c r="O977" s="221"/>
      <c r="P977" s="221"/>
      <c r="Q977" s="221"/>
      <c r="R977" s="221"/>
      <c r="S977" s="221"/>
      <c r="T977" s="221"/>
      <c r="U977" s="221"/>
      <c r="V977" s="221"/>
      <c r="W977" s="221"/>
      <c r="X977" s="222"/>
      <c r="AT977" s="217" t="s">
        <v>181</v>
      </c>
      <c r="AU977" s="217" t="s">
        <v>83</v>
      </c>
      <c r="AV977" s="216" t="s">
        <v>83</v>
      </c>
      <c r="AW977" s="216" t="s">
        <v>7</v>
      </c>
      <c r="AX977" s="216" t="s">
        <v>73</v>
      </c>
      <c r="AY977" s="217" t="s">
        <v>171</v>
      </c>
    </row>
    <row r="978" spans="2:51" s="255" customFormat="1" ht="13.5" x14ac:dyDescent="0.3">
      <c r="B978" s="254"/>
      <c r="D978" s="212" t="s">
        <v>181</v>
      </c>
      <c r="E978" s="256" t="s">
        <v>5</v>
      </c>
      <c r="F978" s="257" t="s">
        <v>1487</v>
      </c>
      <c r="H978" s="256" t="s">
        <v>5</v>
      </c>
      <c r="M978" s="254"/>
      <c r="N978" s="258"/>
      <c r="O978" s="259"/>
      <c r="P978" s="259"/>
      <c r="Q978" s="259"/>
      <c r="R978" s="259"/>
      <c r="S978" s="259"/>
      <c r="T978" s="259"/>
      <c r="U978" s="259"/>
      <c r="V978" s="259"/>
      <c r="W978" s="259"/>
      <c r="X978" s="260"/>
      <c r="AT978" s="256" t="s">
        <v>181</v>
      </c>
      <c r="AU978" s="256" t="s">
        <v>83</v>
      </c>
      <c r="AV978" s="255" t="s">
        <v>81</v>
      </c>
      <c r="AW978" s="255" t="s">
        <v>7</v>
      </c>
      <c r="AX978" s="255" t="s">
        <v>73</v>
      </c>
      <c r="AY978" s="256" t="s">
        <v>171</v>
      </c>
    </row>
    <row r="979" spans="2:51" s="216" customFormat="1" ht="13.5" x14ac:dyDescent="0.3">
      <c r="B979" s="215"/>
      <c r="C979" s="221"/>
      <c r="D979" s="262" t="s">
        <v>181</v>
      </c>
      <c r="E979" s="267" t="s">
        <v>5</v>
      </c>
      <c r="F979" s="271" t="s">
        <v>1735</v>
      </c>
      <c r="G979" s="221"/>
      <c r="H979" s="273">
        <v>11.58</v>
      </c>
      <c r="I979" s="221"/>
      <c r="J979" s="221"/>
      <c r="K979" s="221"/>
      <c r="L979" s="221"/>
      <c r="M979" s="215"/>
      <c r="N979" s="220"/>
      <c r="O979" s="221"/>
      <c r="P979" s="221"/>
      <c r="Q979" s="221"/>
      <c r="R979" s="221"/>
      <c r="S979" s="221"/>
      <c r="T979" s="221"/>
      <c r="U979" s="221"/>
      <c r="V979" s="221"/>
      <c r="W979" s="221"/>
      <c r="X979" s="222"/>
      <c r="AT979" s="217" t="s">
        <v>181</v>
      </c>
      <c r="AU979" s="217" t="s">
        <v>83</v>
      </c>
      <c r="AV979" s="216" t="s">
        <v>83</v>
      </c>
      <c r="AW979" s="216" t="s">
        <v>7</v>
      </c>
      <c r="AX979" s="216" t="s">
        <v>73</v>
      </c>
      <c r="AY979" s="217" t="s">
        <v>171</v>
      </c>
    </row>
    <row r="980" spans="2:51" s="255" customFormat="1" ht="13.5" x14ac:dyDescent="0.3">
      <c r="B980" s="254"/>
      <c r="D980" s="212" t="s">
        <v>181</v>
      </c>
      <c r="E980" s="256" t="s">
        <v>5</v>
      </c>
      <c r="F980" s="257" t="s">
        <v>1505</v>
      </c>
      <c r="H980" s="256" t="s">
        <v>5</v>
      </c>
      <c r="M980" s="254"/>
      <c r="N980" s="258"/>
      <c r="O980" s="259"/>
      <c r="P980" s="259"/>
      <c r="Q980" s="259"/>
      <c r="R980" s="259"/>
      <c r="S980" s="259"/>
      <c r="T980" s="259"/>
      <c r="U980" s="259"/>
      <c r="V980" s="259"/>
      <c r="W980" s="259"/>
      <c r="X980" s="260"/>
      <c r="AT980" s="256" t="s">
        <v>181</v>
      </c>
      <c r="AU980" s="256" t="s">
        <v>83</v>
      </c>
      <c r="AV980" s="255" t="s">
        <v>81</v>
      </c>
      <c r="AW980" s="255" t="s">
        <v>7</v>
      </c>
      <c r="AX980" s="255" t="s">
        <v>73</v>
      </c>
      <c r="AY980" s="256" t="s">
        <v>171</v>
      </c>
    </row>
    <row r="981" spans="2:51" s="216" customFormat="1" ht="13.5" x14ac:dyDescent="0.3">
      <c r="B981" s="215"/>
      <c r="D981" s="212" t="s">
        <v>181</v>
      </c>
      <c r="E981" s="217" t="s">
        <v>5</v>
      </c>
      <c r="F981" s="218" t="s">
        <v>1736</v>
      </c>
      <c r="H981" s="219">
        <v>9.66</v>
      </c>
      <c r="M981" s="215"/>
      <c r="N981" s="220"/>
      <c r="O981" s="221"/>
      <c r="P981" s="221"/>
      <c r="Q981" s="221"/>
      <c r="R981" s="221"/>
      <c r="S981" s="221"/>
      <c r="T981" s="221"/>
      <c r="U981" s="221"/>
      <c r="V981" s="221"/>
      <c r="W981" s="221"/>
      <c r="X981" s="222"/>
      <c r="AT981" s="217" t="s">
        <v>181</v>
      </c>
      <c r="AU981" s="217" t="s">
        <v>83</v>
      </c>
      <c r="AV981" s="216" t="s">
        <v>83</v>
      </c>
      <c r="AW981" s="216" t="s">
        <v>7</v>
      </c>
      <c r="AX981" s="216" t="s">
        <v>73</v>
      </c>
      <c r="AY981" s="217" t="s">
        <v>171</v>
      </c>
    </row>
    <row r="982" spans="2:51" s="244" customFormat="1" ht="13.5" x14ac:dyDescent="0.3">
      <c r="B982" s="243"/>
      <c r="C982" s="249"/>
      <c r="D982" s="262" t="s">
        <v>181</v>
      </c>
      <c r="E982" s="290" t="s">
        <v>5</v>
      </c>
      <c r="F982" s="291" t="s">
        <v>501</v>
      </c>
      <c r="G982" s="249"/>
      <c r="H982" s="292">
        <v>35.39</v>
      </c>
      <c r="I982" s="249"/>
      <c r="J982" s="249"/>
      <c r="K982" s="249"/>
      <c r="L982" s="249"/>
      <c r="M982" s="243"/>
      <c r="N982" s="248"/>
      <c r="O982" s="249"/>
      <c r="P982" s="249"/>
      <c r="Q982" s="249"/>
      <c r="R982" s="249"/>
      <c r="S982" s="249"/>
      <c r="T982" s="249"/>
      <c r="U982" s="249"/>
      <c r="V982" s="249"/>
      <c r="W982" s="249"/>
      <c r="X982" s="250"/>
      <c r="AT982" s="245" t="s">
        <v>181</v>
      </c>
      <c r="AU982" s="245" t="s">
        <v>83</v>
      </c>
      <c r="AV982" s="244" t="s">
        <v>188</v>
      </c>
      <c r="AW982" s="244" t="s">
        <v>7</v>
      </c>
      <c r="AX982" s="244" t="s">
        <v>73</v>
      </c>
      <c r="AY982" s="245" t="s">
        <v>171</v>
      </c>
    </row>
    <row r="983" spans="2:51" s="255" customFormat="1" ht="27" x14ac:dyDescent="0.3">
      <c r="B983" s="254"/>
      <c r="D983" s="212" t="s">
        <v>181</v>
      </c>
      <c r="E983" s="256" t="s">
        <v>5</v>
      </c>
      <c r="F983" s="257" t="s">
        <v>1741</v>
      </c>
      <c r="H983" s="256" t="s">
        <v>5</v>
      </c>
      <c r="M983" s="254"/>
      <c r="N983" s="258"/>
      <c r="O983" s="259"/>
      <c r="P983" s="259"/>
      <c r="Q983" s="259"/>
      <c r="R983" s="259"/>
      <c r="S983" s="259"/>
      <c r="T983" s="259"/>
      <c r="U983" s="259"/>
      <c r="V983" s="259"/>
      <c r="W983" s="259"/>
      <c r="X983" s="260"/>
      <c r="AT983" s="256" t="s">
        <v>181</v>
      </c>
      <c r="AU983" s="256" t="s">
        <v>83</v>
      </c>
      <c r="AV983" s="255" t="s">
        <v>81</v>
      </c>
      <c r="AW983" s="255" t="s">
        <v>7</v>
      </c>
      <c r="AX983" s="255" t="s">
        <v>73</v>
      </c>
      <c r="AY983" s="256" t="s">
        <v>171</v>
      </c>
    </row>
    <row r="984" spans="2:51" s="255" customFormat="1" ht="13.5" x14ac:dyDescent="0.3">
      <c r="B984" s="254"/>
      <c r="D984" s="212" t="s">
        <v>181</v>
      </c>
      <c r="E984" s="256" t="s">
        <v>5</v>
      </c>
      <c r="F984" s="257" t="s">
        <v>1489</v>
      </c>
      <c r="H984" s="256" t="s">
        <v>5</v>
      </c>
      <c r="M984" s="254"/>
      <c r="N984" s="258"/>
      <c r="O984" s="259"/>
      <c r="P984" s="259"/>
      <c r="Q984" s="259"/>
      <c r="R984" s="259"/>
      <c r="S984" s="259"/>
      <c r="T984" s="259"/>
      <c r="U984" s="259"/>
      <c r="V984" s="259"/>
      <c r="W984" s="259"/>
      <c r="X984" s="260"/>
      <c r="AT984" s="256" t="s">
        <v>181</v>
      </c>
      <c r="AU984" s="256" t="s">
        <v>83</v>
      </c>
      <c r="AV984" s="255" t="s">
        <v>81</v>
      </c>
      <c r="AW984" s="255" t="s">
        <v>7</v>
      </c>
      <c r="AX984" s="255" t="s">
        <v>73</v>
      </c>
      <c r="AY984" s="256" t="s">
        <v>171</v>
      </c>
    </row>
    <row r="985" spans="2:51" s="216" customFormat="1" ht="13.5" x14ac:dyDescent="0.3">
      <c r="B985" s="215"/>
      <c r="D985" s="212" t="s">
        <v>181</v>
      </c>
      <c r="E985" s="217" t="s">
        <v>5</v>
      </c>
      <c r="F985" s="218" t="s">
        <v>1742</v>
      </c>
      <c r="H985" s="219">
        <v>7.99</v>
      </c>
      <c r="M985" s="215"/>
      <c r="N985" s="220"/>
      <c r="O985" s="221"/>
      <c r="P985" s="221"/>
      <c r="Q985" s="221"/>
      <c r="R985" s="221"/>
      <c r="S985" s="221"/>
      <c r="T985" s="221"/>
      <c r="U985" s="221"/>
      <c r="V985" s="221"/>
      <c r="W985" s="221"/>
      <c r="X985" s="222"/>
      <c r="AT985" s="217" t="s">
        <v>181</v>
      </c>
      <c r="AU985" s="217" t="s">
        <v>83</v>
      </c>
      <c r="AV985" s="216" t="s">
        <v>83</v>
      </c>
      <c r="AW985" s="216" t="s">
        <v>7</v>
      </c>
      <c r="AX985" s="216" t="s">
        <v>73</v>
      </c>
      <c r="AY985" s="217" t="s">
        <v>171</v>
      </c>
    </row>
    <row r="986" spans="2:51" s="255" customFormat="1" ht="13.5" x14ac:dyDescent="0.3">
      <c r="B986" s="254"/>
      <c r="C986" s="259"/>
      <c r="D986" s="262" t="s">
        <v>181</v>
      </c>
      <c r="E986" s="264" t="s">
        <v>5</v>
      </c>
      <c r="F986" s="268" t="s">
        <v>1491</v>
      </c>
      <c r="G986" s="259"/>
      <c r="H986" s="264" t="s">
        <v>5</v>
      </c>
      <c r="I986" s="259"/>
      <c r="J986" s="259"/>
      <c r="K986" s="259"/>
      <c r="L986" s="259"/>
      <c r="M986" s="254"/>
      <c r="N986" s="258"/>
      <c r="O986" s="259"/>
      <c r="P986" s="259"/>
      <c r="Q986" s="259"/>
      <c r="R986" s="259"/>
      <c r="S986" s="259"/>
      <c r="T986" s="259"/>
      <c r="U986" s="259"/>
      <c r="V986" s="259"/>
      <c r="W986" s="259"/>
      <c r="X986" s="260"/>
      <c r="AT986" s="256" t="s">
        <v>181</v>
      </c>
      <c r="AU986" s="256" t="s">
        <v>83</v>
      </c>
      <c r="AV986" s="255" t="s">
        <v>81</v>
      </c>
      <c r="AW986" s="255" t="s">
        <v>7</v>
      </c>
      <c r="AX986" s="255" t="s">
        <v>73</v>
      </c>
      <c r="AY986" s="256" t="s">
        <v>171</v>
      </c>
    </row>
    <row r="987" spans="2:51" s="216" customFormat="1" ht="13.5" x14ac:dyDescent="0.3">
      <c r="B987" s="215"/>
      <c r="D987" s="212" t="s">
        <v>181</v>
      </c>
      <c r="E987" s="217" t="s">
        <v>5</v>
      </c>
      <c r="F987" s="218" t="s">
        <v>1743</v>
      </c>
      <c r="H987" s="219">
        <v>2.2200000000000002</v>
      </c>
      <c r="M987" s="215"/>
      <c r="N987" s="220"/>
      <c r="O987" s="221"/>
      <c r="P987" s="221"/>
      <c r="Q987" s="221"/>
      <c r="R987" s="221"/>
      <c r="S987" s="221"/>
      <c r="T987" s="221"/>
      <c r="U987" s="221"/>
      <c r="V987" s="221"/>
      <c r="W987" s="221"/>
      <c r="X987" s="222"/>
      <c r="AT987" s="217" t="s">
        <v>181</v>
      </c>
      <c r="AU987" s="217" t="s">
        <v>83</v>
      </c>
      <c r="AV987" s="216" t="s">
        <v>83</v>
      </c>
      <c r="AW987" s="216" t="s">
        <v>7</v>
      </c>
      <c r="AX987" s="216" t="s">
        <v>73</v>
      </c>
      <c r="AY987" s="217" t="s">
        <v>171</v>
      </c>
    </row>
    <row r="988" spans="2:51" s="255" customFormat="1" ht="13.5" x14ac:dyDescent="0.3">
      <c r="B988" s="254"/>
      <c r="D988" s="212" t="s">
        <v>181</v>
      </c>
      <c r="E988" s="256" t="s">
        <v>5</v>
      </c>
      <c r="F988" s="257" t="s">
        <v>1493</v>
      </c>
      <c r="H988" s="256" t="s">
        <v>5</v>
      </c>
      <c r="M988" s="254"/>
      <c r="N988" s="258"/>
      <c r="O988" s="259"/>
      <c r="P988" s="259"/>
      <c r="Q988" s="259"/>
      <c r="R988" s="259"/>
      <c r="S988" s="259"/>
      <c r="T988" s="259"/>
      <c r="U988" s="259"/>
      <c r="V988" s="259"/>
      <c r="W988" s="259"/>
      <c r="X988" s="260"/>
      <c r="AT988" s="256" t="s">
        <v>181</v>
      </c>
      <c r="AU988" s="256" t="s">
        <v>83</v>
      </c>
      <c r="AV988" s="255" t="s">
        <v>81</v>
      </c>
      <c r="AW988" s="255" t="s">
        <v>7</v>
      </c>
      <c r="AX988" s="255" t="s">
        <v>73</v>
      </c>
      <c r="AY988" s="256" t="s">
        <v>171</v>
      </c>
    </row>
    <row r="989" spans="2:51" s="216" customFormat="1" ht="13.5" x14ac:dyDescent="0.3">
      <c r="B989" s="215"/>
      <c r="C989" s="221"/>
      <c r="D989" s="262" t="s">
        <v>181</v>
      </c>
      <c r="E989" s="267" t="s">
        <v>5</v>
      </c>
      <c r="F989" s="271" t="s">
        <v>1744</v>
      </c>
      <c r="G989" s="221"/>
      <c r="H989" s="273">
        <v>1.1299999999999999</v>
      </c>
      <c r="I989" s="221"/>
      <c r="J989" s="221"/>
      <c r="K989" s="221"/>
      <c r="L989" s="221"/>
      <c r="M989" s="215"/>
      <c r="N989" s="220"/>
      <c r="O989" s="221"/>
      <c r="P989" s="221"/>
      <c r="Q989" s="221"/>
      <c r="R989" s="221"/>
      <c r="S989" s="221"/>
      <c r="T989" s="221"/>
      <c r="U989" s="221"/>
      <c r="V989" s="221"/>
      <c r="W989" s="221"/>
      <c r="X989" s="222"/>
      <c r="AT989" s="217" t="s">
        <v>181</v>
      </c>
      <c r="AU989" s="217" t="s">
        <v>83</v>
      </c>
      <c r="AV989" s="216" t="s">
        <v>83</v>
      </c>
      <c r="AW989" s="216" t="s">
        <v>7</v>
      </c>
      <c r="AX989" s="216" t="s">
        <v>73</v>
      </c>
      <c r="AY989" s="217" t="s">
        <v>171</v>
      </c>
    </row>
    <row r="990" spans="2:51" s="255" customFormat="1" ht="13.5" x14ac:dyDescent="0.3">
      <c r="B990" s="254"/>
      <c r="D990" s="212" t="s">
        <v>181</v>
      </c>
      <c r="E990" s="256" t="s">
        <v>5</v>
      </c>
      <c r="F990" s="257" t="s">
        <v>1495</v>
      </c>
      <c r="H990" s="256" t="s">
        <v>5</v>
      </c>
      <c r="M990" s="254"/>
      <c r="N990" s="258"/>
      <c r="O990" s="259"/>
      <c r="P990" s="259"/>
      <c r="Q990" s="259"/>
      <c r="R990" s="259"/>
      <c r="S990" s="259"/>
      <c r="T990" s="259"/>
      <c r="U990" s="259"/>
      <c r="V990" s="259"/>
      <c r="W990" s="259"/>
      <c r="X990" s="260"/>
      <c r="AT990" s="256" t="s">
        <v>181</v>
      </c>
      <c r="AU990" s="256" t="s">
        <v>83</v>
      </c>
      <c r="AV990" s="255" t="s">
        <v>81</v>
      </c>
      <c r="AW990" s="255" t="s">
        <v>7</v>
      </c>
      <c r="AX990" s="255" t="s">
        <v>73</v>
      </c>
      <c r="AY990" s="256" t="s">
        <v>171</v>
      </c>
    </row>
    <row r="991" spans="2:51" s="216" customFormat="1" ht="13.5" x14ac:dyDescent="0.3">
      <c r="B991" s="215"/>
      <c r="D991" s="212" t="s">
        <v>181</v>
      </c>
      <c r="E991" s="217" t="s">
        <v>5</v>
      </c>
      <c r="F991" s="218" t="s">
        <v>1745</v>
      </c>
      <c r="H991" s="219">
        <v>1.76</v>
      </c>
      <c r="M991" s="215"/>
      <c r="N991" s="220"/>
      <c r="O991" s="221"/>
      <c r="P991" s="221"/>
      <c r="Q991" s="221"/>
      <c r="R991" s="221"/>
      <c r="S991" s="221"/>
      <c r="T991" s="221"/>
      <c r="U991" s="221"/>
      <c r="V991" s="221"/>
      <c r="W991" s="221"/>
      <c r="X991" s="222"/>
      <c r="AT991" s="217" t="s">
        <v>181</v>
      </c>
      <c r="AU991" s="217" t="s">
        <v>83</v>
      </c>
      <c r="AV991" s="216" t="s">
        <v>83</v>
      </c>
      <c r="AW991" s="216" t="s">
        <v>7</v>
      </c>
      <c r="AX991" s="216" t="s">
        <v>73</v>
      </c>
      <c r="AY991" s="217" t="s">
        <v>171</v>
      </c>
    </row>
    <row r="992" spans="2:51" s="244" customFormat="1" ht="13.5" x14ac:dyDescent="0.3">
      <c r="B992" s="243"/>
      <c r="D992" s="212" t="s">
        <v>181</v>
      </c>
      <c r="E992" s="245" t="s">
        <v>5</v>
      </c>
      <c r="F992" s="246" t="s">
        <v>501</v>
      </c>
      <c r="H992" s="247">
        <v>13.1</v>
      </c>
      <c r="M992" s="243"/>
      <c r="N992" s="248"/>
      <c r="O992" s="249"/>
      <c r="P992" s="249"/>
      <c r="Q992" s="249"/>
      <c r="R992" s="249"/>
      <c r="S992" s="249"/>
      <c r="T992" s="249"/>
      <c r="U992" s="249"/>
      <c r="V992" s="249"/>
      <c r="W992" s="249"/>
      <c r="X992" s="250"/>
      <c r="AT992" s="245" t="s">
        <v>181</v>
      </c>
      <c r="AU992" s="245" t="s">
        <v>83</v>
      </c>
      <c r="AV992" s="244" t="s">
        <v>188</v>
      </c>
      <c r="AW992" s="244" t="s">
        <v>7</v>
      </c>
      <c r="AX992" s="244" t="s">
        <v>73</v>
      </c>
      <c r="AY992" s="245" t="s">
        <v>171</v>
      </c>
    </row>
    <row r="993" spans="2:65" s="224" customFormat="1" ht="13.5" x14ac:dyDescent="0.3">
      <c r="B993" s="223"/>
      <c r="C993" s="229"/>
      <c r="D993" s="262" t="s">
        <v>181</v>
      </c>
      <c r="E993" s="265" t="s">
        <v>5</v>
      </c>
      <c r="F993" s="270" t="s">
        <v>205</v>
      </c>
      <c r="G993" s="229"/>
      <c r="H993" s="272">
        <v>48.49</v>
      </c>
      <c r="I993" s="229"/>
      <c r="J993" s="229"/>
      <c r="K993" s="229"/>
      <c r="L993" s="229"/>
      <c r="M993" s="223"/>
      <c r="N993" s="228"/>
      <c r="O993" s="229"/>
      <c r="P993" s="229"/>
      <c r="Q993" s="229"/>
      <c r="R993" s="229"/>
      <c r="S993" s="229"/>
      <c r="T993" s="229"/>
      <c r="U993" s="229"/>
      <c r="V993" s="229"/>
      <c r="W993" s="229"/>
      <c r="X993" s="230"/>
      <c r="AT993" s="225" t="s">
        <v>181</v>
      </c>
      <c r="AU993" s="225" t="s">
        <v>83</v>
      </c>
      <c r="AV993" s="224" t="s">
        <v>177</v>
      </c>
      <c r="AW993" s="224" t="s">
        <v>7</v>
      </c>
      <c r="AX993" s="224" t="s">
        <v>81</v>
      </c>
      <c r="AY993" s="225" t="s">
        <v>171</v>
      </c>
    </row>
    <row r="994" spans="2:65" s="45" customFormat="1" ht="16.5" customHeight="1" x14ac:dyDescent="0.3">
      <c r="B994" s="38"/>
      <c r="C994" s="231" t="s">
        <v>769</v>
      </c>
      <c r="D994" s="231" t="s">
        <v>221</v>
      </c>
      <c r="E994" s="232" t="s">
        <v>1753</v>
      </c>
      <c r="F994" s="233" t="s">
        <v>1754</v>
      </c>
      <c r="G994" s="234" t="s">
        <v>176</v>
      </c>
      <c r="H994" s="235">
        <v>53.338999999999999</v>
      </c>
      <c r="I994" s="8"/>
      <c r="J994" s="236"/>
      <c r="K994" s="237">
        <f>ROUND(P994*H994,2)</f>
        <v>0</v>
      </c>
      <c r="L994" s="233" t="s">
        <v>5</v>
      </c>
      <c r="M994" s="238"/>
      <c r="N994" s="239" t="s">
        <v>5</v>
      </c>
      <c r="O994" s="208" t="s">
        <v>42</v>
      </c>
      <c r="P994" s="144">
        <f>I994+J994</f>
        <v>0</v>
      </c>
      <c r="Q994" s="144">
        <f>ROUND(I994*H994,2)</f>
        <v>0</v>
      </c>
      <c r="R994" s="144">
        <f>ROUND(J994*H994,2)</f>
        <v>0</v>
      </c>
      <c r="S994" s="39"/>
      <c r="T994" s="209">
        <f>S994*H994</f>
        <v>0</v>
      </c>
      <c r="U994" s="209">
        <v>0</v>
      </c>
      <c r="V994" s="209">
        <f>U994*H994</f>
        <v>0</v>
      </c>
      <c r="W994" s="209">
        <v>0</v>
      </c>
      <c r="X994" s="210">
        <f>W994*H994</f>
        <v>0</v>
      </c>
      <c r="AR994" s="17" t="s">
        <v>334</v>
      </c>
      <c r="AT994" s="17" t="s">
        <v>221</v>
      </c>
      <c r="AU994" s="17" t="s">
        <v>83</v>
      </c>
      <c r="AY994" s="17" t="s">
        <v>171</v>
      </c>
      <c r="BE994" s="211">
        <f>IF(O994="základní",K994,0)</f>
        <v>0</v>
      </c>
      <c r="BF994" s="211">
        <f>IF(O994="snížená",K994,0)</f>
        <v>0</v>
      </c>
      <c r="BG994" s="211">
        <f>IF(O994="zákl. přenesená",K994,0)</f>
        <v>0</v>
      </c>
      <c r="BH994" s="211">
        <f>IF(O994="sníž. přenesená",K994,0)</f>
        <v>0</v>
      </c>
      <c r="BI994" s="211">
        <f>IF(O994="nulová",K994,0)</f>
        <v>0</v>
      </c>
      <c r="BJ994" s="17" t="s">
        <v>81</v>
      </c>
      <c r="BK994" s="211">
        <f>ROUND(P994*H994,2)</f>
        <v>0</v>
      </c>
      <c r="BL994" s="17" t="s">
        <v>260</v>
      </c>
      <c r="BM994" s="17" t="s">
        <v>1755</v>
      </c>
    </row>
    <row r="995" spans="2:65" s="45" customFormat="1" ht="40.5" x14ac:dyDescent="0.3">
      <c r="B995" s="38"/>
      <c r="D995" s="212" t="s">
        <v>179</v>
      </c>
      <c r="F995" s="213" t="s">
        <v>1756</v>
      </c>
      <c r="M995" s="38"/>
      <c r="N995" s="214"/>
      <c r="O995" s="39"/>
      <c r="P995" s="39"/>
      <c r="Q995" s="39"/>
      <c r="R995" s="39"/>
      <c r="S995" s="39"/>
      <c r="T995" s="39"/>
      <c r="U995" s="39"/>
      <c r="V995" s="39"/>
      <c r="W995" s="39"/>
      <c r="X995" s="87"/>
      <c r="AT995" s="17" t="s">
        <v>179</v>
      </c>
      <c r="AU995" s="17" t="s">
        <v>83</v>
      </c>
    </row>
    <row r="996" spans="2:65" s="45" customFormat="1" ht="16.5" customHeight="1" x14ac:dyDescent="0.3">
      <c r="B996" s="38"/>
      <c r="C996" s="201" t="s">
        <v>1757</v>
      </c>
      <c r="D996" s="201" t="s">
        <v>173</v>
      </c>
      <c r="E996" s="202" t="s">
        <v>1758</v>
      </c>
      <c r="F996" s="203" t="s">
        <v>1759</v>
      </c>
      <c r="G996" s="204" t="s">
        <v>176</v>
      </c>
      <c r="H996" s="205">
        <v>48.49</v>
      </c>
      <c r="I996" s="7"/>
      <c r="J996" s="7"/>
      <c r="K996" s="206">
        <f>ROUND(P996*H996,2)</f>
        <v>0</v>
      </c>
      <c r="L996" s="203" t="s">
        <v>5</v>
      </c>
      <c r="M996" s="38"/>
      <c r="N996" s="207" t="s">
        <v>5</v>
      </c>
      <c r="O996" s="208" t="s">
        <v>42</v>
      </c>
      <c r="P996" s="144">
        <f>I996+J996</f>
        <v>0</v>
      </c>
      <c r="Q996" s="144">
        <f>ROUND(I996*H996,2)</f>
        <v>0</v>
      </c>
      <c r="R996" s="144">
        <f>ROUND(J996*H996,2)</f>
        <v>0</v>
      </c>
      <c r="S996" s="39"/>
      <c r="T996" s="209">
        <f>S996*H996</f>
        <v>0</v>
      </c>
      <c r="U996" s="209">
        <v>0</v>
      </c>
      <c r="V996" s="209">
        <f>U996*H996</f>
        <v>0</v>
      </c>
      <c r="W996" s="209">
        <v>0</v>
      </c>
      <c r="X996" s="210">
        <f>W996*H996</f>
        <v>0</v>
      </c>
      <c r="AR996" s="17" t="s">
        <v>260</v>
      </c>
      <c r="AT996" s="17" t="s">
        <v>173</v>
      </c>
      <c r="AU996" s="17" t="s">
        <v>83</v>
      </c>
      <c r="AY996" s="17" t="s">
        <v>171</v>
      </c>
      <c r="BE996" s="211">
        <f>IF(O996="základní",K996,0)</f>
        <v>0</v>
      </c>
      <c r="BF996" s="211">
        <f>IF(O996="snížená",K996,0)</f>
        <v>0</v>
      </c>
      <c r="BG996" s="211">
        <f>IF(O996="zákl. přenesená",K996,0)</f>
        <v>0</v>
      </c>
      <c r="BH996" s="211">
        <f>IF(O996="sníž. přenesená",K996,0)</f>
        <v>0</v>
      </c>
      <c r="BI996" s="211">
        <f>IF(O996="nulová",K996,0)</f>
        <v>0</v>
      </c>
      <c r="BJ996" s="17" t="s">
        <v>81</v>
      </c>
      <c r="BK996" s="211">
        <f>ROUND(P996*H996,2)</f>
        <v>0</v>
      </c>
      <c r="BL996" s="17" t="s">
        <v>260</v>
      </c>
      <c r="BM996" s="17" t="s">
        <v>1760</v>
      </c>
    </row>
    <row r="997" spans="2:65" s="45" customFormat="1" ht="27" x14ac:dyDescent="0.3">
      <c r="B997" s="38"/>
      <c r="D997" s="212" t="s">
        <v>179</v>
      </c>
      <c r="F997" s="213" t="s">
        <v>1267</v>
      </c>
      <c r="M997" s="38"/>
      <c r="N997" s="214"/>
      <c r="O997" s="39"/>
      <c r="P997" s="39"/>
      <c r="Q997" s="39"/>
      <c r="R997" s="39"/>
      <c r="S997" s="39"/>
      <c r="T997" s="39"/>
      <c r="U997" s="39"/>
      <c r="V997" s="39"/>
      <c r="W997" s="39"/>
      <c r="X997" s="87"/>
      <c r="AT997" s="17" t="s">
        <v>179</v>
      </c>
      <c r="AU997" s="17" t="s">
        <v>83</v>
      </c>
    </row>
    <row r="998" spans="2:65" s="255" customFormat="1" ht="13.5" x14ac:dyDescent="0.3">
      <c r="B998" s="254"/>
      <c r="D998" s="212" t="s">
        <v>181</v>
      </c>
      <c r="E998" s="256" t="s">
        <v>5</v>
      </c>
      <c r="F998" s="257" t="s">
        <v>1733</v>
      </c>
      <c r="H998" s="256" t="s">
        <v>5</v>
      </c>
      <c r="M998" s="254"/>
      <c r="N998" s="258"/>
      <c r="O998" s="259"/>
      <c r="P998" s="259"/>
      <c r="Q998" s="259"/>
      <c r="R998" s="259"/>
      <c r="S998" s="259"/>
      <c r="T998" s="259"/>
      <c r="U998" s="259"/>
      <c r="V998" s="259"/>
      <c r="W998" s="259"/>
      <c r="X998" s="260"/>
      <c r="AT998" s="256" t="s">
        <v>181</v>
      </c>
      <c r="AU998" s="256" t="s">
        <v>83</v>
      </c>
      <c r="AV998" s="255" t="s">
        <v>81</v>
      </c>
      <c r="AW998" s="255" t="s">
        <v>7</v>
      </c>
      <c r="AX998" s="255" t="s">
        <v>73</v>
      </c>
      <c r="AY998" s="256" t="s">
        <v>171</v>
      </c>
    </row>
    <row r="999" spans="2:65" s="255" customFormat="1" ht="13.5" x14ac:dyDescent="0.3">
      <c r="B999" s="254"/>
      <c r="C999" s="259"/>
      <c r="D999" s="262" t="s">
        <v>181</v>
      </c>
      <c r="E999" s="264" t="s">
        <v>5</v>
      </c>
      <c r="F999" s="268" t="s">
        <v>1502</v>
      </c>
      <c r="G999" s="259"/>
      <c r="H999" s="264" t="s">
        <v>5</v>
      </c>
      <c r="I999" s="259"/>
      <c r="J999" s="259"/>
      <c r="K999" s="259"/>
      <c r="L999" s="259"/>
      <c r="M999" s="254"/>
      <c r="N999" s="258"/>
      <c r="O999" s="259"/>
      <c r="P999" s="259"/>
      <c r="Q999" s="259"/>
      <c r="R999" s="259"/>
      <c r="S999" s="259"/>
      <c r="T999" s="259"/>
      <c r="U999" s="259"/>
      <c r="V999" s="259"/>
      <c r="W999" s="259"/>
      <c r="X999" s="260"/>
      <c r="AT999" s="256" t="s">
        <v>181</v>
      </c>
      <c r="AU999" s="256" t="s">
        <v>83</v>
      </c>
      <c r="AV999" s="255" t="s">
        <v>81</v>
      </c>
      <c r="AW999" s="255" t="s">
        <v>7</v>
      </c>
      <c r="AX999" s="255" t="s">
        <v>73</v>
      </c>
      <c r="AY999" s="256" t="s">
        <v>171</v>
      </c>
    </row>
    <row r="1000" spans="2:65" s="216" customFormat="1" ht="13.5" x14ac:dyDescent="0.3">
      <c r="B1000" s="215"/>
      <c r="D1000" s="212" t="s">
        <v>181</v>
      </c>
      <c r="E1000" s="217" t="s">
        <v>5</v>
      </c>
      <c r="F1000" s="218" t="s">
        <v>1734</v>
      </c>
      <c r="H1000" s="219">
        <v>14.15</v>
      </c>
      <c r="M1000" s="215"/>
      <c r="N1000" s="220"/>
      <c r="O1000" s="221"/>
      <c r="P1000" s="221"/>
      <c r="Q1000" s="221"/>
      <c r="R1000" s="221"/>
      <c r="S1000" s="221"/>
      <c r="T1000" s="221"/>
      <c r="U1000" s="221"/>
      <c r="V1000" s="221"/>
      <c r="W1000" s="221"/>
      <c r="X1000" s="222"/>
      <c r="AT1000" s="217" t="s">
        <v>181</v>
      </c>
      <c r="AU1000" s="217" t="s">
        <v>83</v>
      </c>
      <c r="AV1000" s="216" t="s">
        <v>83</v>
      </c>
      <c r="AW1000" s="216" t="s">
        <v>7</v>
      </c>
      <c r="AX1000" s="216" t="s">
        <v>73</v>
      </c>
      <c r="AY1000" s="217" t="s">
        <v>171</v>
      </c>
    </row>
    <row r="1001" spans="2:65" s="255" customFormat="1" ht="13.5" x14ac:dyDescent="0.3">
      <c r="B1001" s="254"/>
      <c r="D1001" s="212" t="s">
        <v>181</v>
      </c>
      <c r="E1001" s="256" t="s">
        <v>5</v>
      </c>
      <c r="F1001" s="257" t="s">
        <v>1487</v>
      </c>
      <c r="H1001" s="256" t="s">
        <v>5</v>
      </c>
      <c r="M1001" s="254"/>
      <c r="N1001" s="258"/>
      <c r="O1001" s="259"/>
      <c r="P1001" s="259"/>
      <c r="Q1001" s="259"/>
      <c r="R1001" s="259"/>
      <c r="S1001" s="259"/>
      <c r="T1001" s="259"/>
      <c r="U1001" s="259"/>
      <c r="V1001" s="259"/>
      <c r="W1001" s="259"/>
      <c r="X1001" s="260"/>
      <c r="AT1001" s="256" t="s">
        <v>181</v>
      </c>
      <c r="AU1001" s="256" t="s">
        <v>83</v>
      </c>
      <c r="AV1001" s="255" t="s">
        <v>81</v>
      </c>
      <c r="AW1001" s="255" t="s">
        <v>7</v>
      </c>
      <c r="AX1001" s="255" t="s">
        <v>73</v>
      </c>
      <c r="AY1001" s="256" t="s">
        <v>171</v>
      </c>
    </row>
    <row r="1002" spans="2:65" s="216" customFormat="1" ht="13.5" x14ac:dyDescent="0.3">
      <c r="B1002" s="215"/>
      <c r="D1002" s="212" t="s">
        <v>181</v>
      </c>
      <c r="E1002" s="217" t="s">
        <v>5</v>
      </c>
      <c r="F1002" s="218" t="s">
        <v>1735</v>
      </c>
      <c r="H1002" s="219">
        <v>11.58</v>
      </c>
      <c r="M1002" s="215"/>
      <c r="N1002" s="220"/>
      <c r="O1002" s="221"/>
      <c r="P1002" s="221"/>
      <c r="Q1002" s="221"/>
      <c r="R1002" s="221"/>
      <c r="S1002" s="221"/>
      <c r="T1002" s="221"/>
      <c r="U1002" s="221"/>
      <c r="V1002" s="221"/>
      <c r="W1002" s="221"/>
      <c r="X1002" s="222"/>
      <c r="AT1002" s="217" t="s">
        <v>181</v>
      </c>
      <c r="AU1002" s="217" t="s">
        <v>83</v>
      </c>
      <c r="AV1002" s="216" t="s">
        <v>83</v>
      </c>
      <c r="AW1002" s="216" t="s">
        <v>7</v>
      </c>
      <c r="AX1002" s="216" t="s">
        <v>73</v>
      </c>
      <c r="AY1002" s="217" t="s">
        <v>171</v>
      </c>
    </row>
    <row r="1003" spans="2:65" s="255" customFormat="1" ht="13.5" x14ac:dyDescent="0.3">
      <c r="B1003" s="254"/>
      <c r="C1003" s="259"/>
      <c r="D1003" s="262" t="s">
        <v>181</v>
      </c>
      <c r="E1003" s="264" t="s">
        <v>5</v>
      </c>
      <c r="F1003" s="268" t="s">
        <v>1505</v>
      </c>
      <c r="G1003" s="259"/>
      <c r="H1003" s="264" t="s">
        <v>5</v>
      </c>
      <c r="I1003" s="259"/>
      <c r="J1003" s="259"/>
      <c r="K1003" s="259"/>
      <c r="L1003" s="259"/>
      <c r="M1003" s="254"/>
      <c r="N1003" s="258"/>
      <c r="O1003" s="259"/>
      <c r="P1003" s="259"/>
      <c r="Q1003" s="259"/>
      <c r="R1003" s="259"/>
      <c r="S1003" s="259"/>
      <c r="T1003" s="259"/>
      <c r="U1003" s="259"/>
      <c r="V1003" s="259"/>
      <c r="W1003" s="259"/>
      <c r="X1003" s="260"/>
      <c r="AT1003" s="256" t="s">
        <v>181</v>
      </c>
      <c r="AU1003" s="256" t="s">
        <v>83</v>
      </c>
      <c r="AV1003" s="255" t="s">
        <v>81</v>
      </c>
      <c r="AW1003" s="255" t="s">
        <v>7</v>
      </c>
      <c r="AX1003" s="255" t="s">
        <v>73</v>
      </c>
      <c r="AY1003" s="256" t="s">
        <v>171</v>
      </c>
    </row>
    <row r="1004" spans="2:65" s="216" customFormat="1" ht="13.5" x14ac:dyDescent="0.3">
      <c r="B1004" s="215"/>
      <c r="D1004" s="212" t="s">
        <v>181</v>
      </c>
      <c r="E1004" s="217" t="s">
        <v>5</v>
      </c>
      <c r="F1004" s="218" t="s">
        <v>1736</v>
      </c>
      <c r="H1004" s="219">
        <v>9.66</v>
      </c>
      <c r="M1004" s="215"/>
      <c r="N1004" s="220"/>
      <c r="O1004" s="221"/>
      <c r="P1004" s="221"/>
      <c r="Q1004" s="221"/>
      <c r="R1004" s="221"/>
      <c r="S1004" s="221"/>
      <c r="T1004" s="221"/>
      <c r="U1004" s="221"/>
      <c r="V1004" s="221"/>
      <c r="W1004" s="221"/>
      <c r="X1004" s="222"/>
      <c r="AT1004" s="217" t="s">
        <v>181</v>
      </c>
      <c r="AU1004" s="217" t="s">
        <v>83</v>
      </c>
      <c r="AV1004" s="216" t="s">
        <v>83</v>
      </c>
      <c r="AW1004" s="216" t="s">
        <v>7</v>
      </c>
      <c r="AX1004" s="216" t="s">
        <v>73</v>
      </c>
      <c r="AY1004" s="217" t="s">
        <v>171</v>
      </c>
    </row>
    <row r="1005" spans="2:65" s="244" customFormat="1" ht="13.5" x14ac:dyDescent="0.3">
      <c r="B1005" s="243"/>
      <c r="D1005" s="212" t="s">
        <v>181</v>
      </c>
      <c r="E1005" s="245" t="s">
        <v>5</v>
      </c>
      <c r="F1005" s="246" t="s">
        <v>501</v>
      </c>
      <c r="H1005" s="247">
        <v>35.39</v>
      </c>
      <c r="M1005" s="243"/>
      <c r="N1005" s="248"/>
      <c r="O1005" s="249"/>
      <c r="P1005" s="249"/>
      <c r="Q1005" s="249"/>
      <c r="R1005" s="249"/>
      <c r="S1005" s="249"/>
      <c r="T1005" s="249"/>
      <c r="U1005" s="249"/>
      <c r="V1005" s="249"/>
      <c r="W1005" s="249"/>
      <c r="X1005" s="250"/>
      <c r="AT1005" s="245" t="s">
        <v>181</v>
      </c>
      <c r="AU1005" s="245" t="s">
        <v>83</v>
      </c>
      <c r="AV1005" s="244" t="s">
        <v>188</v>
      </c>
      <c r="AW1005" s="244" t="s">
        <v>7</v>
      </c>
      <c r="AX1005" s="244" t="s">
        <v>73</v>
      </c>
      <c r="AY1005" s="245" t="s">
        <v>171</v>
      </c>
    </row>
    <row r="1006" spans="2:65" s="255" customFormat="1" ht="27" x14ac:dyDescent="0.3">
      <c r="B1006" s="254"/>
      <c r="D1006" s="212" t="s">
        <v>181</v>
      </c>
      <c r="E1006" s="256" t="s">
        <v>5</v>
      </c>
      <c r="F1006" s="257" t="s">
        <v>1741</v>
      </c>
      <c r="H1006" s="256" t="s">
        <v>5</v>
      </c>
      <c r="M1006" s="254"/>
      <c r="N1006" s="258"/>
      <c r="O1006" s="259"/>
      <c r="P1006" s="259"/>
      <c r="Q1006" s="259"/>
      <c r="R1006" s="259"/>
      <c r="S1006" s="259"/>
      <c r="T1006" s="259"/>
      <c r="U1006" s="259"/>
      <c r="V1006" s="259"/>
      <c r="W1006" s="259"/>
      <c r="X1006" s="260"/>
      <c r="AT1006" s="256" t="s">
        <v>181</v>
      </c>
      <c r="AU1006" s="256" t="s">
        <v>83</v>
      </c>
      <c r="AV1006" s="255" t="s">
        <v>81</v>
      </c>
      <c r="AW1006" s="255" t="s">
        <v>7</v>
      </c>
      <c r="AX1006" s="255" t="s">
        <v>73</v>
      </c>
      <c r="AY1006" s="256" t="s">
        <v>171</v>
      </c>
    </row>
    <row r="1007" spans="2:65" s="255" customFormat="1" ht="13.5" x14ac:dyDescent="0.3">
      <c r="B1007" s="254"/>
      <c r="C1007" s="259"/>
      <c r="D1007" s="262" t="s">
        <v>181</v>
      </c>
      <c r="E1007" s="264" t="s">
        <v>5</v>
      </c>
      <c r="F1007" s="268" t="s">
        <v>1489</v>
      </c>
      <c r="G1007" s="259"/>
      <c r="H1007" s="264" t="s">
        <v>5</v>
      </c>
      <c r="I1007" s="259"/>
      <c r="J1007" s="259"/>
      <c r="K1007" s="259"/>
      <c r="L1007" s="259"/>
      <c r="M1007" s="254"/>
      <c r="N1007" s="258"/>
      <c r="O1007" s="259"/>
      <c r="P1007" s="259"/>
      <c r="Q1007" s="259"/>
      <c r="R1007" s="259"/>
      <c r="S1007" s="259"/>
      <c r="T1007" s="259"/>
      <c r="U1007" s="259"/>
      <c r="V1007" s="259"/>
      <c r="W1007" s="259"/>
      <c r="X1007" s="260"/>
      <c r="AT1007" s="256" t="s">
        <v>181</v>
      </c>
      <c r="AU1007" s="256" t="s">
        <v>83</v>
      </c>
      <c r="AV1007" s="255" t="s">
        <v>81</v>
      </c>
      <c r="AW1007" s="255" t="s">
        <v>7</v>
      </c>
      <c r="AX1007" s="255" t="s">
        <v>73</v>
      </c>
      <c r="AY1007" s="256" t="s">
        <v>171</v>
      </c>
    </row>
    <row r="1008" spans="2:65" s="216" customFormat="1" ht="13.5" x14ac:dyDescent="0.3">
      <c r="B1008" s="215"/>
      <c r="D1008" s="212" t="s">
        <v>181</v>
      </c>
      <c r="E1008" s="217" t="s">
        <v>5</v>
      </c>
      <c r="F1008" s="218" t="s">
        <v>1742</v>
      </c>
      <c r="H1008" s="219">
        <v>7.99</v>
      </c>
      <c r="M1008" s="215"/>
      <c r="N1008" s="220"/>
      <c r="O1008" s="221"/>
      <c r="P1008" s="221"/>
      <c r="Q1008" s="221"/>
      <c r="R1008" s="221"/>
      <c r="S1008" s="221"/>
      <c r="T1008" s="221"/>
      <c r="U1008" s="221"/>
      <c r="V1008" s="221"/>
      <c r="W1008" s="221"/>
      <c r="X1008" s="222"/>
      <c r="AT1008" s="217" t="s">
        <v>181</v>
      </c>
      <c r="AU1008" s="217" t="s">
        <v>83</v>
      </c>
      <c r="AV1008" s="216" t="s">
        <v>83</v>
      </c>
      <c r="AW1008" s="216" t="s">
        <v>7</v>
      </c>
      <c r="AX1008" s="216" t="s">
        <v>73</v>
      </c>
      <c r="AY1008" s="217" t="s">
        <v>171</v>
      </c>
    </row>
    <row r="1009" spans="2:65" s="255" customFormat="1" ht="13.5" x14ac:dyDescent="0.3">
      <c r="B1009" s="254"/>
      <c r="D1009" s="212" t="s">
        <v>181</v>
      </c>
      <c r="E1009" s="256" t="s">
        <v>5</v>
      </c>
      <c r="F1009" s="257" t="s">
        <v>1491</v>
      </c>
      <c r="H1009" s="256" t="s">
        <v>5</v>
      </c>
      <c r="M1009" s="254"/>
      <c r="N1009" s="258"/>
      <c r="O1009" s="259"/>
      <c r="P1009" s="259"/>
      <c r="Q1009" s="259"/>
      <c r="R1009" s="259"/>
      <c r="S1009" s="259"/>
      <c r="T1009" s="259"/>
      <c r="U1009" s="259"/>
      <c r="V1009" s="259"/>
      <c r="W1009" s="259"/>
      <c r="X1009" s="260"/>
      <c r="AT1009" s="256" t="s">
        <v>181</v>
      </c>
      <c r="AU1009" s="256" t="s">
        <v>83</v>
      </c>
      <c r="AV1009" s="255" t="s">
        <v>81</v>
      </c>
      <c r="AW1009" s="255" t="s">
        <v>7</v>
      </c>
      <c r="AX1009" s="255" t="s">
        <v>73</v>
      </c>
      <c r="AY1009" s="256" t="s">
        <v>171</v>
      </c>
    </row>
    <row r="1010" spans="2:65" s="216" customFormat="1" ht="13.5" x14ac:dyDescent="0.3">
      <c r="B1010" s="215"/>
      <c r="D1010" s="212" t="s">
        <v>181</v>
      </c>
      <c r="E1010" s="217" t="s">
        <v>5</v>
      </c>
      <c r="F1010" s="218" t="s">
        <v>1743</v>
      </c>
      <c r="H1010" s="219">
        <v>2.2200000000000002</v>
      </c>
      <c r="M1010" s="215"/>
      <c r="N1010" s="220"/>
      <c r="O1010" s="221"/>
      <c r="P1010" s="221"/>
      <c r="Q1010" s="221"/>
      <c r="R1010" s="221"/>
      <c r="S1010" s="221"/>
      <c r="T1010" s="221"/>
      <c r="U1010" s="221"/>
      <c r="V1010" s="221"/>
      <c r="W1010" s="221"/>
      <c r="X1010" s="222"/>
      <c r="AT1010" s="217" t="s">
        <v>181</v>
      </c>
      <c r="AU1010" s="217" t="s">
        <v>83</v>
      </c>
      <c r="AV1010" s="216" t="s">
        <v>83</v>
      </c>
      <c r="AW1010" s="216" t="s">
        <v>7</v>
      </c>
      <c r="AX1010" s="216" t="s">
        <v>73</v>
      </c>
      <c r="AY1010" s="217" t="s">
        <v>171</v>
      </c>
    </row>
    <row r="1011" spans="2:65" s="255" customFormat="1" ht="13.5" x14ac:dyDescent="0.3">
      <c r="B1011" s="254"/>
      <c r="C1011" s="259"/>
      <c r="D1011" s="262" t="s">
        <v>181</v>
      </c>
      <c r="E1011" s="264" t="s">
        <v>5</v>
      </c>
      <c r="F1011" s="268" t="s">
        <v>1493</v>
      </c>
      <c r="G1011" s="259"/>
      <c r="H1011" s="264" t="s">
        <v>5</v>
      </c>
      <c r="I1011" s="259"/>
      <c r="J1011" s="259"/>
      <c r="K1011" s="259"/>
      <c r="L1011" s="259"/>
      <c r="M1011" s="254"/>
      <c r="N1011" s="258"/>
      <c r="O1011" s="259"/>
      <c r="P1011" s="259"/>
      <c r="Q1011" s="259"/>
      <c r="R1011" s="259"/>
      <c r="S1011" s="259"/>
      <c r="T1011" s="259"/>
      <c r="U1011" s="259"/>
      <c r="V1011" s="259"/>
      <c r="W1011" s="259"/>
      <c r="X1011" s="260"/>
      <c r="AT1011" s="256" t="s">
        <v>181</v>
      </c>
      <c r="AU1011" s="256" t="s">
        <v>83</v>
      </c>
      <c r="AV1011" s="255" t="s">
        <v>81</v>
      </c>
      <c r="AW1011" s="255" t="s">
        <v>7</v>
      </c>
      <c r="AX1011" s="255" t="s">
        <v>73</v>
      </c>
      <c r="AY1011" s="256" t="s">
        <v>171</v>
      </c>
    </row>
    <row r="1012" spans="2:65" s="216" customFormat="1" ht="13.5" x14ac:dyDescent="0.3">
      <c r="B1012" s="215"/>
      <c r="D1012" s="212" t="s">
        <v>181</v>
      </c>
      <c r="E1012" s="217" t="s">
        <v>5</v>
      </c>
      <c r="F1012" s="218" t="s">
        <v>1744</v>
      </c>
      <c r="H1012" s="219">
        <v>1.1299999999999999</v>
      </c>
      <c r="M1012" s="215"/>
      <c r="N1012" s="220"/>
      <c r="O1012" s="221"/>
      <c r="P1012" s="221"/>
      <c r="Q1012" s="221"/>
      <c r="R1012" s="221"/>
      <c r="S1012" s="221"/>
      <c r="T1012" s="221"/>
      <c r="U1012" s="221"/>
      <c r="V1012" s="221"/>
      <c r="W1012" s="221"/>
      <c r="X1012" s="222"/>
      <c r="AT1012" s="217" t="s">
        <v>181</v>
      </c>
      <c r="AU1012" s="217" t="s">
        <v>83</v>
      </c>
      <c r="AV1012" s="216" t="s">
        <v>83</v>
      </c>
      <c r="AW1012" s="216" t="s">
        <v>7</v>
      </c>
      <c r="AX1012" s="216" t="s">
        <v>73</v>
      </c>
      <c r="AY1012" s="217" t="s">
        <v>171</v>
      </c>
    </row>
    <row r="1013" spans="2:65" s="255" customFormat="1" ht="13.5" x14ac:dyDescent="0.3">
      <c r="B1013" s="254"/>
      <c r="D1013" s="212" t="s">
        <v>181</v>
      </c>
      <c r="E1013" s="256" t="s">
        <v>5</v>
      </c>
      <c r="F1013" s="257" t="s">
        <v>1495</v>
      </c>
      <c r="H1013" s="256" t="s">
        <v>5</v>
      </c>
      <c r="M1013" s="254"/>
      <c r="N1013" s="258"/>
      <c r="O1013" s="259"/>
      <c r="P1013" s="259"/>
      <c r="Q1013" s="259"/>
      <c r="R1013" s="259"/>
      <c r="S1013" s="259"/>
      <c r="T1013" s="259"/>
      <c r="U1013" s="259"/>
      <c r="V1013" s="259"/>
      <c r="W1013" s="259"/>
      <c r="X1013" s="260"/>
      <c r="AT1013" s="256" t="s">
        <v>181</v>
      </c>
      <c r="AU1013" s="256" t="s">
        <v>83</v>
      </c>
      <c r="AV1013" s="255" t="s">
        <v>81</v>
      </c>
      <c r="AW1013" s="255" t="s">
        <v>7</v>
      </c>
      <c r="AX1013" s="255" t="s">
        <v>73</v>
      </c>
      <c r="AY1013" s="256" t="s">
        <v>171</v>
      </c>
    </row>
    <row r="1014" spans="2:65" s="216" customFormat="1" ht="13.5" x14ac:dyDescent="0.3">
      <c r="B1014" s="215"/>
      <c r="D1014" s="212" t="s">
        <v>181</v>
      </c>
      <c r="E1014" s="217" t="s">
        <v>5</v>
      </c>
      <c r="F1014" s="218" t="s">
        <v>1745</v>
      </c>
      <c r="H1014" s="219">
        <v>1.76</v>
      </c>
      <c r="M1014" s="215"/>
      <c r="N1014" s="220"/>
      <c r="O1014" s="221"/>
      <c r="P1014" s="221"/>
      <c r="Q1014" s="221"/>
      <c r="R1014" s="221"/>
      <c r="S1014" s="221"/>
      <c r="T1014" s="221"/>
      <c r="U1014" s="221"/>
      <c r="V1014" s="221"/>
      <c r="W1014" s="221"/>
      <c r="X1014" s="222"/>
      <c r="AT1014" s="217" t="s">
        <v>181</v>
      </c>
      <c r="AU1014" s="217" t="s">
        <v>83</v>
      </c>
      <c r="AV1014" s="216" t="s">
        <v>83</v>
      </c>
      <c r="AW1014" s="216" t="s">
        <v>7</v>
      </c>
      <c r="AX1014" s="216" t="s">
        <v>73</v>
      </c>
      <c r="AY1014" s="217" t="s">
        <v>171</v>
      </c>
    </row>
    <row r="1015" spans="2:65" s="244" customFormat="1" ht="13.5" x14ac:dyDescent="0.3">
      <c r="B1015" s="243"/>
      <c r="C1015" s="249"/>
      <c r="D1015" s="262" t="s">
        <v>181</v>
      </c>
      <c r="E1015" s="290" t="s">
        <v>5</v>
      </c>
      <c r="F1015" s="291" t="s">
        <v>501</v>
      </c>
      <c r="G1015" s="249"/>
      <c r="H1015" s="292">
        <v>13.1</v>
      </c>
      <c r="I1015" s="249"/>
      <c r="J1015" s="249"/>
      <c r="K1015" s="249"/>
      <c r="L1015" s="249"/>
      <c r="M1015" s="243"/>
      <c r="N1015" s="248"/>
      <c r="O1015" s="249"/>
      <c r="P1015" s="249"/>
      <c r="Q1015" s="249"/>
      <c r="R1015" s="249"/>
      <c r="S1015" s="249"/>
      <c r="T1015" s="249"/>
      <c r="U1015" s="249"/>
      <c r="V1015" s="249"/>
      <c r="W1015" s="249"/>
      <c r="X1015" s="250"/>
      <c r="AT1015" s="245" t="s">
        <v>181</v>
      </c>
      <c r="AU1015" s="245" t="s">
        <v>83</v>
      </c>
      <c r="AV1015" s="244" t="s">
        <v>188</v>
      </c>
      <c r="AW1015" s="244" t="s">
        <v>7</v>
      </c>
      <c r="AX1015" s="244" t="s">
        <v>73</v>
      </c>
      <c r="AY1015" s="245" t="s">
        <v>171</v>
      </c>
    </row>
    <row r="1016" spans="2:65" s="224" customFormat="1" ht="13.5" x14ac:dyDescent="0.3">
      <c r="B1016" s="223"/>
      <c r="D1016" s="212" t="s">
        <v>181</v>
      </c>
      <c r="E1016" s="225" t="s">
        <v>5</v>
      </c>
      <c r="F1016" s="226" t="s">
        <v>205</v>
      </c>
      <c r="H1016" s="227">
        <v>48.49</v>
      </c>
      <c r="M1016" s="223"/>
      <c r="N1016" s="228"/>
      <c r="O1016" s="229"/>
      <c r="P1016" s="229"/>
      <c r="Q1016" s="229"/>
      <c r="R1016" s="229"/>
      <c r="S1016" s="229"/>
      <c r="T1016" s="229"/>
      <c r="U1016" s="229"/>
      <c r="V1016" s="229"/>
      <c r="W1016" s="229"/>
      <c r="X1016" s="230"/>
      <c r="AT1016" s="225" t="s">
        <v>181</v>
      </c>
      <c r="AU1016" s="225" t="s">
        <v>83</v>
      </c>
      <c r="AV1016" s="224" t="s">
        <v>177</v>
      </c>
      <c r="AW1016" s="224" t="s">
        <v>7</v>
      </c>
      <c r="AX1016" s="224" t="s">
        <v>81</v>
      </c>
      <c r="AY1016" s="225" t="s">
        <v>171</v>
      </c>
    </row>
    <row r="1017" spans="2:65" s="45" customFormat="1" ht="16.5" customHeight="1" x14ac:dyDescent="0.3">
      <c r="B1017" s="38"/>
      <c r="C1017" s="231" t="s">
        <v>772</v>
      </c>
      <c r="D1017" s="231" t="s">
        <v>221</v>
      </c>
      <c r="E1017" s="232" t="s">
        <v>1761</v>
      </c>
      <c r="F1017" s="233" t="s">
        <v>1762</v>
      </c>
      <c r="G1017" s="234" t="s">
        <v>176</v>
      </c>
      <c r="H1017" s="235">
        <v>49.46</v>
      </c>
      <c r="I1017" s="8"/>
      <c r="J1017" s="236"/>
      <c r="K1017" s="237">
        <f>ROUND(P1017*H1017,2)</f>
        <v>0</v>
      </c>
      <c r="L1017" s="233" t="s">
        <v>5</v>
      </c>
      <c r="M1017" s="238"/>
      <c r="N1017" s="239" t="s">
        <v>5</v>
      </c>
      <c r="O1017" s="208" t="s">
        <v>42</v>
      </c>
      <c r="P1017" s="144">
        <f>I1017+J1017</f>
        <v>0</v>
      </c>
      <c r="Q1017" s="144">
        <f>ROUND(I1017*H1017,2)</f>
        <v>0</v>
      </c>
      <c r="R1017" s="144">
        <f>ROUND(J1017*H1017,2)</f>
        <v>0</v>
      </c>
      <c r="S1017" s="39"/>
      <c r="T1017" s="209">
        <f>S1017*H1017</f>
        <v>0</v>
      </c>
      <c r="U1017" s="209">
        <v>0</v>
      </c>
      <c r="V1017" s="209">
        <f>U1017*H1017</f>
        <v>0</v>
      </c>
      <c r="W1017" s="209">
        <v>0</v>
      </c>
      <c r="X1017" s="210">
        <f>W1017*H1017</f>
        <v>0</v>
      </c>
      <c r="AR1017" s="17" t="s">
        <v>334</v>
      </c>
      <c r="AT1017" s="17" t="s">
        <v>221</v>
      </c>
      <c r="AU1017" s="17" t="s">
        <v>83</v>
      </c>
      <c r="AY1017" s="17" t="s">
        <v>171</v>
      </c>
      <c r="BE1017" s="211">
        <f>IF(O1017="základní",K1017,0)</f>
        <v>0</v>
      </c>
      <c r="BF1017" s="211">
        <f>IF(O1017="snížená",K1017,0)</f>
        <v>0</v>
      </c>
      <c r="BG1017" s="211">
        <f>IF(O1017="zákl. přenesená",K1017,0)</f>
        <v>0</v>
      </c>
      <c r="BH1017" s="211">
        <f>IF(O1017="sníž. přenesená",K1017,0)</f>
        <v>0</v>
      </c>
      <c r="BI1017" s="211">
        <f>IF(O1017="nulová",K1017,0)</f>
        <v>0</v>
      </c>
      <c r="BJ1017" s="17" t="s">
        <v>81</v>
      </c>
      <c r="BK1017" s="211">
        <f>ROUND(P1017*H1017,2)</f>
        <v>0</v>
      </c>
      <c r="BL1017" s="17" t="s">
        <v>260</v>
      </c>
      <c r="BM1017" s="17" t="s">
        <v>1763</v>
      </c>
    </row>
    <row r="1018" spans="2:65" s="45" customFormat="1" ht="27" x14ac:dyDescent="0.3">
      <c r="B1018" s="38"/>
      <c r="D1018" s="212" t="s">
        <v>179</v>
      </c>
      <c r="F1018" s="213" t="s">
        <v>1267</v>
      </c>
      <c r="M1018" s="38"/>
      <c r="N1018" s="214"/>
      <c r="O1018" s="39"/>
      <c r="P1018" s="39"/>
      <c r="Q1018" s="39"/>
      <c r="R1018" s="39"/>
      <c r="S1018" s="39"/>
      <c r="T1018" s="39"/>
      <c r="U1018" s="39"/>
      <c r="V1018" s="39"/>
      <c r="W1018" s="39"/>
      <c r="X1018" s="87"/>
      <c r="AT1018" s="17" t="s">
        <v>179</v>
      </c>
      <c r="AU1018" s="17" t="s">
        <v>83</v>
      </c>
    </row>
    <row r="1019" spans="2:65" s="45" customFormat="1" ht="25.5" customHeight="1" x14ac:dyDescent="0.3">
      <c r="B1019" s="38"/>
      <c r="C1019" s="201" t="s">
        <v>1764</v>
      </c>
      <c r="D1019" s="201" t="s">
        <v>173</v>
      </c>
      <c r="E1019" s="202" t="s">
        <v>1765</v>
      </c>
      <c r="F1019" s="203" t="s">
        <v>1766</v>
      </c>
      <c r="G1019" s="204" t="s">
        <v>209</v>
      </c>
      <c r="H1019" s="205">
        <v>0.90800000000000003</v>
      </c>
      <c r="I1019" s="7"/>
      <c r="J1019" s="7"/>
      <c r="K1019" s="206">
        <f>ROUND(P1019*H1019,2)</f>
        <v>0</v>
      </c>
      <c r="L1019" s="203" t="s">
        <v>5</v>
      </c>
      <c r="M1019" s="38"/>
      <c r="N1019" s="207" t="s">
        <v>5</v>
      </c>
      <c r="O1019" s="208" t="s">
        <v>42</v>
      </c>
      <c r="P1019" s="144">
        <f>I1019+J1019</f>
        <v>0</v>
      </c>
      <c r="Q1019" s="144">
        <f>ROUND(I1019*H1019,2)</f>
        <v>0</v>
      </c>
      <c r="R1019" s="144">
        <f>ROUND(J1019*H1019,2)</f>
        <v>0</v>
      </c>
      <c r="S1019" s="39"/>
      <c r="T1019" s="209">
        <f>S1019*H1019</f>
        <v>0</v>
      </c>
      <c r="U1019" s="209">
        <v>0</v>
      </c>
      <c r="V1019" s="209">
        <f>U1019*H1019</f>
        <v>0</v>
      </c>
      <c r="W1019" s="209">
        <v>0</v>
      </c>
      <c r="X1019" s="210">
        <f>W1019*H1019</f>
        <v>0</v>
      </c>
      <c r="AR1019" s="17" t="s">
        <v>260</v>
      </c>
      <c r="AT1019" s="17" t="s">
        <v>173</v>
      </c>
      <c r="AU1019" s="17" t="s">
        <v>83</v>
      </c>
      <c r="AY1019" s="17" t="s">
        <v>171</v>
      </c>
      <c r="BE1019" s="211">
        <f>IF(O1019="základní",K1019,0)</f>
        <v>0</v>
      </c>
      <c r="BF1019" s="211">
        <f>IF(O1019="snížená",K1019,0)</f>
        <v>0</v>
      </c>
      <c r="BG1019" s="211">
        <f>IF(O1019="zákl. přenesená",K1019,0)</f>
        <v>0</v>
      </c>
      <c r="BH1019" s="211">
        <f>IF(O1019="sníž. přenesená",K1019,0)</f>
        <v>0</v>
      </c>
      <c r="BI1019" s="211">
        <f>IF(O1019="nulová",K1019,0)</f>
        <v>0</v>
      </c>
      <c r="BJ1019" s="17" t="s">
        <v>81</v>
      </c>
      <c r="BK1019" s="211">
        <f>ROUND(P1019*H1019,2)</f>
        <v>0</v>
      </c>
      <c r="BL1019" s="17" t="s">
        <v>260</v>
      </c>
      <c r="BM1019" s="17" t="s">
        <v>1767</v>
      </c>
    </row>
    <row r="1020" spans="2:65" s="45" customFormat="1" ht="27" x14ac:dyDescent="0.3">
      <c r="B1020" s="38"/>
      <c r="D1020" s="212" t="s">
        <v>179</v>
      </c>
      <c r="F1020" s="213" t="s">
        <v>1267</v>
      </c>
      <c r="M1020" s="38"/>
      <c r="N1020" s="214"/>
      <c r="O1020" s="39"/>
      <c r="P1020" s="39"/>
      <c r="Q1020" s="39"/>
      <c r="R1020" s="39"/>
      <c r="S1020" s="39"/>
      <c r="T1020" s="39"/>
      <c r="U1020" s="39"/>
      <c r="V1020" s="39"/>
      <c r="W1020" s="39"/>
      <c r="X1020" s="87"/>
      <c r="AT1020" s="17" t="s">
        <v>179</v>
      </c>
      <c r="AU1020" s="17" t="s">
        <v>83</v>
      </c>
    </row>
    <row r="1021" spans="2:65" s="188" customFormat="1" ht="29.85" customHeight="1" x14ac:dyDescent="0.3">
      <c r="B1021" s="187"/>
      <c r="C1021" s="193"/>
      <c r="D1021" s="261" t="s">
        <v>72</v>
      </c>
      <c r="E1021" s="263" t="s">
        <v>602</v>
      </c>
      <c r="F1021" s="263" t="s">
        <v>603</v>
      </c>
      <c r="G1021" s="193"/>
      <c r="H1021" s="193"/>
      <c r="I1021" s="193"/>
      <c r="J1021" s="193"/>
      <c r="K1021" s="274">
        <f>BK1021</f>
        <v>0</v>
      </c>
      <c r="L1021" s="193"/>
      <c r="M1021" s="187"/>
      <c r="N1021" s="192"/>
      <c r="O1021" s="193"/>
      <c r="P1021" s="193"/>
      <c r="Q1021" s="194">
        <f>SUM(Q1022:Q1027)</f>
        <v>0</v>
      </c>
      <c r="R1021" s="194">
        <f>SUM(R1022:R1027)</f>
        <v>0</v>
      </c>
      <c r="S1021" s="193"/>
      <c r="T1021" s="195">
        <f>SUM(T1022:T1027)</f>
        <v>0</v>
      </c>
      <c r="U1021" s="193"/>
      <c r="V1021" s="195">
        <f>SUM(V1022:V1027)</f>
        <v>0</v>
      </c>
      <c r="W1021" s="193"/>
      <c r="X1021" s="196">
        <f>SUM(X1022:X1027)</f>
        <v>0</v>
      </c>
      <c r="AR1021" s="189" t="s">
        <v>83</v>
      </c>
      <c r="AT1021" s="197" t="s">
        <v>72</v>
      </c>
      <c r="AU1021" s="197" t="s">
        <v>81</v>
      </c>
      <c r="AY1021" s="189" t="s">
        <v>171</v>
      </c>
      <c r="BK1021" s="198">
        <f>SUM(BK1022:BK1027)</f>
        <v>0</v>
      </c>
    </row>
    <row r="1022" spans="2:65" s="45" customFormat="1" ht="25.5" customHeight="1" x14ac:dyDescent="0.3">
      <c r="B1022" s="38"/>
      <c r="C1022" s="201" t="s">
        <v>775</v>
      </c>
      <c r="D1022" s="201" t="s">
        <v>173</v>
      </c>
      <c r="E1022" s="202" t="s">
        <v>1768</v>
      </c>
      <c r="F1022" s="203" t="s">
        <v>1769</v>
      </c>
      <c r="G1022" s="204" t="s">
        <v>1460</v>
      </c>
      <c r="H1022" s="205">
        <v>1</v>
      </c>
      <c r="I1022" s="7"/>
      <c r="J1022" s="7"/>
      <c r="K1022" s="206">
        <f>ROUND(P1022*H1022,2)</f>
        <v>0</v>
      </c>
      <c r="L1022" s="203" t="s">
        <v>5</v>
      </c>
      <c r="M1022" s="38"/>
      <c r="N1022" s="207" t="s">
        <v>5</v>
      </c>
      <c r="O1022" s="208" t="s">
        <v>42</v>
      </c>
      <c r="P1022" s="144">
        <f>I1022+J1022</f>
        <v>0</v>
      </c>
      <c r="Q1022" s="144">
        <f>ROUND(I1022*H1022,2)</f>
        <v>0</v>
      </c>
      <c r="R1022" s="144">
        <f>ROUND(J1022*H1022,2)</f>
        <v>0</v>
      </c>
      <c r="S1022" s="39"/>
      <c r="T1022" s="209">
        <f>S1022*H1022</f>
        <v>0</v>
      </c>
      <c r="U1022" s="209">
        <v>0</v>
      </c>
      <c r="V1022" s="209">
        <f>U1022*H1022</f>
        <v>0</v>
      </c>
      <c r="W1022" s="209">
        <v>0</v>
      </c>
      <c r="X1022" s="210">
        <f>W1022*H1022</f>
        <v>0</v>
      </c>
      <c r="AR1022" s="17" t="s">
        <v>260</v>
      </c>
      <c r="AT1022" s="17" t="s">
        <v>173</v>
      </c>
      <c r="AU1022" s="17" t="s">
        <v>83</v>
      </c>
      <c r="AY1022" s="17" t="s">
        <v>171</v>
      </c>
      <c r="BE1022" s="211">
        <f>IF(O1022="základní",K1022,0)</f>
        <v>0</v>
      </c>
      <c r="BF1022" s="211">
        <f>IF(O1022="snížená",K1022,0)</f>
        <v>0</v>
      </c>
      <c r="BG1022" s="211">
        <f>IF(O1022="zákl. přenesená",K1022,0)</f>
        <v>0</v>
      </c>
      <c r="BH1022" s="211">
        <f>IF(O1022="sníž. přenesená",K1022,0)</f>
        <v>0</v>
      </c>
      <c r="BI1022" s="211">
        <f>IF(O1022="nulová",K1022,0)</f>
        <v>0</v>
      </c>
      <c r="BJ1022" s="17" t="s">
        <v>81</v>
      </c>
      <c r="BK1022" s="211">
        <f>ROUND(P1022*H1022,2)</f>
        <v>0</v>
      </c>
      <c r="BL1022" s="17" t="s">
        <v>260</v>
      </c>
      <c r="BM1022" s="17" t="s">
        <v>1770</v>
      </c>
    </row>
    <row r="1023" spans="2:65" s="45" customFormat="1" ht="121.5" x14ac:dyDescent="0.3">
      <c r="B1023" s="38"/>
      <c r="D1023" s="212" t="s">
        <v>179</v>
      </c>
      <c r="F1023" s="213" t="s">
        <v>1771</v>
      </c>
      <c r="M1023" s="38"/>
      <c r="N1023" s="214"/>
      <c r="O1023" s="39"/>
      <c r="P1023" s="39"/>
      <c r="Q1023" s="39"/>
      <c r="R1023" s="39"/>
      <c r="S1023" s="39"/>
      <c r="T1023" s="39"/>
      <c r="U1023" s="39"/>
      <c r="V1023" s="39"/>
      <c r="W1023" s="39"/>
      <c r="X1023" s="87"/>
      <c r="AT1023" s="17" t="s">
        <v>179</v>
      </c>
      <c r="AU1023" s="17" t="s">
        <v>83</v>
      </c>
    </row>
    <row r="1024" spans="2:65" s="216" customFormat="1" ht="13.5" x14ac:dyDescent="0.3">
      <c r="B1024" s="215"/>
      <c r="D1024" s="212" t="s">
        <v>181</v>
      </c>
      <c r="E1024" s="217" t="s">
        <v>5</v>
      </c>
      <c r="F1024" s="218" t="s">
        <v>81</v>
      </c>
      <c r="H1024" s="219">
        <v>1</v>
      </c>
      <c r="M1024" s="215"/>
      <c r="N1024" s="220"/>
      <c r="O1024" s="221"/>
      <c r="P1024" s="221"/>
      <c r="Q1024" s="221"/>
      <c r="R1024" s="221"/>
      <c r="S1024" s="221"/>
      <c r="T1024" s="221"/>
      <c r="U1024" s="221"/>
      <c r="V1024" s="221"/>
      <c r="W1024" s="221"/>
      <c r="X1024" s="222"/>
      <c r="AT1024" s="217" t="s">
        <v>181</v>
      </c>
      <c r="AU1024" s="217" t="s">
        <v>83</v>
      </c>
      <c r="AV1024" s="216" t="s">
        <v>83</v>
      </c>
      <c r="AW1024" s="216" t="s">
        <v>7</v>
      </c>
      <c r="AX1024" s="216" t="s">
        <v>73</v>
      </c>
      <c r="AY1024" s="217" t="s">
        <v>171</v>
      </c>
    </row>
    <row r="1025" spans="2:65" s="224" customFormat="1" ht="13.5" x14ac:dyDescent="0.3">
      <c r="B1025" s="223"/>
      <c r="D1025" s="212" t="s">
        <v>181</v>
      </c>
      <c r="E1025" s="225" t="s">
        <v>5</v>
      </c>
      <c r="F1025" s="226" t="s">
        <v>205</v>
      </c>
      <c r="H1025" s="227">
        <v>1</v>
      </c>
      <c r="M1025" s="223"/>
      <c r="N1025" s="228"/>
      <c r="O1025" s="229"/>
      <c r="P1025" s="229"/>
      <c r="Q1025" s="229"/>
      <c r="R1025" s="229"/>
      <c r="S1025" s="229"/>
      <c r="T1025" s="229"/>
      <c r="U1025" s="229"/>
      <c r="V1025" s="229"/>
      <c r="W1025" s="229"/>
      <c r="X1025" s="230"/>
      <c r="AT1025" s="225" t="s">
        <v>181</v>
      </c>
      <c r="AU1025" s="225" t="s">
        <v>83</v>
      </c>
      <c r="AV1025" s="224" t="s">
        <v>177</v>
      </c>
      <c r="AW1025" s="224" t="s">
        <v>7</v>
      </c>
      <c r="AX1025" s="224" t="s">
        <v>81</v>
      </c>
      <c r="AY1025" s="225" t="s">
        <v>171</v>
      </c>
    </row>
    <row r="1026" spans="2:65" s="45" customFormat="1" ht="16.5" customHeight="1" x14ac:dyDescent="0.3">
      <c r="B1026" s="38"/>
      <c r="C1026" s="201" t="s">
        <v>1772</v>
      </c>
      <c r="D1026" s="201" t="s">
        <v>173</v>
      </c>
      <c r="E1026" s="202" t="s">
        <v>1773</v>
      </c>
      <c r="F1026" s="203" t="s">
        <v>1774</v>
      </c>
      <c r="G1026" s="204" t="s">
        <v>209</v>
      </c>
      <c r="H1026" s="205">
        <v>0.98599999999999999</v>
      </c>
      <c r="I1026" s="7"/>
      <c r="J1026" s="7"/>
      <c r="K1026" s="206">
        <f>ROUND(P1026*H1026,2)</f>
        <v>0</v>
      </c>
      <c r="L1026" s="203" t="s">
        <v>5</v>
      </c>
      <c r="M1026" s="38"/>
      <c r="N1026" s="207" t="s">
        <v>5</v>
      </c>
      <c r="O1026" s="208" t="s">
        <v>42</v>
      </c>
      <c r="P1026" s="144">
        <f>I1026+J1026</f>
        <v>0</v>
      </c>
      <c r="Q1026" s="144">
        <f>ROUND(I1026*H1026,2)</f>
        <v>0</v>
      </c>
      <c r="R1026" s="144">
        <f>ROUND(J1026*H1026,2)</f>
        <v>0</v>
      </c>
      <c r="S1026" s="39"/>
      <c r="T1026" s="209">
        <f>S1026*H1026</f>
        <v>0</v>
      </c>
      <c r="U1026" s="209">
        <v>0</v>
      </c>
      <c r="V1026" s="209">
        <f>U1026*H1026</f>
        <v>0</v>
      </c>
      <c r="W1026" s="209">
        <v>0</v>
      </c>
      <c r="X1026" s="210">
        <f>W1026*H1026</f>
        <v>0</v>
      </c>
      <c r="AR1026" s="17" t="s">
        <v>260</v>
      </c>
      <c r="AT1026" s="17" t="s">
        <v>173</v>
      </c>
      <c r="AU1026" s="17" t="s">
        <v>83</v>
      </c>
      <c r="AY1026" s="17" t="s">
        <v>171</v>
      </c>
      <c r="BE1026" s="211">
        <f>IF(O1026="základní",K1026,0)</f>
        <v>0</v>
      </c>
      <c r="BF1026" s="211">
        <f>IF(O1026="snížená",K1026,0)</f>
        <v>0</v>
      </c>
      <c r="BG1026" s="211">
        <f>IF(O1026="zákl. přenesená",K1026,0)</f>
        <v>0</v>
      </c>
      <c r="BH1026" s="211">
        <f>IF(O1026="sníž. přenesená",K1026,0)</f>
        <v>0</v>
      </c>
      <c r="BI1026" s="211">
        <f>IF(O1026="nulová",K1026,0)</f>
        <v>0</v>
      </c>
      <c r="BJ1026" s="17" t="s">
        <v>81</v>
      </c>
      <c r="BK1026" s="211">
        <f>ROUND(P1026*H1026,2)</f>
        <v>0</v>
      </c>
      <c r="BL1026" s="17" t="s">
        <v>260</v>
      </c>
      <c r="BM1026" s="17" t="s">
        <v>1775</v>
      </c>
    </row>
    <row r="1027" spans="2:65" s="45" customFormat="1" ht="27" x14ac:dyDescent="0.3">
      <c r="B1027" s="38"/>
      <c r="C1027" s="39"/>
      <c r="D1027" s="262" t="s">
        <v>179</v>
      </c>
      <c r="E1027" s="39"/>
      <c r="F1027" s="269" t="s">
        <v>1267</v>
      </c>
      <c r="G1027" s="39"/>
      <c r="H1027" s="39"/>
      <c r="I1027" s="39"/>
      <c r="J1027" s="39"/>
      <c r="K1027" s="39"/>
      <c r="L1027" s="39"/>
      <c r="M1027" s="38"/>
      <c r="N1027" s="214"/>
      <c r="O1027" s="39"/>
      <c r="P1027" s="39"/>
      <c r="Q1027" s="39"/>
      <c r="R1027" s="39"/>
      <c r="S1027" s="39"/>
      <c r="T1027" s="39"/>
      <c r="U1027" s="39"/>
      <c r="V1027" s="39"/>
      <c r="W1027" s="39"/>
      <c r="X1027" s="87"/>
      <c r="AT1027" s="17" t="s">
        <v>179</v>
      </c>
      <c r="AU1027" s="17" t="s">
        <v>83</v>
      </c>
    </row>
    <row r="1028" spans="2:65" s="188" customFormat="1" ht="29.85" customHeight="1" x14ac:dyDescent="0.3">
      <c r="B1028" s="187"/>
      <c r="D1028" s="189" t="s">
        <v>72</v>
      </c>
      <c r="E1028" s="199" t="s">
        <v>1776</v>
      </c>
      <c r="F1028" s="199" t="s">
        <v>1777</v>
      </c>
      <c r="K1028" s="200">
        <f>BK1028</f>
        <v>0</v>
      </c>
      <c r="M1028" s="187"/>
      <c r="N1028" s="192"/>
      <c r="O1028" s="193"/>
      <c r="P1028" s="193"/>
      <c r="Q1028" s="194">
        <f>SUM(Q1029:Q1115)</f>
        <v>0</v>
      </c>
      <c r="R1028" s="194">
        <f>SUM(R1029:R1115)</f>
        <v>0</v>
      </c>
      <c r="S1028" s="193"/>
      <c r="T1028" s="195">
        <f>SUM(T1029:T1115)</f>
        <v>0</v>
      </c>
      <c r="U1028" s="193"/>
      <c r="V1028" s="195">
        <f>SUM(V1029:V1115)</f>
        <v>0</v>
      </c>
      <c r="W1028" s="193"/>
      <c r="X1028" s="196">
        <f>SUM(X1029:X1115)</f>
        <v>0</v>
      </c>
      <c r="AR1028" s="189" t="s">
        <v>81</v>
      </c>
      <c r="AT1028" s="197" t="s">
        <v>72</v>
      </c>
      <c r="AU1028" s="197" t="s">
        <v>81</v>
      </c>
      <c r="AY1028" s="189" t="s">
        <v>171</v>
      </c>
      <c r="BK1028" s="198">
        <f>SUM(BK1029:BK1115)</f>
        <v>0</v>
      </c>
    </row>
    <row r="1029" spans="2:65" s="45" customFormat="1" ht="25.5" customHeight="1" x14ac:dyDescent="0.3">
      <c r="B1029" s="38"/>
      <c r="C1029" s="201" t="s">
        <v>778</v>
      </c>
      <c r="D1029" s="201" t="s">
        <v>173</v>
      </c>
      <c r="E1029" s="202" t="s">
        <v>1778</v>
      </c>
      <c r="F1029" s="203" t="s">
        <v>1779</v>
      </c>
      <c r="G1029" s="204" t="s">
        <v>1077</v>
      </c>
      <c r="H1029" s="205">
        <v>1</v>
      </c>
      <c r="I1029" s="7"/>
      <c r="J1029" s="7"/>
      <c r="K1029" s="206">
        <f>ROUND(P1029*H1029,2)</f>
        <v>0</v>
      </c>
      <c r="L1029" s="203" t="s">
        <v>5</v>
      </c>
      <c r="M1029" s="38"/>
      <c r="N1029" s="207" t="s">
        <v>5</v>
      </c>
      <c r="O1029" s="208" t="s">
        <v>42</v>
      </c>
      <c r="P1029" s="144">
        <f>I1029+J1029</f>
        <v>0</v>
      </c>
      <c r="Q1029" s="144">
        <f>ROUND(I1029*H1029,2)</f>
        <v>0</v>
      </c>
      <c r="R1029" s="144">
        <f>ROUND(J1029*H1029,2)</f>
        <v>0</v>
      </c>
      <c r="S1029" s="39"/>
      <c r="T1029" s="209">
        <f>S1029*H1029</f>
        <v>0</v>
      </c>
      <c r="U1029" s="209">
        <v>0</v>
      </c>
      <c r="V1029" s="209">
        <f>U1029*H1029</f>
        <v>0</v>
      </c>
      <c r="W1029" s="209">
        <v>0</v>
      </c>
      <c r="X1029" s="210">
        <f>W1029*H1029</f>
        <v>0</v>
      </c>
      <c r="AR1029" s="17" t="s">
        <v>177</v>
      </c>
      <c r="AT1029" s="17" t="s">
        <v>173</v>
      </c>
      <c r="AU1029" s="17" t="s">
        <v>83</v>
      </c>
      <c r="AY1029" s="17" t="s">
        <v>171</v>
      </c>
      <c r="BE1029" s="211">
        <f>IF(O1029="základní",K1029,0)</f>
        <v>0</v>
      </c>
      <c r="BF1029" s="211">
        <f>IF(O1029="snížená",K1029,0)</f>
        <v>0</v>
      </c>
      <c r="BG1029" s="211">
        <f>IF(O1029="zákl. přenesená",K1029,0)</f>
        <v>0</v>
      </c>
      <c r="BH1029" s="211">
        <f>IF(O1029="sníž. přenesená",K1029,0)</f>
        <v>0</v>
      </c>
      <c r="BI1029" s="211">
        <f>IF(O1029="nulová",K1029,0)</f>
        <v>0</v>
      </c>
      <c r="BJ1029" s="17" t="s">
        <v>81</v>
      </c>
      <c r="BK1029" s="211">
        <f>ROUND(P1029*H1029,2)</f>
        <v>0</v>
      </c>
      <c r="BL1029" s="17" t="s">
        <v>177</v>
      </c>
      <c r="BM1029" s="17" t="s">
        <v>1780</v>
      </c>
    </row>
    <row r="1030" spans="2:65" s="45" customFormat="1" ht="27" x14ac:dyDescent="0.3">
      <c r="B1030" s="38"/>
      <c r="D1030" s="212" t="s">
        <v>179</v>
      </c>
      <c r="F1030" s="213" t="s">
        <v>1267</v>
      </c>
      <c r="M1030" s="38"/>
      <c r="N1030" s="214"/>
      <c r="O1030" s="39"/>
      <c r="P1030" s="39"/>
      <c r="Q1030" s="39"/>
      <c r="R1030" s="39"/>
      <c r="S1030" s="39"/>
      <c r="T1030" s="39"/>
      <c r="U1030" s="39"/>
      <c r="V1030" s="39"/>
      <c r="W1030" s="39"/>
      <c r="X1030" s="87"/>
      <c r="AT1030" s="17" t="s">
        <v>179</v>
      </c>
      <c r="AU1030" s="17" t="s">
        <v>83</v>
      </c>
    </row>
    <row r="1031" spans="2:65" s="216" customFormat="1" ht="13.5" x14ac:dyDescent="0.3">
      <c r="B1031" s="215"/>
      <c r="D1031" s="212" t="s">
        <v>181</v>
      </c>
      <c r="E1031" s="217" t="s">
        <v>5</v>
      </c>
      <c r="F1031" s="218" t="s">
        <v>81</v>
      </c>
      <c r="H1031" s="219">
        <v>1</v>
      </c>
      <c r="M1031" s="215"/>
      <c r="N1031" s="220"/>
      <c r="O1031" s="221"/>
      <c r="P1031" s="221"/>
      <c r="Q1031" s="221"/>
      <c r="R1031" s="221"/>
      <c r="S1031" s="221"/>
      <c r="T1031" s="221"/>
      <c r="U1031" s="221"/>
      <c r="V1031" s="221"/>
      <c r="W1031" s="221"/>
      <c r="X1031" s="222"/>
      <c r="AT1031" s="217" t="s">
        <v>181</v>
      </c>
      <c r="AU1031" s="217" t="s">
        <v>83</v>
      </c>
      <c r="AV1031" s="216" t="s">
        <v>83</v>
      </c>
      <c r="AW1031" s="216" t="s">
        <v>7</v>
      </c>
      <c r="AX1031" s="216" t="s">
        <v>73</v>
      </c>
      <c r="AY1031" s="217" t="s">
        <v>171</v>
      </c>
    </row>
    <row r="1032" spans="2:65" s="224" customFormat="1" ht="13.5" x14ac:dyDescent="0.3">
      <c r="B1032" s="223"/>
      <c r="C1032" s="229"/>
      <c r="D1032" s="262" t="s">
        <v>181</v>
      </c>
      <c r="E1032" s="265" t="s">
        <v>5</v>
      </c>
      <c r="F1032" s="270" t="s">
        <v>205</v>
      </c>
      <c r="G1032" s="229"/>
      <c r="H1032" s="272">
        <v>1</v>
      </c>
      <c r="I1032" s="229"/>
      <c r="J1032" s="229"/>
      <c r="K1032" s="229"/>
      <c r="L1032" s="229"/>
      <c r="M1032" s="223"/>
      <c r="N1032" s="228"/>
      <c r="O1032" s="229"/>
      <c r="P1032" s="229"/>
      <c r="Q1032" s="229"/>
      <c r="R1032" s="229"/>
      <c r="S1032" s="229"/>
      <c r="T1032" s="229"/>
      <c r="U1032" s="229"/>
      <c r="V1032" s="229"/>
      <c r="W1032" s="229"/>
      <c r="X1032" s="230"/>
      <c r="AT1032" s="225" t="s">
        <v>181</v>
      </c>
      <c r="AU1032" s="225" t="s">
        <v>83</v>
      </c>
      <c r="AV1032" s="224" t="s">
        <v>177</v>
      </c>
      <c r="AW1032" s="224" t="s">
        <v>7</v>
      </c>
      <c r="AX1032" s="224" t="s">
        <v>81</v>
      </c>
      <c r="AY1032" s="225" t="s">
        <v>171</v>
      </c>
    </row>
    <row r="1033" spans="2:65" s="45" customFormat="1" ht="25.5" customHeight="1" x14ac:dyDescent="0.3">
      <c r="B1033" s="38"/>
      <c r="C1033" s="201" t="s">
        <v>1781</v>
      </c>
      <c r="D1033" s="201" t="s">
        <v>173</v>
      </c>
      <c r="E1033" s="202" t="s">
        <v>1782</v>
      </c>
      <c r="F1033" s="203" t="s">
        <v>1783</v>
      </c>
      <c r="G1033" s="204" t="s">
        <v>1077</v>
      </c>
      <c r="H1033" s="205">
        <v>3</v>
      </c>
      <c r="I1033" s="7"/>
      <c r="J1033" s="7"/>
      <c r="K1033" s="206">
        <f>ROUND(P1033*H1033,2)</f>
        <v>0</v>
      </c>
      <c r="L1033" s="203" t="s">
        <v>5</v>
      </c>
      <c r="M1033" s="38"/>
      <c r="N1033" s="207" t="s">
        <v>5</v>
      </c>
      <c r="O1033" s="208" t="s">
        <v>42</v>
      </c>
      <c r="P1033" s="144">
        <f>I1033+J1033</f>
        <v>0</v>
      </c>
      <c r="Q1033" s="144">
        <f>ROUND(I1033*H1033,2)</f>
        <v>0</v>
      </c>
      <c r="R1033" s="144">
        <f>ROUND(J1033*H1033,2)</f>
        <v>0</v>
      </c>
      <c r="S1033" s="39"/>
      <c r="T1033" s="209">
        <f>S1033*H1033</f>
        <v>0</v>
      </c>
      <c r="U1033" s="209">
        <v>0</v>
      </c>
      <c r="V1033" s="209">
        <f>U1033*H1033</f>
        <v>0</v>
      </c>
      <c r="W1033" s="209">
        <v>0</v>
      </c>
      <c r="X1033" s="210">
        <f>W1033*H1033</f>
        <v>0</v>
      </c>
      <c r="AR1033" s="17" t="s">
        <v>177</v>
      </c>
      <c r="AT1033" s="17" t="s">
        <v>173</v>
      </c>
      <c r="AU1033" s="17" t="s">
        <v>83</v>
      </c>
      <c r="AY1033" s="17" t="s">
        <v>171</v>
      </c>
      <c r="BE1033" s="211">
        <f>IF(O1033="základní",K1033,0)</f>
        <v>0</v>
      </c>
      <c r="BF1033" s="211">
        <f>IF(O1033="snížená",K1033,0)</f>
        <v>0</v>
      </c>
      <c r="BG1033" s="211">
        <f>IF(O1033="zákl. přenesená",K1033,0)</f>
        <v>0</v>
      </c>
      <c r="BH1033" s="211">
        <f>IF(O1033="sníž. přenesená",K1033,0)</f>
        <v>0</v>
      </c>
      <c r="BI1033" s="211">
        <f>IF(O1033="nulová",K1033,0)</f>
        <v>0</v>
      </c>
      <c r="BJ1033" s="17" t="s">
        <v>81</v>
      </c>
      <c r="BK1033" s="211">
        <f>ROUND(P1033*H1033,2)</f>
        <v>0</v>
      </c>
      <c r="BL1033" s="17" t="s">
        <v>177</v>
      </c>
      <c r="BM1033" s="17" t="s">
        <v>1784</v>
      </c>
    </row>
    <row r="1034" spans="2:65" s="45" customFormat="1" ht="27" x14ac:dyDescent="0.3">
      <c r="B1034" s="38"/>
      <c r="D1034" s="212" t="s">
        <v>179</v>
      </c>
      <c r="F1034" s="213" t="s">
        <v>1267</v>
      </c>
      <c r="M1034" s="38"/>
      <c r="N1034" s="214"/>
      <c r="O1034" s="39"/>
      <c r="P1034" s="39"/>
      <c r="Q1034" s="39"/>
      <c r="R1034" s="39"/>
      <c r="S1034" s="39"/>
      <c r="T1034" s="39"/>
      <c r="U1034" s="39"/>
      <c r="V1034" s="39"/>
      <c r="W1034" s="39"/>
      <c r="X1034" s="87"/>
      <c r="AT1034" s="17" t="s">
        <v>179</v>
      </c>
      <c r="AU1034" s="17" t="s">
        <v>83</v>
      </c>
    </row>
    <row r="1035" spans="2:65" s="216" customFormat="1" ht="13.5" x14ac:dyDescent="0.3">
      <c r="B1035" s="215"/>
      <c r="D1035" s="212" t="s">
        <v>181</v>
      </c>
      <c r="E1035" s="217" t="s">
        <v>5</v>
      </c>
      <c r="F1035" s="218" t="s">
        <v>188</v>
      </c>
      <c r="H1035" s="219">
        <v>3</v>
      </c>
      <c r="M1035" s="215"/>
      <c r="N1035" s="220"/>
      <c r="O1035" s="221"/>
      <c r="P1035" s="221"/>
      <c r="Q1035" s="221"/>
      <c r="R1035" s="221"/>
      <c r="S1035" s="221"/>
      <c r="T1035" s="221"/>
      <c r="U1035" s="221"/>
      <c r="V1035" s="221"/>
      <c r="W1035" s="221"/>
      <c r="X1035" s="222"/>
      <c r="AT1035" s="217" t="s">
        <v>181</v>
      </c>
      <c r="AU1035" s="217" t="s">
        <v>83</v>
      </c>
      <c r="AV1035" s="216" t="s">
        <v>83</v>
      </c>
      <c r="AW1035" s="216" t="s">
        <v>7</v>
      </c>
      <c r="AX1035" s="216" t="s">
        <v>73</v>
      </c>
      <c r="AY1035" s="217" t="s">
        <v>171</v>
      </c>
    </row>
    <row r="1036" spans="2:65" s="224" customFormat="1" ht="13.5" x14ac:dyDescent="0.3">
      <c r="B1036" s="223"/>
      <c r="D1036" s="212" t="s">
        <v>181</v>
      </c>
      <c r="E1036" s="225" t="s">
        <v>5</v>
      </c>
      <c r="F1036" s="226" t="s">
        <v>205</v>
      </c>
      <c r="H1036" s="227">
        <v>3</v>
      </c>
      <c r="M1036" s="223"/>
      <c r="N1036" s="228"/>
      <c r="O1036" s="229"/>
      <c r="P1036" s="229"/>
      <c r="Q1036" s="229"/>
      <c r="R1036" s="229"/>
      <c r="S1036" s="229"/>
      <c r="T1036" s="229"/>
      <c r="U1036" s="229"/>
      <c r="V1036" s="229"/>
      <c r="W1036" s="229"/>
      <c r="X1036" s="230"/>
      <c r="AT1036" s="225" t="s">
        <v>181</v>
      </c>
      <c r="AU1036" s="225" t="s">
        <v>83</v>
      </c>
      <c r="AV1036" s="224" t="s">
        <v>177</v>
      </c>
      <c r="AW1036" s="224" t="s">
        <v>7</v>
      </c>
      <c r="AX1036" s="224" t="s">
        <v>81</v>
      </c>
      <c r="AY1036" s="225" t="s">
        <v>171</v>
      </c>
    </row>
    <row r="1037" spans="2:65" s="45" customFormat="1" ht="25.5" customHeight="1" x14ac:dyDescent="0.3">
      <c r="B1037" s="38"/>
      <c r="C1037" s="201" t="s">
        <v>781</v>
      </c>
      <c r="D1037" s="201" t="s">
        <v>173</v>
      </c>
      <c r="E1037" s="202" t="s">
        <v>1785</v>
      </c>
      <c r="F1037" s="203" t="s">
        <v>1786</v>
      </c>
      <c r="G1037" s="204" t="s">
        <v>1077</v>
      </c>
      <c r="H1037" s="205">
        <v>2</v>
      </c>
      <c r="I1037" s="7"/>
      <c r="J1037" s="7"/>
      <c r="K1037" s="206">
        <f>ROUND(P1037*H1037,2)</f>
        <v>0</v>
      </c>
      <c r="L1037" s="203" t="s">
        <v>5</v>
      </c>
      <c r="M1037" s="38"/>
      <c r="N1037" s="207" t="s">
        <v>5</v>
      </c>
      <c r="O1037" s="208" t="s">
        <v>42</v>
      </c>
      <c r="P1037" s="144">
        <f>I1037+J1037</f>
        <v>0</v>
      </c>
      <c r="Q1037" s="144">
        <f>ROUND(I1037*H1037,2)</f>
        <v>0</v>
      </c>
      <c r="R1037" s="144">
        <f>ROUND(J1037*H1037,2)</f>
        <v>0</v>
      </c>
      <c r="S1037" s="39"/>
      <c r="T1037" s="209">
        <f>S1037*H1037</f>
        <v>0</v>
      </c>
      <c r="U1037" s="209">
        <v>0</v>
      </c>
      <c r="V1037" s="209">
        <f>U1037*H1037</f>
        <v>0</v>
      </c>
      <c r="W1037" s="209">
        <v>0</v>
      </c>
      <c r="X1037" s="210">
        <f>W1037*H1037</f>
        <v>0</v>
      </c>
      <c r="AR1037" s="17" t="s">
        <v>177</v>
      </c>
      <c r="AT1037" s="17" t="s">
        <v>173</v>
      </c>
      <c r="AU1037" s="17" t="s">
        <v>83</v>
      </c>
      <c r="AY1037" s="17" t="s">
        <v>171</v>
      </c>
      <c r="BE1037" s="211">
        <f>IF(O1037="základní",K1037,0)</f>
        <v>0</v>
      </c>
      <c r="BF1037" s="211">
        <f>IF(O1037="snížená",K1037,0)</f>
        <v>0</v>
      </c>
      <c r="BG1037" s="211">
        <f>IF(O1037="zákl. přenesená",K1037,0)</f>
        <v>0</v>
      </c>
      <c r="BH1037" s="211">
        <f>IF(O1037="sníž. přenesená",K1037,0)</f>
        <v>0</v>
      </c>
      <c r="BI1037" s="211">
        <f>IF(O1037="nulová",K1037,0)</f>
        <v>0</v>
      </c>
      <c r="BJ1037" s="17" t="s">
        <v>81</v>
      </c>
      <c r="BK1037" s="211">
        <f>ROUND(P1037*H1037,2)</f>
        <v>0</v>
      </c>
      <c r="BL1037" s="17" t="s">
        <v>177</v>
      </c>
      <c r="BM1037" s="17" t="s">
        <v>1787</v>
      </c>
    </row>
    <row r="1038" spans="2:65" s="45" customFormat="1" ht="27" x14ac:dyDescent="0.3">
      <c r="B1038" s="38"/>
      <c r="C1038" s="39"/>
      <c r="D1038" s="262" t="s">
        <v>179</v>
      </c>
      <c r="E1038" s="39"/>
      <c r="F1038" s="269" t="s">
        <v>1267</v>
      </c>
      <c r="G1038" s="39"/>
      <c r="H1038" s="39"/>
      <c r="I1038" s="39"/>
      <c r="J1038" s="39"/>
      <c r="K1038" s="39"/>
      <c r="L1038" s="39"/>
      <c r="M1038" s="38"/>
      <c r="N1038" s="214"/>
      <c r="O1038" s="39"/>
      <c r="P1038" s="39"/>
      <c r="Q1038" s="39"/>
      <c r="R1038" s="39"/>
      <c r="S1038" s="39"/>
      <c r="T1038" s="39"/>
      <c r="U1038" s="39"/>
      <c r="V1038" s="39"/>
      <c r="W1038" s="39"/>
      <c r="X1038" s="87"/>
      <c r="AT1038" s="17" t="s">
        <v>179</v>
      </c>
      <c r="AU1038" s="17" t="s">
        <v>83</v>
      </c>
    </row>
    <row r="1039" spans="2:65" s="216" customFormat="1" ht="13.5" x14ac:dyDescent="0.3">
      <c r="B1039" s="215"/>
      <c r="D1039" s="212" t="s">
        <v>181</v>
      </c>
      <c r="E1039" s="217" t="s">
        <v>5</v>
      </c>
      <c r="F1039" s="218" t="s">
        <v>83</v>
      </c>
      <c r="H1039" s="219">
        <v>2</v>
      </c>
      <c r="M1039" s="215"/>
      <c r="N1039" s="220"/>
      <c r="O1039" s="221"/>
      <c r="P1039" s="221"/>
      <c r="Q1039" s="221"/>
      <c r="R1039" s="221"/>
      <c r="S1039" s="221"/>
      <c r="T1039" s="221"/>
      <c r="U1039" s="221"/>
      <c r="V1039" s="221"/>
      <c r="W1039" s="221"/>
      <c r="X1039" s="222"/>
      <c r="AT1039" s="217" t="s">
        <v>181</v>
      </c>
      <c r="AU1039" s="217" t="s">
        <v>83</v>
      </c>
      <c r="AV1039" s="216" t="s">
        <v>83</v>
      </c>
      <c r="AW1039" s="216" t="s">
        <v>7</v>
      </c>
      <c r="AX1039" s="216" t="s">
        <v>73</v>
      </c>
      <c r="AY1039" s="217" t="s">
        <v>171</v>
      </c>
    </row>
    <row r="1040" spans="2:65" s="224" customFormat="1" ht="13.5" x14ac:dyDescent="0.3">
      <c r="B1040" s="223"/>
      <c r="D1040" s="212" t="s">
        <v>181</v>
      </c>
      <c r="E1040" s="225" t="s">
        <v>5</v>
      </c>
      <c r="F1040" s="226" t="s">
        <v>205</v>
      </c>
      <c r="H1040" s="227">
        <v>2</v>
      </c>
      <c r="M1040" s="223"/>
      <c r="N1040" s="228"/>
      <c r="O1040" s="229"/>
      <c r="P1040" s="229"/>
      <c r="Q1040" s="229"/>
      <c r="R1040" s="229"/>
      <c r="S1040" s="229"/>
      <c r="T1040" s="229"/>
      <c r="U1040" s="229"/>
      <c r="V1040" s="229"/>
      <c r="W1040" s="229"/>
      <c r="X1040" s="230"/>
      <c r="AT1040" s="225" t="s">
        <v>181</v>
      </c>
      <c r="AU1040" s="225" t="s">
        <v>83</v>
      </c>
      <c r="AV1040" s="224" t="s">
        <v>177</v>
      </c>
      <c r="AW1040" s="224" t="s">
        <v>7</v>
      </c>
      <c r="AX1040" s="224" t="s">
        <v>81</v>
      </c>
      <c r="AY1040" s="225" t="s">
        <v>171</v>
      </c>
    </row>
    <row r="1041" spans="2:65" s="45" customFormat="1" ht="25.5" customHeight="1" x14ac:dyDescent="0.3">
      <c r="B1041" s="38"/>
      <c r="C1041" s="201" t="s">
        <v>1788</v>
      </c>
      <c r="D1041" s="201" t="s">
        <v>173</v>
      </c>
      <c r="E1041" s="202" t="s">
        <v>1789</v>
      </c>
      <c r="F1041" s="203" t="s">
        <v>1790</v>
      </c>
      <c r="G1041" s="204" t="s">
        <v>1077</v>
      </c>
      <c r="H1041" s="205">
        <v>2</v>
      </c>
      <c r="I1041" s="7"/>
      <c r="J1041" s="7"/>
      <c r="K1041" s="206">
        <f>ROUND(P1041*H1041,2)</f>
        <v>0</v>
      </c>
      <c r="L1041" s="203" t="s">
        <v>5</v>
      </c>
      <c r="M1041" s="38"/>
      <c r="N1041" s="207" t="s">
        <v>5</v>
      </c>
      <c r="O1041" s="208" t="s">
        <v>42</v>
      </c>
      <c r="P1041" s="144">
        <f>I1041+J1041</f>
        <v>0</v>
      </c>
      <c r="Q1041" s="144">
        <f>ROUND(I1041*H1041,2)</f>
        <v>0</v>
      </c>
      <c r="R1041" s="144">
        <f>ROUND(J1041*H1041,2)</f>
        <v>0</v>
      </c>
      <c r="S1041" s="39"/>
      <c r="T1041" s="209">
        <f>S1041*H1041</f>
        <v>0</v>
      </c>
      <c r="U1041" s="209">
        <v>0</v>
      </c>
      <c r="V1041" s="209">
        <f>U1041*H1041</f>
        <v>0</v>
      </c>
      <c r="W1041" s="209">
        <v>0</v>
      </c>
      <c r="X1041" s="210">
        <f>W1041*H1041</f>
        <v>0</v>
      </c>
      <c r="AR1041" s="17" t="s">
        <v>177</v>
      </c>
      <c r="AT1041" s="17" t="s">
        <v>173</v>
      </c>
      <c r="AU1041" s="17" t="s">
        <v>83</v>
      </c>
      <c r="AY1041" s="17" t="s">
        <v>171</v>
      </c>
      <c r="BE1041" s="211">
        <f>IF(O1041="základní",K1041,0)</f>
        <v>0</v>
      </c>
      <c r="BF1041" s="211">
        <f>IF(O1041="snížená",K1041,0)</f>
        <v>0</v>
      </c>
      <c r="BG1041" s="211">
        <f>IF(O1041="zákl. přenesená",K1041,0)</f>
        <v>0</v>
      </c>
      <c r="BH1041" s="211">
        <f>IF(O1041="sníž. přenesená",K1041,0)</f>
        <v>0</v>
      </c>
      <c r="BI1041" s="211">
        <f>IF(O1041="nulová",K1041,0)</f>
        <v>0</v>
      </c>
      <c r="BJ1041" s="17" t="s">
        <v>81</v>
      </c>
      <c r="BK1041" s="211">
        <f>ROUND(P1041*H1041,2)</f>
        <v>0</v>
      </c>
      <c r="BL1041" s="17" t="s">
        <v>177</v>
      </c>
      <c r="BM1041" s="17" t="s">
        <v>1791</v>
      </c>
    </row>
    <row r="1042" spans="2:65" s="45" customFormat="1" ht="27" x14ac:dyDescent="0.3">
      <c r="B1042" s="38"/>
      <c r="D1042" s="212" t="s">
        <v>179</v>
      </c>
      <c r="F1042" s="213" t="s">
        <v>1267</v>
      </c>
      <c r="M1042" s="38"/>
      <c r="N1042" s="214"/>
      <c r="O1042" s="39"/>
      <c r="P1042" s="39"/>
      <c r="Q1042" s="39"/>
      <c r="R1042" s="39"/>
      <c r="S1042" s="39"/>
      <c r="T1042" s="39"/>
      <c r="U1042" s="39"/>
      <c r="V1042" s="39"/>
      <c r="W1042" s="39"/>
      <c r="X1042" s="87"/>
      <c r="AT1042" s="17" t="s">
        <v>179</v>
      </c>
      <c r="AU1042" s="17" t="s">
        <v>83</v>
      </c>
    </row>
    <row r="1043" spans="2:65" s="216" customFormat="1" ht="13.5" x14ac:dyDescent="0.3">
      <c r="B1043" s="215"/>
      <c r="C1043" s="221"/>
      <c r="D1043" s="262" t="s">
        <v>181</v>
      </c>
      <c r="E1043" s="267" t="s">
        <v>5</v>
      </c>
      <c r="F1043" s="271" t="s">
        <v>83</v>
      </c>
      <c r="G1043" s="221"/>
      <c r="H1043" s="273">
        <v>2</v>
      </c>
      <c r="I1043" s="221"/>
      <c r="J1043" s="221"/>
      <c r="K1043" s="221"/>
      <c r="L1043" s="221"/>
      <c r="M1043" s="215"/>
      <c r="N1043" s="220"/>
      <c r="O1043" s="221"/>
      <c r="P1043" s="221"/>
      <c r="Q1043" s="221"/>
      <c r="R1043" s="221"/>
      <c r="S1043" s="221"/>
      <c r="T1043" s="221"/>
      <c r="U1043" s="221"/>
      <c r="V1043" s="221"/>
      <c r="W1043" s="221"/>
      <c r="X1043" s="222"/>
      <c r="AT1043" s="217" t="s">
        <v>181</v>
      </c>
      <c r="AU1043" s="217" t="s">
        <v>83</v>
      </c>
      <c r="AV1043" s="216" t="s">
        <v>83</v>
      </c>
      <c r="AW1043" s="216" t="s">
        <v>7</v>
      </c>
      <c r="AX1043" s="216" t="s">
        <v>73</v>
      </c>
      <c r="AY1043" s="217" t="s">
        <v>171</v>
      </c>
    </row>
    <row r="1044" spans="2:65" s="224" customFormat="1" ht="13.5" x14ac:dyDescent="0.3">
      <c r="B1044" s="223"/>
      <c r="D1044" s="212" t="s">
        <v>181</v>
      </c>
      <c r="E1044" s="225" t="s">
        <v>5</v>
      </c>
      <c r="F1044" s="226" t="s">
        <v>205</v>
      </c>
      <c r="H1044" s="227">
        <v>2</v>
      </c>
      <c r="M1044" s="223"/>
      <c r="N1044" s="228"/>
      <c r="O1044" s="229"/>
      <c r="P1044" s="229"/>
      <c r="Q1044" s="229"/>
      <c r="R1044" s="229"/>
      <c r="S1044" s="229"/>
      <c r="T1044" s="229"/>
      <c r="U1044" s="229"/>
      <c r="V1044" s="229"/>
      <c r="W1044" s="229"/>
      <c r="X1044" s="230"/>
      <c r="AT1044" s="225" t="s">
        <v>181</v>
      </c>
      <c r="AU1044" s="225" t="s">
        <v>83</v>
      </c>
      <c r="AV1044" s="224" t="s">
        <v>177</v>
      </c>
      <c r="AW1044" s="224" t="s">
        <v>7</v>
      </c>
      <c r="AX1044" s="224" t="s">
        <v>81</v>
      </c>
      <c r="AY1044" s="225" t="s">
        <v>171</v>
      </c>
    </row>
    <row r="1045" spans="2:65" s="45" customFormat="1" ht="25.5" customHeight="1" x14ac:dyDescent="0.3">
      <c r="B1045" s="38"/>
      <c r="C1045" s="201" t="s">
        <v>785</v>
      </c>
      <c r="D1045" s="201" t="s">
        <v>173</v>
      </c>
      <c r="E1045" s="202" t="s">
        <v>1792</v>
      </c>
      <c r="F1045" s="203" t="s">
        <v>1793</v>
      </c>
      <c r="G1045" s="204" t="s">
        <v>1077</v>
      </c>
      <c r="H1045" s="205">
        <v>1</v>
      </c>
      <c r="I1045" s="7"/>
      <c r="J1045" s="7"/>
      <c r="K1045" s="206">
        <f>ROUND(P1045*H1045,2)</f>
        <v>0</v>
      </c>
      <c r="L1045" s="203" t="s">
        <v>5</v>
      </c>
      <c r="M1045" s="38"/>
      <c r="N1045" s="207" t="s">
        <v>5</v>
      </c>
      <c r="O1045" s="208" t="s">
        <v>42</v>
      </c>
      <c r="P1045" s="144">
        <f>I1045+J1045</f>
        <v>0</v>
      </c>
      <c r="Q1045" s="144">
        <f>ROUND(I1045*H1045,2)</f>
        <v>0</v>
      </c>
      <c r="R1045" s="144">
        <f>ROUND(J1045*H1045,2)</f>
        <v>0</v>
      </c>
      <c r="S1045" s="39"/>
      <c r="T1045" s="209">
        <f>S1045*H1045</f>
        <v>0</v>
      </c>
      <c r="U1045" s="209">
        <v>0</v>
      </c>
      <c r="V1045" s="209">
        <f>U1045*H1045</f>
        <v>0</v>
      </c>
      <c r="W1045" s="209">
        <v>0</v>
      </c>
      <c r="X1045" s="210">
        <f>W1045*H1045</f>
        <v>0</v>
      </c>
      <c r="AR1045" s="17" t="s">
        <v>177</v>
      </c>
      <c r="AT1045" s="17" t="s">
        <v>173</v>
      </c>
      <c r="AU1045" s="17" t="s">
        <v>83</v>
      </c>
      <c r="AY1045" s="17" t="s">
        <v>171</v>
      </c>
      <c r="BE1045" s="211">
        <f>IF(O1045="základní",K1045,0)</f>
        <v>0</v>
      </c>
      <c r="BF1045" s="211">
        <f>IF(O1045="snížená",K1045,0)</f>
        <v>0</v>
      </c>
      <c r="BG1045" s="211">
        <f>IF(O1045="zákl. přenesená",K1045,0)</f>
        <v>0</v>
      </c>
      <c r="BH1045" s="211">
        <f>IF(O1045="sníž. přenesená",K1045,0)</f>
        <v>0</v>
      </c>
      <c r="BI1045" s="211">
        <f>IF(O1045="nulová",K1045,0)</f>
        <v>0</v>
      </c>
      <c r="BJ1045" s="17" t="s">
        <v>81</v>
      </c>
      <c r="BK1045" s="211">
        <f>ROUND(P1045*H1045,2)</f>
        <v>0</v>
      </c>
      <c r="BL1045" s="17" t="s">
        <v>177</v>
      </c>
      <c r="BM1045" s="17" t="s">
        <v>1794</v>
      </c>
    </row>
    <row r="1046" spans="2:65" s="45" customFormat="1" ht="27" x14ac:dyDescent="0.3">
      <c r="B1046" s="38"/>
      <c r="D1046" s="212" t="s">
        <v>179</v>
      </c>
      <c r="F1046" s="213" t="s">
        <v>1267</v>
      </c>
      <c r="M1046" s="38"/>
      <c r="N1046" s="214"/>
      <c r="O1046" s="39"/>
      <c r="P1046" s="39"/>
      <c r="Q1046" s="39"/>
      <c r="R1046" s="39"/>
      <c r="S1046" s="39"/>
      <c r="T1046" s="39"/>
      <c r="U1046" s="39"/>
      <c r="V1046" s="39"/>
      <c r="W1046" s="39"/>
      <c r="X1046" s="87"/>
      <c r="AT1046" s="17" t="s">
        <v>179</v>
      </c>
      <c r="AU1046" s="17" t="s">
        <v>83</v>
      </c>
    </row>
    <row r="1047" spans="2:65" s="216" customFormat="1" ht="13.5" x14ac:dyDescent="0.3">
      <c r="B1047" s="215"/>
      <c r="D1047" s="212" t="s">
        <v>181</v>
      </c>
      <c r="E1047" s="217" t="s">
        <v>5</v>
      </c>
      <c r="F1047" s="218" t="s">
        <v>81</v>
      </c>
      <c r="H1047" s="219">
        <v>1</v>
      </c>
      <c r="M1047" s="215"/>
      <c r="N1047" s="220"/>
      <c r="O1047" s="221"/>
      <c r="P1047" s="221"/>
      <c r="Q1047" s="221"/>
      <c r="R1047" s="221"/>
      <c r="S1047" s="221"/>
      <c r="T1047" s="221"/>
      <c r="U1047" s="221"/>
      <c r="V1047" s="221"/>
      <c r="W1047" s="221"/>
      <c r="X1047" s="222"/>
      <c r="AT1047" s="217" t="s">
        <v>181</v>
      </c>
      <c r="AU1047" s="217" t="s">
        <v>83</v>
      </c>
      <c r="AV1047" s="216" t="s">
        <v>83</v>
      </c>
      <c r="AW1047" s="216" t="s">
        <v>7</v>
      </c>
      <c r="AX1047" s="216" t="s">
        <v>73</v>
      </c>
      <c r="AY1047" s="217" t="s">
        <v>171</v>
      </c>
    </row>
    <row r="1048" spans="2:65" s="224" customFormat="1" ht="13.5" x14ac:dyDescent="0.3">
      <c r="B1048" s="223"/>
      <c r="C1048" s="229"/>
      <c r="D1048" s="262" t="s">
        <v>181</v>
      </c>
      <c r="E1048" s="265" t="s">
        <v>5</v>
      </c>
      <c r="F1048" s="270" t="s">
        <v>205</v>
      </c>
      <c r="G1048" s="229"/>
      <c r="H1048" s="272">
        <v>1</v>
      </c>
      <c r="I1048" s="229"/>
      <c r="J1048" s="229"/>
      <c r="K1048" s="229"/>
      <c r="L1048" s="229"/>
      <c r="M1048" s="223"/>
      <c r="N1048" s="228"/>
      <c r="O1048" s="229"/>
      <c r="P1048" s="229"/>
      <c r="Q1048" s="229"/>
      <c r="R1048" s="229"/>
      <c r="S1048" s="229"/>
      <c r="T1048" s="229"/>
      <c r="U1048" s="229"/>
      <c r="V1048" s="229"/>
      <c r="W1048" s="229"/>
      <c r="X1048" s="230"/>
      <c r="AT1048" s="225" t="s">
        <v>181</v>
      </c>
      <c r="AU1048" s="225" t="s">
        <v>83</v>
      </c>
      <c r="AV1048" s="224" t="s">
        <v>177</v>
      </c>
      <c r="AW1048" s="224" t="s">
        <v>7</v>
      </c>
      <c r="AX1048" s="224" t="s">
        <v>81</v>
      </c>
      <c r="AY1048" s="225" t="s">
        <v>171</v>
      </c>
    </row>
    <row r="1049" spans="2:65" s="45" customFormat="1" ht="25.5" customHeight="1" x14ac:dyDescent="0.3">
      <c r="B1049" s="38"/>
      <c r="C1049" s="201" t="s">
        <v>1795</v>
      </c>
      <c r="D1049" s="201" t="s">
        <v>173</v>
      </c>
      <c r="E1049" s="202" t="s">
        <v>1796</v>
      </c>
      <c r="F1049" s="203" t="s">
        <v>1797</v>
      </c>
      <c r="G1049" s="204" t="s">
        <v>1077</v>
      </c>
      <c r="H1049" s="205">
        <v>1</v>
      </c>
      <c r="I1049" s="7"/>
      <c r="J1049" s="7"/>
      <c r="K1049" s="206">
        <f>ROUND(P1049*H1049,2)</f>
        <v>0</v>
      </c>
      <c r="L1049" s="203" t="s">
        <v>5</v>
      </c>
      <c r="M1049" s="38"/>
      <c r="N1049" s="207" t="s">
        <v>5</v>
      </c>
      <c r="O1049" s="208" t="s">
        <v>42</v>
      </c>
      <c r="P1049" s="144">
        <f>I1049+J1049</f>
        <v>0</v>
      </c>
      <c r="Q1049" s="144">
        <f>ROUND(I1049*H1049,2)</f>
        <v>0</v>
      </c>
      <c r="R1049" s="144">
        <f>ROUND(J1049*H1049,2)</f>
        <v>0</v>
      </c>
      <c r="S1049" s="39"/>
      <c r="T1049" s="209">
        <f>S1049*H1049</f>
        <v>0</v>
      </c>
      <c r="U1049" s="209">
        <v>0</v>
      </c>
      <c r="V1049" s="209">
        <f>U1049*H1049</f>
        <v>0</v>
      </c>
      <c r="W1049" s="209">
        <v>0</v>
      </c>
      <c r="X1049" s="210">
        <f>W1049*H1049</f>
        <v>0</v>
      </c>
      <c r="AR1049" s="17" t="s">
        <v>177</v>
      </c>
      <c r="AT1049" s="17" t="s">
        <v>173</v>
      </c>
      <c r="AU1049" s="17" t="s">
        <v>83</v>
      </c>
      <c r="AY1049" s="17" t="s">
        <v>171</v>
      </c>
      <c r="BE1049" s="211">
        <f>IF(O1049="základní",K1049,0)</f>
        <v>0</v>
      </c>
      <c r="BF1049" s="211">
        <f>IF(O1049="snížená",K1049,0)</f>
        <v>0</v>
      </c>
      <c r="BG1049" s="211">
        <f>IF(O1049="zákl. přenesená",K1049,0)</f>
        <v>0</v>
      </c>
      <c r="BH1049" s="211">
        <f>IF(O1049="sníž. přenesená",K1049,0)</f>
        <v>0</v>
      </c>
      <c r="BI1049" s="211">
        <f>IF(O1049="nulová",K1049,0)</f>
        <v>0</v>
      </c>
      <c r="BJ1049" s="17" t="s">
        <v>81</v>
      </c>
      <c r="BK1049" s="211">
        <f>ROUND(P1049*H1049,2)</f>
        <v>0</v>
      </c>
      <c r="BL1049" s="17" t="s">
        <v>177</v>
      </c>
      <c r="BM1049" s="17" t="s">
        <v>1798</v>
      </c>
    </row>
    <row r="1050" spans="2:65" s="45" customFormat="1" ht="27" x14ac:dyDescent="0.3">
      <c r="B1050" s="38"/>
      <c r="D1050" s="212" t="s">
        <v>179</v>
      </c>
      <c r="F1050" s="213" t="s">
        <v>1267</v>
      </c>
      <c r="M1050" s="38"/>
      <c r="N1050" s="214"/>
      <c r="O1050" s="39"/>
      <c r="P1050" s="39"/>
      <c r="Q1050" s="39"/>
      <c r="R1050" s="39"/>
      <c r="S1050" s="39"/>
      <c r="T1050" s="39"/>
      <c r="U1050" s="39"/>
      <c r="V1050" s="39"/>
      <c r="W1050" s="39"/>
      <c r="X1050" s="87"/>
      <c r="AT1050" s="17" t="s">
        <v>179</v>
      </c>
      <c r="AU1050" s="17" t="s">
        <v>83</v>
      </c>
    </row>
    <row r="1051" spans="2:65" s="216" customFormat="1" ht="13.5" x14ac:dyDescent="0.3">
      <c r="B1051" s="215"/>
      <c r="D1051" s="212" t="s">
        <v>181</v>
      </c>
      <c r="E1051" s="217" t="s">
        <v>5</v>
      </c>
      <c r="F1051" s="218" t="s">
        <v>81</v>
      </c>
      <c r="H1051" s="219">
        <v>1</v>
      </c>
      <c r="M1051" s="215"/>
      <c r="N1051" s="220"/>
      <c r="O1051" s="221"/>
      <c r="P1051" s="221"/>
      <c r="Q1051" s="221"/>
      <c r="R1051" s="221"/>
      <c r="S1051" s="221"/>
      <c r="T1051" s="221"/>
      <c r="U1051" s="221"/>
      <c r="V1051" s="221"/>
      <c r="W1051" s="221"/>
      <c r="X1051" s="222"/>
      <c r="AT1051" s="217" t="s">
        <v>181</v>
      </c>
      <c r="AU1051" s="217" t="s">
        <v>83</v>
      </c>
      <c r="AV1051" s="216" t="s">
        <v>83</v>
      </c>
      <c r="AW1051" s="216" t="s">
        <v>7</v>
      </c>
      <c r="AX1051" s="216" t="s">
        <v>73</v>
      </c>
      <c r="AY1051" s="217" t="s">
        <v>171</v>
      </c>
    </row>
    <row r="1052" spans="2:65" s="224" customFormat="1" ht="13.5" x14ac:dyDescent="0.3">
      <c r="B1052" s="223"/>
      <c r="D1052" s="212" t="s">
        <v>181</v>
      </c>
      <c r="E1052" s="225" t="s">
        <v>5</v>
      </c>
      <c r="F1052" s="226" t="s">
        <v>205</v>
      </c>
      <c r="H1052" s="227">
        <v>1</v>
      </c>
      <c r="M1052" s="223"/>
      <c r="N1052" s="228"/>
      <c r="O1052" s="229"/>
      <c r="P1052" s="229"/>
      <c r="Q1052" s="229"/>
      <c r="R1052" s="229"/>
      <c r="S1052" s="229"/>
      <c r="T1052" s="229"/>
      <c r="U1052" s="229"/>
      <c r="V1052" s="229"/>
      <c r="W1052" s="229"/>
      <c r="X1052" s="230"/>
      <c r="AT1052" s="225" t="s">
        <v>181</v>
      </c>
      <c r="AU1052" s="225" t="s">
        <v>83</v>
      </c>
      <c r="AV1052" s="224" t="s">
        <v>177</v>
      </c>
      <c r="AW1052" s="224" t="s">
        <v>7</v>
      </c>
      <c r="AX1052" s="224" t="s">
        <v>81</v>
      </c>
      <c r="AY1052" s="225" t="s">
        <v>171</v>
      </c>
    </row>
    <row r="1053" spans="2:65" s="45" customFormat="1" ht="25.5" customHeight="1" x14ac:dyDescent="0.3">
      <c r="B1053" s="38"/>
      <c r="C1053" s="201" t="s">
        <v>789</v>
      </c>
      <c r="D1053" s="201" t="s">
        <v>173</v>
      </c>
      <c r="E1053" s="202" t="s">
        <v>1799</v>
      </c>
      <c r="F1053" s="203" t="s">
        <v>1800</v>
      </c>
      <c r="G1053" s="204" t="s">
        <v>1077</v>
      </c>
      <c r="H1053" s="205">
        <v>1</v>
      </c>
      <c r="I1053" s="7"/>
      <c r="J1053" s="7"/>
      <c r="K1053" s="206">
        <f>ROUND(P1053*H1053,2)</f>
        <v>0</v>
      </c>
      <c r="L1053" s="203" t="s">
        <v>5</v>
      </c>
      <c r="M1053" s="38"/>
      <c r="N1053" s="207" t="s">
        <v>5</v>
      </c>
      <c r="O1053" s="208" t="s">
        <v>42</v>
      </c>
      <c r="P1053" s="144">
        <f>I1053+J1053</f>
        <v>0</v>
      </c>
      <c r="Q1053" s="144">
        <f>ROUND(I1053*H1053,2)</f>
        <v>0</v>
      </c>
      <c r="R1053" s="144">
        <f>ROUND(J1053*H1053,2)</f>
        <v>0</v>
      </c>
      <c r="S1053" s="39"/>
      <c r="T1053" s="209">
        <f>S1053*H1053</f>
        <v>0</v>
      </c>
      <c r="U1053" s="209">
        <v>0</v>
      </c>
      <c r="V1053" s="209">
        <f>U1053*H1053</f>
        <v>0</v>
      </c>
      <c r="W1053" s="209">
        <v>0</v>
      </c>
      <c r="X1053" s="210">
        <f>W1053*H1053</f>
        <v>0</v>
      </c>
      <c r="AR1053" s="17" t="s">
        <v>177</v>
      </c>
      <c r="AT1053" s="17" t="s">
        <v>173</v>
      </c>
      <c r="AU1053" s="17" t="s">
        <v>83</v>
      </c>
      <c r="AY1053" s="17" t="s">
        <v>171</v>
      </c>
      <c r="BE1053" s="211">
        <f>IF(O1053="základní",K1053,0)</f>
        <v>0</v>
      </c>
      <c r="BF1053" s="211">
        <f>IF(O1053="snížená",K1053,0)</f>
        <v>0</v>
      </c>
      <c r="BG1053" s="211">
        <f>IF(O1053="zákl. přenesená",K1053,0)</f>
        <v>0</v>
      </c>
      <c r="BH1053" s="211">
        <f>IF(O1053="sníž. přenesená",K1053,0)</f>
        <v>0</v>
      </c>
      <c r="BI1053" s="211">
        <f>IF(O1053="nulová",K1053,0)</f>
        <v>0</v>
      </c>
      <c r="BJ1053" s="17" t="s">
        <v>81</v>
      </c>
      <c r="BK1053" s="211">
        <f>ROUND(P1053*H1053,2)</f>
        <v>0</v>
      </c>
      <c r="BL1053" s="17" t="s">
        <v>177</v>
      </c>
      <c r="BM1053" s="17" t="s">
        <v>1801</v>
      </c>
    </row>
    <row r="1054" spans="2:65" s="45" customFormat="1" ht="27" x14ac:dyDescent="0.3">
      <c r="B1054" s="38"/>
      <c r="C1054" s="39"/>
      <c r="D1054" s="262" t="s">
        <v>179</v>
      </c>
      <c r="E1054" s="39"/>
      <c r="F1054" s="269" t="s">
        <v>1267</v>
      </c>
      <c r="G1054" s="39"/>
      <c r="H1054" s="39"/>
      <c r="I1054" s="39"/>
      <c r="J1054" s="39"/>
      <c r="K1054" s="39"/>
      <c r="L1054" s="39"/>
      <c r="M1054" s="38"/>
      <c r="N1054" s="214"/>
      <c r="O1054" s="39"/>
      <c r="P1054" s="39"/>
      <c r="Q1054" s="39"/>
      <c r="R1054" s="39"/>
      <c r="S1054" s="39"/>
      <c r="T1054" s="39"/>
      <c r="U1054" s="39"/>
      <c r="V1054" s="39"/>
      <c r="W1054" s="39"/>
      <c r="X1054" s="87"/>
      <c r="AT1054" s="17" t="s">
        <v>179</v>
      </c>
      <c r="AU1054" s="17" t="s">
        <v>83</v>
      </c>
    </row>
    <row r="1055" spans="2:65" s="216" customFormat="1" ht="13.5" x14ac:dyDescent="0.3">
      <c r="B1055" s="215"/>
      <c r="D1055" s="212" t="s">
        <v>181</v>
      </c>
      <c r="E1055" s="217" t="s">
        <v>5</v>
      </c>
      <c r="F1055" s="218" t="s">
        <v>81</v>
      </c>
      <c r="H1055" s="219">
        <v>1</v>
      </c>
      <c r="M1055" s="215"/>
      <c r="N1055" s="220"/>
      <c r="O1055" s="221"/>
      <c r="P1055" s="221"/>
      <c r="Q1055" s="221"/>
      <c r="R1055" s="221"/>
      <c r="S1055" s="221"/>
      <c r="T1055" s="221"/>
      <c r="U1055" s="221"/>
      <c r="V1055" s="221"/>
      <c r="W1055" s="221"/>
      <c r="X1055" s="222"/>
      <c r="AT1055" s="217" t="s">
        <v>181</v>
      </c>
      <c r="AU1055" s="217" t="s">
        <v>83</v>
      </c>
      <c r="AV1055" s="216" t="s">
        <v>83</v>
      </c>
      <c r="AW1055" s="216" t="s">
        <v>7</v>
      </c>
      <c r="AX1055" s="216" t="s">
        <v>73</v>
      </c>
      <c r="AY1055" s="217" t="s">
        <v>171</v>
      </c>
    </row>
    <row r="1056" spans="2:65" s="224" customFormat="1" ht="13.5" x14ac:dyDescent="0.3">
      <c r="B1056" s="223"/>
      <c r="D1056" s="212" t="s">
        <v>181</v>
      </c>
      <c r="E1056" s="225" t="s">
        <v>5</v>
      </c>
      <c r="F1056" s="226" t="s">
        <v>205</v>
      </c>
      <c r="H1056" s="227">
        <v>1</v>
      </c>
      <c r="M1056" s="223"/>
      <c r="N1056" s="228"/>
      <c r="O1056" s="229"/>
      <c r="P1056" s="229"/>
      <c r="Q1056" s="229"/>
      <c r="R1056" s="229"/>
      <c r="S1056" s="229"/>
      <c r="T1056" s="229"/>
      <c r="U1056" s="229"/>
      <c r="V1056" s="229"/>
      <c r="W1056" s="229"/>
      <c r="X1056" s="230"/>
      <c r="AT1056" s="225" t="s">
        <v>181</v>
      </c>
      <c r="AU1056" s="225" t="s">
        <v>83</v>
      </c>
      <c r="AV1056" s="224" t="s">
        <v>177</v>
      </c>
      <c r="AW1056" s="224" t="s">
        <v>7</v>
      </c>
      <c r="AX1056" s="224" t="s">
        <v>81</v>
      </c>
      <c r="AY1056" s="225" t="s">
        <v>171</v>
      </c>
    </row>
    <row r="1057" spans="2:65" s="45" customFormat="1" ht="38.25" customHeight="1" x14ac:dyDescent="0.3">
      <c r="B1057" s="38"/>
      <c r="C1057" s="201" t="s">
        <v>1802</v>
      </c>
      <c r="D1057" s="201" t="s">
        <v>173</v>
      </c>
      <c r="E1057" s="202" t="s">
        <v>1803</v>
      </c>
      <c r="F1057" s="203" t="s">
        <v>1804</v>
      </c>
      <c r="G1057" s="204" t="s">
        <v>1077</v>
      </c>
      <c r="H1057" s="205">
        <v>1</v>
      </c>
      <c r="I1057" s="7"/>
      <c r="J1057" s="7"/>
      <c r="K1057" s="206">
        <f>ROUND(P1057*H1057,2)</f>
        <v>0</v>
      </c>
      <c r="L1057" s="203" t="s">
        <v>5</v>
      </c>
      <c r="M1057" s="38"/>
      <c r="N1057" s="207" t="s">
        <v>5</v>
      </c>
      <c r="O1057" s="208" t="s">
        <v>42</v>
      </c>
      <c r="P1057" s="144">
        <f>I1057+J1057</f>
        <v>0</v>
      </c>
      <c r="Q1057" s="144">
        <f>ROUND(I1057*H1057,2)</f>
        <v>0</v>
      </c>
      <c r="R1057" s="144">
        <f>ROUND(J1057*H1057,2)</f>
        <v>0</v>
      </c>
      <c r="S1057" s="39"/>
      <c r="T1057" s="209">
        <f>S1057*H1057</f>
        <v>0</v>
      </c>
      <c r="U1057" s="209">
        <v>0</v>
      </c>
      <c r="V1057" s="209">
        <f>U1057*H1057</f>
        <v>0</v>
      </c>
      <c r="W1057" s="209">
        <v>0</v>
      </c>
      <c r="X1057" s="210">
        <f>W1057*H1057</f>
        <v>0</v>
      </c>
      <c r="AR1057" s="17" t="s">
        <v>177</v>
      </c>
      <c r="AT1057" s="17" t="s">
        <v>173</v>
      </c>
      <c r="AU1057" s="17" t="s">
        <v>83</v>
      </c>
      <c r="AY1057" s="17" t="s">
        <v>171</v>
      </c>
      <c r="BE1057" s="211">
        <f>IF(O1057="základní",K1057,0)</f>
        <v>0</v>
      </c>
      <c r="BF1057" s="211">
        <f>IF(O1057="snížená",K1057,0)</f>
        <v>0</v>
      </c>
      <c r="BG1057" s="211">
        <f>IF(O1057="zákl. přenesená",K1057,0)</f>
        <v>0</v>
      </c>
      <c r="BH1057" s="211">
        <f>IF(O1057="sníž. přenesená",K1057,0)</f>
        <v>0</v>
      </c>
      <c r="BI1057" s="211">
        <f>IF(O1057="nulová",K1057,0)</f>
        <v>0</v>
      </c>
      <c r="BJ1057" s="17" t="s">
        <v>81</v>
      </c>
      <c r="BK1057" s="211">
        <f>ROUND(P1057*H1057,2)</f>
        <v>0</v>
      </c>
      <c r="BL1057" s="17" t="s">
        <v>177</v>
      </c>
      <c r="BM1057" s="17" t="s">
        <v>1805</v>
      </c>
    </row>
    <row r="1058" spans="2:65" s="45" customFormat="1" ht="27" x14ac:dyDescent="0.3">
      <c r="B1058" s="38"/>
      <c r="D1058" s="212" t="s">
        <v>179</v>
      </c>
      <c r="F1058" s="213" t="s">
        <v>1267</v>
      </c>
      <c r="M1058" s="38"/>
      <c r="N1058" s="214"/>
      <c r="O1058" s="39"/>
      <c r="P1058" s="39"/>
      <c r="Q1058" s="39"/>
      <c r="R1058" s="39"/>
      <c r="S1058" s="39"/>
      <c r="T1058" s="39"/>
      <c r="U1058" s="39"/>
      <c r="V1058" s="39"/>
      <c r="W1058" s="39"/>
      <c r="X1058" s="87"/>
      <c r="AT1058" s="17" t="s">
        <v>179</v>
      </c>
      <c r="AU1058" s="17" t="s">
        <v>83</v>
      </c>
    </row>
    <row r="1059" spans="2:65" s="216" customFormat="1" ht="13.5" x14ac:dyDescent="0.3">
      <c r="B1059" s="215"/>
      <c r="C1059" s="221"/>
      <c r="D1059" s="262" t="s">
        <v>181</v>
      </c>
      <c r="E1059" s="267" t="s">
        <v>5</v>
      </c>
      <c r="F1059" s="271" t="s">
        <v>81</v>
      </c>
      <c r="G1059" s="221"/>
      <c r="H1059" s="273">
        <v>1</v>
      </c>
      <c r="I1059" s="221"/>
      <c r="J1059" s="221"/>
      <c r="K1059" s="221"/>
      <c r="L1059" s="221"/>
      <c r="M1059" s="215"/>
      <c r="N1059" s="220"/>
      <c r="O1059" s="221"/>
      <c r="P1059" s="221"/>
      <c r="Q1059" s="221"/>
      <c r="R1059" s="221"/>
      <c r="S1059" s="221"/>
      <c r="T1059" s="221"/>
      <c r="U1059" s="221"/>
      <c r="V1059" s="221"/>
      <c r="W1059" s="221"/>
      <c r="X1059" s="222"/>
      <c r="AT1059" s="217" t="s">
        <v>181</v>
      </c>
      <c r="AU1059" s="217" t="s">
        <v>83</v>
      </c>
      <c r="AV1059" s="216" t="s">
        <v>83</v>
      </c>
      <c r="AW1059" s="216" t="s">
        <v>7</v>
      </c>
      <c r="AX1059" s="216" t="s">
        <v>73</v>
      </c>
      <c r="AY1059" s="217" t="s">
        <v>171</v>
      </c>
    </row>
    <row r="1060" spans="2:65" s="224" customFormat="1" ht="13.5" x14ac:dyDescent="0.3">
      <c r="B1060" s="223"/>
      <c r="D1060" s="212" t="s">
        <v>181</v>
      </c>
      <c r="E1060" s="225" t="s">
        <v>5</v>
      </c>
      <c r="F1060" s="226" t="s">
        <v>205</v>
      </c>
      <c r="H1060" s="227">
        <v>1</v>
      </c>
      <c r="M1060" s="223"/>
      <c r="N1060" s="228"/>
      <c r="O1060" s="229"/>
      <c r="P1060" s="229"/>
      <c r="Q1060" s="229"/>
      <c r="R1060" s="229"/>
      <c r="S1060" s="229"/>
      <c r="T1060" s="229"/>
      <c r="U1060" s="229"/>
      <c r="V1060" s="229"/>
      <c r="W1060" s="229"/>
      <c r="X1060" s="230"/>
      <c r="AT1060" s="225" t="s">
        <v>181</v>
      </c>
      <c r="AU1060" s="225" t="s">
        <v>83</v>
      </c>
      <c r="AV1060" s="224" t="s">
        <v>177</v>
      </c>
      <c r="AW1060" s="224" t="s">
        <v>7</v>
      </c>
      <c r="AX1060" s="224" t="s">
        <v>81</v>
      </c>
      <c r="AY1060" s="225" t="s">
        <v>171</v>
      </c>
    </row>
    <row r="1061" spans="2:65" s="45" customFormat="1" ht="25.5" customHeight="1" x14ac:dyDescent="0.3">
      <c r="B1061" s="38"/>
      <c r="C1061" s="201" t="s">
        <v>793</v>
      </c>
      <c r="D1061" s="201" t="s">
        <v>173</v>
      </c>
      <c r="E1061" s="202" t="s">
        <v>1806</v>
      </c>
      <c r="F1061" s="203" t="s">
        <v>1807</v>
      </c>
      <c r="G1061" s="204" t="s">
        <v>1077</v>
      </c>
      <c r="H1061" s="205">
        <v>1</v>
      </c>
      <c r="I1061" s="7"/>
      <c r="J1061" s="7"/>
      <c r="K1061" s="206">
        <f>ROUND(P1061*H1061,2)</f>
        <v>0</v>
      </c>
      <c r="L1061" s="203" t="s">
        <v>5</v>
      </c>
      <c r="M1061" s="38"/>
      <c r="N1061" s="207" t="s">
        <v>5</v>
      </c>
      <c r="O1061" s="208" t="s">
        <v>42</v>
      </c>
      <c r="P1061" s="144">
        <f>I1061+J1061</f>
        <v>0</v>
      </c>
      <c r="Q1061" s="144">
        <f>ROUND(I1061*H1061,2)</f>
        <v>0</v>
      </c>
      <c r="R1061" s="144">
        <f>ROUND(J1061*H1061,2)</f>
        <v>0</v>
      </c>
      <c r="S1061" s="39"/>
      <c r="T1061" s="209">
        <f>S1061*H1061</f>
        <v>0</v>
      </c>
      <c r="U1061" s="209">
        <v>0</v>
      </c>
      <c r="V1061" s="209">
        <f>U1061*H1061</f>
        <v>0</v>
      </c>
      <c r="W1061" s="209">
        <v>0</v>
      </c>
      <c r="X1061" s="210">
        <f>W1061*H1061</f>
        <v>0</v>
      </c>
      <c r="AR1061" s="17" t="s">
        <v>177</v>
      </c>
      <c r="AT1061" s="17" t="s">
        <v>173</v>
      </c>
      <c r="AU1061" s="17" t="s">
        <v>83</v>
      </c>
      <c r="AY1061" s="17" t="s">
        <v>171</v>
      </c>
      <c r="BE1061" s="211">
        <f>IF(O1061="základní",K1061,0)</f>
        <v>0</v>
      </c>
      <c r="BF1061" s="211">
        <f>IF(O1061="snížená",K1061,0)</f>
        <v>0</v>
      </c>
      <c r="BG1061" s="211">
        <f>IF(O1061="zákl. přenesená",K1061,0)</f>
        <v>0</v>
      </c>
      <c r="BH1061" s="211">
        <f>IF(O1061="sníž. přenesená",K1061,0)</f>
        <v>0</v>
      </c>
      <c r="BI1061" s="211">
        <f>IF(O1061="nulová",K1061,0)</f>
        <v>0</v>
      </c>
      <c r="BJ1061" s="17" t="s">
        <v>81</v>
      </c>
      <c r="BK1061" s="211">
        <f>ROUND(P1061*H1061,2)</f>
        <v>0</v>
      </c>
      <c r="BL1061" s="17" t="s">
        <v>177</v>
      </c>
      <c r="BM1061" s="17" t="s">
        <v>1808</v>
      </c>
    </row>
    <row r="1062" spans="2:65" s="45" customFormat="1" ht="27" x14ac:dyDescent="0.3">
      <c r="B1062" s="38"/>
      <c r="D1062" s="212" t="s">
        <v>179</v>
      </c>
      <c r="F1062" s="213" t="s">
        <v>1267</v>
      </c>
      <c r="M1062" s="38"/>
      <c r="N1062" s="214"/>
      <c r="O1062" s="39"/>
      <c r="P1062" s="39"/>
      <c r="Q1062" s="39"/>
      <c r="R1062" s="39"/>
      <c r="S1062" s="39"/>
      <c r="T1062" s="39"/>
      <c r="U1062" s="39"/>
      <c r="V1062" s="39"/>
      <c r="W1062" s="39"/>
      <c r="X1062" s="87"/>
      <c r="AT1062" s="17" t="s">
        <v>179</v>
      </c>
      <c r="AU1062" s="17" t="s">
        <v>83</v>
      </c>
    </row>
    <row r="1063" spans="2:65" s="216" customFormat="1" ht="13.5" x14ac:dyDescent="0.3">
      <c r="B1063" s="215"/>
      <c r="D1063" s="212" t="s">
        <v>181</v>
      </c>
      <c r="E1063" s="217" t="s">
        <v>5</v>
      </c>
      <c r="F1063" s="218" t="s">
        <v>81</v>
      </c>
      <c r="H1063" s="219">
        <v>1</v>
      </c>
      <c r="M1063" s="215"/>
      <c r="N1063" s="220"/>
      <c r="O1063" s="221"/>
      <c r="P1063" s="221"/>
      <c r="Q1063" s="221"/>
      <c r="R1063" s="221"/>
      <c r="S1063" s="221"/>
      <c r="T1063" s="221"/>
      <c r="U1063" s="221"/>
      <c r="V1063" s="221"/>
      <c r="W1063" s="221"/>
      <c r="X1063" s="222"/>
      <c r="AT1063" s="217" t="s">
        <v>181</v>
      </c>
      <c r="AU1063" s="217" t="s">
        <v>83</v>
      </c>
      <c r="AV1063" s="216" t="s">
        <v>83</v>
      </c>
      <c r="AW1063" s="216" t="s">
        <v>7</v>
      </c>
      <c r="AX1063" s="216" t="s">
        <v>73</v>
      </c>
      <c r="AY1063" s="217" t="s">
        <v>171</v>
      </c>
    </row>
    <row r="1064" spans="2:65" s="224" customFormat="1" ht="13.5" x14ac:dyDescent="0.3">
      <c r="B1064" s="223"/>
      <c r="C1064" s="229"/>
      <c r="D1064" s="262" t="s">
        <v>181</v>
      </c>
      <c r="E1064" s="265" t="s">
        <v>5</v>
      </c>
      <c r="F1064" s="270" t="s">
        <v>205</v>
      </c>
      <c r="G1064" s="229"/>
      <c r="H1064" s="272">
        <v>1</v>
      </c>
      <c r="I1064" s="229"/>
      <c r="J1064" s="229"/>
      <c r="K1064" s="229"/>
      <c r="L1064" s="229"/>
      <c r="M1064" s="223"/>
      <c r="N1064" s="228"/>
      <c r="O1064" s="229"/>
      <c r="P1064" s="229"/>
      <c r="Q1064" s="229"/>
      <c r="R1064" s="229"/>
      <c r="S1064" s="229"/>
      <c r="T1064" s="229"/>
      <c r="U1064" s="229"/>
      <c r="V1064" s="229"/>
      <c r="W1064" s="229"/>
      <c r="X1064" s="230"/>
      <c r="AT1064" s="225" t="s">
        <v>181</v>
      </c>
      <c r="AU1064" s="225" t="s">
        <v>83</v>
      </c>
      <c r="AV1064" s="224" t="s">
        <v>177</v>
      </c>
      <c r="AW1064" s="224" t="s">
        <v>7</v>
      </c>
      <c r="AX1064" s="224" t="s">
        <v>81</v>
      </c>
      <c r="AY1064" s="225" t="s">
        <v>171</v>
      </c>
    </row>
    <row r="1065" spans="2:65" s="45" customFormat="1" ht="25.5" customHeight="1" x14ac:dyDescent="0.3">
      <c r="B1065" s="38"/>
      <c r="C1065" s="201" t="s">
        <v>1809</v>
      </c>
      <c r="D1065" s="201" t="s">
        <v>173</v>
      </c>
      <c r="E1065" s="202" t="s">
        <v>1810</v>
      </c>
      <c r="F1065" s="203" t="s">
        <v>1811</v>
      </c>
      <c r="G1065" s="204" t="s">
        <v>1077</v>
      </c>
      <c r="H1065" s="205">
        <v>1</v>
      </c>
      <c r="I1065" s="7"/>
      <c r="J1065" s="7"/>
      <c r="K1065" s="206">
        <f>ROUND(P1065*H1065,2)</f>
        <v>0</v>
      </c>
      <c r="L1065" s="203" t="s">
        <v>5</v>
      </c>
      <c r="M1065" s="38"/>
      <c r="N1065" s="207" t="s">
        <v>5</v>
      </c>
      <c r="O1065" s="208" t="s">
        <v>42</v>
      </c>
      <c r="P1065" s="144">
        <f>I1065+J1065</f>
        <v>0</v>
      </c>
      <c r="Q1065" s="144">
        <f>ROUND(I1065*H1065,2)</f>
        <v>0</v>
      </c>
      <c r="R1065" s="144">
        <f>ROUND(J1065*H1065,2)</f>
        <v>0</v>
      </c>
      <c r="S1065" s="39"/>
      <c r="T1065" s="209">
        <f>S1065*H1065</f>
        <v>0</v>
      </c>
      <c r="U1065" s="209">
        <v>0</v>
      </c>
      <c r="V1065" s="209">
        <f>U1065*H1065</f>
        <v>0</v>
      </c>
      <c r="W1065" s="209">
        <v>0</v>
      </c>
      <c r="X1065" s="210">
        <f>W1065*H1065</f>
        <v>0</v>
      </c>
      <c r="AR1065" s="17" t="s">
        <v>177</v>
      </c>
      <c r="AT1065" s="17" t="s">
        <v>173</v>
      </c>
      <c r="AU1065" s="17" t="s">
        <v>83</v>
      </c>
      <c r="AY1065" s="17" t="s">
        <v>171</v>
      </c>
      <c r="BE1065" s="211">
        <f>IF(O1065="základní",K1065,0)</f>
        <v>0</v>
      </c>
      <c r="BF1065" s="211">
        <f>IF(O1065="snížená",K1065,0)</f>
        <v>0</v>
      </c>
      <c r="BG1065" s="211">
        <f>IF(O1065="zákl. přenesená",K1065,0)</f>
        <v>0</v>
      </c>
      <c r="BH1065" s="211">
        <f>IF(O1065="sníž. přenesená",K1065,0)</f>
        <v>0</v>
      </c>
      <c r="BI1065" s="211">
        <f>IF(O1065="nulová",K1065,0)</f>
        <v>0</v>
      </c>
      <c r="BJ1065" s="17" t="s">
        <v>81</v>
      </c>
      <c r="BK1065" s="211">
        <f>ROUND(P1065*H1065,2)</f>
        <v>0</v>
      </c>
      <c r="BL1065" s="17" t="s">
        <v>177</v>
      </c>
      <c r="BM1065" s="17" t="s">
        <v>1812</v>
      </c>
    </row>
    <row r="1066" spans="2:65" s="45" customFormat="1" ht="27" x14ac:dyDescent="0.3">
      <c r="B1066" s="38"/>
      <c r="D1066" s="212" t="s">
        <v>179</v>
      </c>
      <c r="F1066" s="213" t="s">
        <v>1267</v>
      </c>
      <c r="M1066" s="38"/>
      <c r="N1066" s="214"/>
      <c r="O1066" s="39"/>
      <c r="P1066" s="39"/>
      <c r="Q1066" s="39"/>
      <c r="R1066" s="39"/>
      <c r="S1066" s="39"/>
      <c r="T1066" s="39"/>
      <c r="U1066" s="39"/>
      <c r="V1066" s="39"/>
      <c r="W1066" s="39"/>
      <c r="X1066" s="87"/>
      <c r="AT1066" s="17" t="s">
        <v>179</v>
      </c>
      <c r="AU1066" s="17" t="s">
        <v>83</v>
      </c>
    </row>
    <row r="1067" spans="2:65" s="216" customFormat="1" ht="13.5" x14ac:dyDescent="0.3">
      <c r="B1067" s="215"/>
      <c r="D1067" s="212" t="s">
        <v>181</v>
      </c>
      <c r="E1067" s="217" t="s">
        <v>5</v>
      </c>
      <c r="F1067" s="218" t="s">
        <v>81</v>
      </c>
      <c r="H1067" s="219">
        <v>1</v>
      </c>
      <c r="M1067" s="215"/>
      <c r="N1067" s="220"/>
      <c r="O1067" s="221"/>
      <c r="P1067" s="221"/>
      <c r="Q1067" s="221"/>
      <c r="R1067" s="221"/>
      <c r="S1067" s="221"/>
      <c r="T1067" s="221"/>
      <c r="U1067" s="221"/>
      <c r="V1067" s="221"/>
      <c r="W1067" s="221"/>
      <c r="X1067" s="222"/>
      <c r="AT1067" s="217" t="s">
        <v>181</v>
      </c>
      <c r="AU1067" s="217" t="s">
        <v>83</v>
      </c>
      <c r="AV1067" s="216" t="s">
        <v>83</v>
      </c>
      <c r="AW1067" s="216" t="s">
        <v>7</v>
      </c>
      <c r="AX1067" s="216" t="s">
        <v>73</v>
      </c>
      <c r="AY1067" s="217" t="s">
        <v>171</v>
      </c>
    </row>
    <row r="1068" spans="2:65" s="224" customFormat="1" ht="13.5" x14ac:dyDescent="0.3">
      <c r="B1068" s="223"/>
      <c r="D1068" s="212" t="s">
        <v>181</v>
      </c>
      <c r="E1068" s="225" t="s">
        <v>5</v>
      </c>
      <c r="F1068" s="226" t="s">
        <v>205</v>
      </c>
      <c r="H1068" s="227">
        <v>1</v>
      </c>
      <c r="M1068" s="223"/>
      <c r="N1068" s="228"/>
      <c r="O1068" s="229"/>
      <c r="P1068" s="229"/>
      <c r="Q1068" s="229"/>
      <c r="R1068" s="229"/>
      <c r="S1068" s="229"/>
      <c r="T1068" s="229"/>
      <c r="U1068" s="229"/>
      <c r="V1068" s="229"/>
      <c r="W1068" s="229"/>
      <c r="X1068" s="230"/>
      <c r="AT1068" s="225" t="s">
        <v>181</v>
      </c>
      <c r="AU1068" s="225" t="s">
        <v>83</v>
      </c>
      <c r="AV1068" s="224" t="s">
        <v>177</v>
      </c>
      <c r="AW1068" s="224" t="s">
        <v>7</v>
      </c>
      <c r="AX1068" s="224" t="s">
        <v>81</v>
      </c>
      <c r="AY1068" s="225" t="s">
        <v>171</v>
      </c>
    </row>
    <row r="1069" spans="2:65" s="45" customFormat="1" ht="25.5" customHeight="1" x14ac:dyDescent="0.3">
      <c r="B1069" s="38"/>
      <c r="C1069" s="201" t="s">
        <v>796</v>
      </c>
      <c r="D1069" s="201" t="s">
        <v>173</v>
      </c>
      <c r="E1069" s="202" t="s">
        <v>1813</v>
      </c>
      <c r="F1069" s="203" t="s">
        <v>1814</v>
      </c>
      <c r="G1069" s="204" t="s">
        <v>1077</v>
      </c>
      <c r="H1069" s="205">
        <v>1</v>
      </c>
      <c r="I1069" s="7"/>
      <c r="J1069" s="7"/>
      <c r="K1069" s="206">
        <f>ROUND(P1069*H1069,2)</f>
        <v>0</v>
      </c>
      <c r="L1069" s="203" t="s">
        <v>5</v>
      </c>
      <c r="M1069" s="38"/>
      <c r="N1069" s="207" t="s">
        <v>5</v>
      </c>
      <c r="O1069" s="208" t="s">
        <v>42</v>
      </c>
      <c r="P1069" s="144">
        <f>I1069+J1069</f>
        <v>0</v>
      </c>
      <c r="Q1069" s="144">
        <f>ROUND(I1069*H1069,2)</f>
        <v>0</v>
      </c>
      <c r="R1069" s="144">
        <f>ROUND(J1069*H1069,2)</f>
        <v>0</v>
      </c>
      <c r="S1069" s="39"/>
      <c r="T1069" s="209">
        <f>S1069*H1069</f>
        <v>0</v>
      </c>
      <c r="U1069" s="209">
        <v>0</v>
      </c>
      <c r="V1069" s="209">
        <f>U1069*H1069</f>
        <v>0</v>
      </c>
      <c r="W1069" s="209">
        <v>0</v>
      </c>
      <c r="X1069" s="210">
        <f>W1069*H1069</f>
        <v>0</v>
      </c>
      <c r="AR1069" s="17" t="s">
        <v>177</v>
      </c>
      <c r="AT1069" s="17" t="s">
        <v>173</v>
      </c>
      <c r="AU1069" s="17" t="s">
        <v>83</v>
      </c>
      <c r="AY1069" s="17" t="s">
        <v>171</v>
      </c>
      <c r="BE1069" s="211">
        <f>IF(O1069="základní",K1069,0)</f>
        <v>0</v>
      </c>
      <c r="BF1069" s="211">
        <f>IF(O1069="snížená",K1069,0)</f>
        <v>0</v>
      </c>
      <c r="BG1069" s="211">
        <f>IF(O1069="zákl. přenesená",K1069,0)</f>
        <v>0</v>
      </c>
      <c r="BH1069" s="211">
        <f>IF(O1069="sníž. přenesená",K1069,0)</f>
        <v>0</v>
      </c>
      <c r="BI1069" s="211">
        <f>IF(O1069="nulová",K1069,0)</f>
        <v>0</v>
      </c>
      <c r="BJ1069" s="17" t="s">
        <v>81</v>
      </c>
      <c r="BK1069" s="211">
        <f>ROUND(P1069*H1069,2)</f>
        <v>0</v>
      </c>
      <c r="BL1069" s="17" t="s">
        <v>177</v>
      </c>
      <c r="BM1069" s="17" t="s">
        <v>1815</v>
      </c>
    </row>
    <row r="1070" spans="2:65" s="45" customFormat="1" ht="27" x14ac:dyDescent="0.3">
      <c r="B1070" s="38"/>
      <c r="C1070" s="39"/>
      <c r="D1070" s="262" t="s">
        <v>179</v>
      </c>
      <c r="E1070" s="39"/>
      <c r="F1070" s="269" t="s">
        <v>1267</v>
      </c>
      <c r="G1070" s="39"/>
      <c r="H1070" s="39"/>
      <c r="I1070" s="39"/>
      <c r="J1070" s="39"/>
      <c r="K1070" s="39"/>
      <c r="L1070" s="39"/>
      <c r="M1070" s="38"/>
      <c r="N1070" s="214"/>
      <c r="O1070" s="39"/>
      <c r="P1070" s="39"/>
      <c r="Q1070" s="39"/>
      <c r="R1070" s="39"/>
      <c r="S1070" s="39"/>
      <c r="T1070" s="39"/>
      <c r="U1070" s="39"/>
      <c r="V1070" s="39"/>
      <c r="W1070" s="39"/>
      <c r="X1070" s="87"/>
      <c r="AT1070" s="17" t="s">
        <v>179</v>
      </c>
      <c r="AU1070" s="17" t="s">
        <v>83</v>
      </c>
    </row>
    <row r="1071" spans="2:65" s="216" customFormat="1" ht="13.5" x14ac:dyDescent="0.3">
      <c r="B1071" s="215"/>
      <c r="D1071" s="212" t="s">
        <v>181</v>
      </c>
      <c r="E1071" s="217" t="s">
        <v>5</v>
      </c>
      <c r="F1071" s="218" t="s">
        <v>81</v>
      </c>
      <c r="H1071" s="219">
        <v>1</v>
      </c>
      <c r="M1071" s="215"/>
      <c r="N1071" s="220"/>
      <c r="O1071" s="221"/>
      <c r="P1071" s="221"/>
      <c r="Q1071" s="221"/>
      <c r="R1071" s="221"/>
      <c r="S1071" s="221"/>
      <c r="T1071" s="221"/>
      <c r="U1071" s="221"/>
      <c r="V1071" s="221"/>
      <c r="W1071" s="221"/>
      <c r="X1071" s="222"/>
      <c r="AT1071" s="217" t="s">
        <v>181</v>
      </c>
      <c r="AU1071" s="217" t="s">
        <v>83</v>
      </c>
      <c r="AV1071" s="216" t="s">
        <v>83</v>
      </c>
      <c r="AW1071" s="216" t="s">
        <v>7</v>
      </c>
      <c r="AX1071" s="216" t="s">
        <v>73</v>
      </c>
      <c r="AY1071" s="217" t="s">
        <v>171</v>
      </c>
    </row>
    <row r="1072" spans="2:65" s="224" customFormat="1" ht="13.5" x14ac:dyDescent="0.3">
      <c r="B1072" s="223"/>
      <c r="D1072" s="212" t="s">
        <v>181</v>
      </c>
      <c r="E1072" s="225" t="s">
        <v>5</v>
      </c>
      <c r="F1072" s="226" t="s">
        <v>205</v>
      </c>
      <c r="H1072" s="227">
        <v>1</v>
      </c>
      <c r="M1072" s="223"/>
      <c r="N1072" s="228"/>
      <c r="O1072" s="229"/>
      <c r="P1072" s="229"/>
      <c r="Q1072" s="229"/>
      <c r="R1072" s="229"/>
      <c r="S1072" s="229"/>
      <c r="T1072" s="229"/>
      <c r="U1072" s="229"/>
      <c r="V1072" s="229"/>
      <c r="W1072" s="229"/>
      <c r="X1072" s="230"/>
      <c r="AT1072" s="225" t="s">
        <v>181</v>
      </c>
      <c r="AU1072" s="225" t="s">
        <v>83</v>
      </c>
      <c r="AV1072" s="224" t="s">
        <v>177</v>
      </c>
      <c r="AW1072" s="224" t="s">
        <v>7</v>
      </c>
      <c r="AX1072" s="224" t="s">
        <v>81</v>
      </c>
      <c r="AY1072" s="225" t="s">
        <v>171</v>
      </c>
    </row>
    <row r="1073" spans="2:65" s="45" customFormat="1" ht="38.25" customHeight="1" x14ac:dyDescent="0.3">
      <c r="B1073" s="38"/>
      <c r="C1073" s="201" t="s">
        <v>1816</v>
      </c>
      <c r="D1073" s="201" t="s">
        <v>173</v>
      </c>
      <c r="E1073" s="202" t="s">
        <v>1817</v>
      </c>
      <c r="F1073" s="203" t="s">
        <v>1818</v>
      </c>
      <c r="G1073" s="204" t="s">
        <v>1077</v>
      </c>
      <c r="H1073" s="205">
        <v>7</v>
      </c>
      <c r="I1073" s="7"/>
      <c r="J1073" s="7"/>
      <c r="K1073" s="206">
        <f>ROUND(P1073*H1073,2)</f>
        <v>0</v>
      </c>
      <c r="L1073" s="203" t="s">
        <v>5</v>
      </c>
      <c r="M1073" s="38"/>
      <c r="N1073" s="207" t="s">
        <v>5</v>
      </c>
      <c r="O1073" s="208" t="s">
        <v>42</v>
      </c>
      <c r="P1073" s="144">
        <f>I1073+J1073</f>
        <v>0</v>
      </c>
      <c r="Q1073" s="144">
        <f>ROUND(I1073*H1073,2)</f>
        <v>0</v>
      </c>
      <c r="R1073" s="144">
        <f>ROUND(J1073*H1073,2)</f>
        <v>0</v>
      </c>
      <c r="S1073" s="39"/>
      <c r="T1073" s="209">
        <f>S1073*H1073</f>
        <v>0</v>
      </c>
      <c r="U1073" s="209">
        <v>0</v>
      </c>
      <c r="V1073" s="209">
        <f>U1073*H1073</f>
        <v>0</v>
      </c>
      <c r="W1073" s="209">
        <v>0</v>
      </c>
      <c r="X1073" s="210">
        <f>W1073*H1073</f>
        <v>0</v>
      </c>
      <c r="AR1073" s="17" t="s">
        <v>177</v>
      </c>
      <c r="AT1073" s="17" t="s">
        <v>173</v>
      </c>
      <c r="AU1073" s="17" t="s">
        <v>83</v>
      </c>
      <c r="AY1073" s="17" t="s">
        <v>171</v>
      </c>
      <c r="BE1073" s="211">
        <f>IF(O1073="základní",K1073,0)</f>
        <v>0</v>
      </c>
      <c r="BF1073" s="211">
        <f>IF(O1073="snížená",K1073,0)</f>
        <v>0</v>
      </c>
      <c r="BG1073" s="211">
        <f>IF(O1073="zákl. přenesená",K1073,0)</f>
        <v>0</v>
      </c>
      <c r="BH1073" s="211">
        <f>IF(O1073="sníž. přenesená",K1073,0)</f>
        <v>0</v>
      </c>
      <c r="BI1073" s="211">
        <f>IF(O1073="nulová",K1073,0)</f>
        <v>0</v>
      </c>
      <c r="BJ1073" s="17" t="s">
        <v>81</v>
      </c>
      <c r="BK1073" s="211">
        <f>ROUND(P1073*H1073,2)</f>
        <v>0</v>
      </c>
      <c r="BL1073" s="17" t="s">
        <v>177</v>
      </c>
      <c r="BM1073" s="17" t="s">
        <v>1819</v>
      </c>
    </row>
    <row r="1074" spans="2:65" s="45" customFormat="1" ht="27" x14ac:dyDescent="0.3">
      <c r="B1074" s="38"/>
      <c r="D1074" s="212" t="s">
        <v>179</v>
      </c>
      <c r="F1074" s="213" t="s">
        <v>1267</v>
      </c>
      <c r="M1074" s="38"/>
      <c r="N1074" s="214"/>
      <c r="O1074" s="39"/>
      <c r="P1074" s="39"/>
      <c r="Q1074" s="39"/>
      <c r="R1074" s="39"/>
      <c r="S1074" s="39"/>
      <c r="T1074" s="39"/>
      <c r="U1074" s="39"/>
      <c r="V1074" s="39"/>
      <c r="W1074" s="39"/>
      <c r="X1074" s="87"/>
      <c r="AT1074" s="17" t="s">
        <v>179</v>
      </c>
      <c r="AU1074" s="17" t="s">
        <v>83</v>
      </c>
    </row>
    <row r="1075" spans="2:65" s="216" customFormat="1" ht="13.5" x14ac:dyDescent="0.3">
      <c r="B1075" s="215"/>
      <c r="C1075" s="221"/>
      <c r="D1075" s="262" t="s">
        <v>181</v>
      </c>
      <c r="E1075" s="267" t="s">
        <v>5</v>
      </c>
      <c r="F1075" s="271" t="s">
        <v>214</v>
      </c>
      <c r="G1075" s="221"/>
      <c r="H1075" s="273">
        <v>7</v>
      </c>
      <c r="I1075" s="221"/>
      <c r="J1075" s="221"/>
      <c r="K1075" s="221"/>
      <c r="L1075" s="221"/>
      <c r="M1075" s="215"/>
      <c r="N1075" s="220"/>
      <c r="O1075" s="221"/>
      <c r="P1075" s="221"/>
      <c r="Q1075" s="221"/>
      <c r="R1075" s="221"/>
      <c r="S1075" s="221"/>
      <c r="T1075" s="221"/>
      <c r="U1075" s="221"/>
      <c r="V1075" s="221"/>
      <c r="W1075" s="221"/>
      <c r="X1075" s="222"/>
      <c r="AT1075" s="217" t="s">
        <v>181</v>
      </c>
      <c r="AU1075" s="217" t="s">
        <v>83</v>
      </c>
      <c r="AV1075" s="216" t="s">
        <v>83</v>
      </c>
      <c r="AW1075" s="216" t="s">
        <v>7</v>
      </c>
      <c r="AX1075" s="216" t="s">
        <v>73</v>
      </c>
      <c r="AY1075" s="217" t="s">
        <v>171</v>
      </c>
    </row>
    <row r="1076" spans="2:65" s="224" customFormat="1" ht="13.5" x14ac:dyDescent="0.3">
      <c r="B1076" s="223"/>
      <c r="D1076" s="212" t="s">
        <v>181</v>
      </c>
      <c r="E1076" s="225" t="s">
        <v>5</v>
      </c>
      <c r="F1076" s="226" t="s">
        <v>205</v>
      </c>
      <c r="H1076" s="227">
        <v>7</v>
      </c>
      <c r="M1076" s="223"/>
      <c r="N1076" s="228"/>
      <c r="O1076" s="229"/>
      <c r="P1076" s="229"/>
      <c r="Q1076" s="229"/>
      <c r="R1076" s="229"/>
      <c r="S1076" s="229"/>
      <c r="T1076" s="229"/>
      <c r="U1076" s="229"/>
      <c r="V1076" s="229"/>
      <c r="W1076" s="229"/>
      <c r="X1076" s="230"/>
      <c r="AT1076" s="225" t="s">
        <v>181</v>
      </c>
      <c r="AU1076" s="225" t="s">
        <v>83</v>
      </c>
      <c r="AV1076" s="224" t="s">
        <v>177</v>
      </c>
      <c r="AW1076" s="224" t="s">
        <v>7</v>
      </c>
      <c r="AX1076" s="224" t="s">
        <v>81</v>
      </c>
      <c r="AY1076" s="225" t="s">
        <v>171</v>
      </c>
    </row>
    <row r="1077" spans="2:65" s="45" customFormat="1" ht="25.5" customHeight="1" x14ac:dyDescent="0.3">
      <c r="B1077" s="38"/>
      <c r="C1077" s="201" t="s">
        <v>800</v>
      </c>
      <c r="D1077" s="201" t="s">
        <v>173</v>
      </c>
      <c r="E1077" s="202" t="s">
        <v>1820</v>
      </c>
      <c r="F1077" s="203" t="s">
        <v>1821</v>
      </c>
      <c r="G1077" s="204" t="s">
        <v>1077</v>
      </c>
      <c r="H1077" s="205">
        <v>7</v>
      </c>
      <c r="I1077" s="7"/>
      <c r="J1077" s="7"/>
      <c r="K1077" s="206">
        <f>ROUND(P1077*H1077,2)</f>
        <v>0</v>
      </c>
      <c r="L1077" s="203" t="s">
        <v>5</v>
      </c>
      <c r="M1077" s="38"/>
      <c r="N1077" s="207" t="s">
        <v>5</v>
      </c>
      <c r="O1077" s="208" t="s">
        <v>42</v>
      </c>
      <c r="P1077" s="144">
        <f>I1077+J1077</f>
        <v>0</v>
      </c>
      <c r="Q1077" s="144">
        <f>ROUND(I1077*H1077,2)</f>
        <v>0</v>
      </c>
      <c r="R1077" s="144">
        <f>ROUND(J1077*H1077,2)</f>
        <v>0</v>
      </c>
      <c r="S1077" s="39"/>
      <c r="T1077" s="209">
        <f>S1077*H1077</f>
        <v>0</v>
      </c>
      <c r="U1077" s="209">
        <v>0</v>
      </c>
      <c r="V1077" s="209">
        <f>U1077*H1077</f>
        <v>0</v>
      </c>
      <c r="W1077" s="209">
        <v>0</v>
      </c>
      <c r="X1077" s="210">
        <f>W1077*H1077</f>
        <v>0</v>
      </c>
      <c r="AR1077" s="17" t="s">
        <v>177</v>
      </c>
      <c r="AT1077" s="17" t="s">
        <v>173</v>
      </c>
      <c r="AU1077" s="17" t="s">
        <v>83</v>
      </c>
      <c r="AY1077" s="17" t="s">
        <v>171</v>
      </c>
      <c r="BE1077" s="211">
        <f>IF(O1077="základní",K1077,0)</f>
        <v>0</v>
      </c>
      <c r="BF1077" s="211">
        <f>IF(O1077="snížená",K1077,0)</f>
        <v>0</v>
      </c>
      <c r="BG1077" s="211">
        <f>IF(O1077="zákl. přenesená",K1077,0)</f>
        <v>0</v>
      </c>
      <c r="BH1077" s="211">
        <f>IF(O1077="sníž. přenesená",K1077,0)</f>
        <v>0</v>
      </c>
      <c r="BI1077" s="211">
        <f>IF(O1077="nulová",K1077,0)</f>
        <v>0</v>
      </c>
      <c r="BJ1077" s="17" t="s">
        <v>81</v>
      </c>
      <c r="BK1077" s="211">
        <f>ROUND(P1077*H1077,2)</f>
        <v>0</v>
      </c>
      <c r="BL1077" s="17" t="s">
        <v>177</v>
      </c>
      <c r="BM1077" s="17" t="s">
        <v>1822</v>
      </c>
    </row>
    <row r="1078" spans="2:65" s="45" customFormat="1" ht="27" x14ac:dyDescent="0.3">
      <c r="B1078" s="38"/>
      <c r="D1078" s="212" t="s">
        <v>179</v>
      </c>
      <c r="F1078" s="213" t="s">
        <v>1267</v>
      </c>
      <c r="M1078" s="38"/>
      <c r="N1078" s="214"/>
      <c r="O1078" s="39"/>
      <c r="P1078" s="39"/>
      <c r="Q1078" s="39"/>
      <c r="R1078" s="39"/>
      <c r="S1078" s="39"/>
      <c r="T1078" s="39"/>
      <c r="U1078" s="39"/>
      <c r="V1078" s="39"/>
      <c r="W1078" s="39"/>
      <c r="X1078" s="87"/>
      <c r="AT1078" s="17" t="s">
        <v>179</v>
      </c>
      <c r="AU1078" s="17" t="s">
        <v>83</v>
      </c>
    </row>
    <row r="1079" spans="2:65" s="216" customFormat="1" ht="13.5" x14ac:dyDescent="0.3">
      <c r="B1079" s="215"/>
      <c r="D1079" s="212" t="s">
        <v>181</v>
      </c>
      <c r="E1079" s="217" t="s">
        <v>5</v>
      </c>
      <c r="F1079" s="218" t="s">
        <v>214</v>
      </c>
      <c r="H1079" s="219">
        <v>7</v>
      </c>
      <c r="M1079" s="215"/>
      <c r="N1079" s="220"/>
      <c r="O1079" s="221"/>
      <c r="P1079" s="221"/>
      <c r="Q1079" s="221"/>
      <c r="R1079" s="221"/>
      <c r="S1079" s="221"/>
      <c r="T1079" s="221"/>
      <c r="U1079" s="221"/>
      <c r="V1079" s="221"/>
      <c r="W1079" s="221"/>
      <c r="X1079" s="222"/>
      <c r="AT1079" s="217" t="s">
        <v>181</v>
      </c>
      <c r="AU1079" s="217" t="s">
        <v>83</v>
      </c>
      <c r="AV1079" s="216" t="s">
        <v>83</v>
      </c>
      <c r="AW1079" s="216" t="s">
        <v>7</v>
      </c>
      <c r="AX1079" s="216" t="s">
        <v>73</v>
      </c>
      <c r="AY1079" s="217" t="s">
        <v>171</v>
      </c>
    </row>
    <row r="1080" spans="2:65" s="224" customFormat="1" ht="13.5" x14ac:dyDescent="0.3">
      <c r="B1080" s="223"/>
      <c r="C1080" s="229"/>
      <c r="D1080" s="262" t="s">
        <v>181</v>
      </c>
      <c r="E1080" s="265" t="s">
        <v>5</v>
      </c>
      <c r="F1080" s="270" t="s">
        <v>205</v>
      </c>
      <c r="G1080" s="229"/>
      <c r="H1080" s="272">
        <v>7</v>
      </c>
      <c r="I1080" s="229"/>
      <c r="J1080" s="229"/>
      <c r="K1080" s="229"/>
      <c r="L1080" s="229"/>
      <c r="M1080" s="223"/>
      <c r="N1080" s="228"/>
      <c r="O1080" s="229"/>
      <c r="P1080" s="229"/>
      <c r="Q1080" s="229"/>
      <c r="R1080" s="229"/>
      <c r="S1080" s="229"/>
      <c r="T1080" s="229"/>
      <c r="U1080" s="229"/>
      <c r="V1080" s="229"/>
      <c r="W1080" s="229"/>
      <c r="X1080" s="230"/>
      <c r="AT1080" s="225" t="s">
        <v>181</v>
      </c>
      <c r="AU1080" s="225" t="s">
        <v>83</v>
      </c>
      <c r="AV1080" s="224" t="s">
        <v>177</v>
      </c>
      <c r="AW1080" s="224" t="s">
        <v>7</v>
      </c>
      <c r="AX1080" s="224" t="s">
        <v>81</v>
      </c>
      <c r="AY1080" s="225" t="s">
        <v>171</v>
      </c>
    </row>
    <row r="1081" spans="2:65" s="45" customFormat="1" ht="25.5" customHeight="1" x14ac:dyDescent="0.3">
      <c r="B1081" s="38"/>
      <c r="C1081" s="201" t="s">
        <v>1823</v>
      </c>
      <c r="D1081" s="201" t="s">
        <v>173</v>
      </c>
      <c r="E1081" s="202" t="s">
        <v>1824</v>
      </c>
      <c r="F1081" s="203" t="s">
        <v>1825</v>
      </c>
      <c r="G1081" s="204" t="s">
        <v>1077</v>
      </c>
      <c r="H1081" s="205">
        <v>2</v>
      </c>
      <c r="I1081" s="7"/>
      <c r="J1081" s="7"/>
      <c r="K1081" s="206">
        <f>ROUND(P1081*H1081,2)</f>
        <v>0</v>
      </c>
      <c r="L1081" s="203" t="s">
        <v>5</v>
      </c>
      <c r="M1081" s="38"/>
      <c r="N1081" s="207" t="s">
        <v>5</v>
      </c>
      <c r="O1081" s="208" t="s">
        <v>42</v>
      </c>
      <c r="P1081" s="144">
        <f>I1081+J1081</f>
        <v>0</v>
      </c>
      <c r="Q1081" s="144">
        <f>ROUND(I1081*H1081,2)</f>
        <v>0</v>
      </c>
      <c r="R1081" s="144">
        <f>ROUND(J1081*H1081,2)</f>
        <v>0</v>
      </c>
      <c r="S1081" s="39"/>
      <c r="T1081" s="209">
        <f>S1081*H1081</f>
        <v>0</v>
      </c>
      <c r="U1081" s="209">
        <v>0</v>
      </c>
      <c r="V1081" s="209">
        <f>U1081*H1081</f>
        <v>0</v>
      </c>
      <c r="W1081" s="209">
        <v>0</v>
      </c>
      <c r="X1081" s="210">
        <f>W1081*H1081</f>
        <v>0</v>
      </c>
      <c r="AR1081" s="17" t="s">
        <v>177</v>
      </c>
      <c r="AT1081" s="17" t="s">
        <v>173</v>
      </c>
      <c r="AU1081" s="17" t="s">
        <v>83</v>
      </c>
      <c r="AY1081" s="17" t="s">
        <v>171</v>
      </c>
      <c r="BE1081" s="211">
        <f>IF(O1081="základní",K1081,0)</f>
        <v>0</v>
      </c>
      <c r="BF1081" s="211">
        <f>IF(O1081="snížená",K1081,0)</f>
        <v>0</v>
      </c>
      <c r="BG1081" s="211">
        <f>IF(O1081="zákl. přenesená",K1081,0)</f>
        <v>0</v>
      </c>
      <c r="BH1081" s="211">
        <f>IF(O1081="sníž. přenesená",K1081,0)</f>
        <v>0</v>
      </c>
      <c r="BI1081" s="211">
        <f>IF(O1081="nulová",K1081,0)</f>
        <v>0</v>
      </c>
      <c r="BJ1081" s="17" t="s">
        <v>81</v>
      </c>
      <c r="BK1081" s="211">
        <f>ROUND(P1081*H1081,2)</f>
        <v>0</v>
      </c>
      <c r="BL1081" s="17" t="s">
        <v>177</v>
      </c>
      <c r="BM1081" s="17" t="s">
        <v>1826</v>
      </c>
    </row>
    <row r="1082" spans="2:65" s="45" customFormat="1" ht="27" x14ac:dyDescent="0.3">
      <c r="B1082" s="38"/>
      <c r="D1082" s="212" t="s">
        <v>179</v>
      </c>
      <c r="F1082" s="213" t="s">
        <v>1267</v>
      </c>
      <c r="M1082" s="38"/>
      <c r="N1082" s="214"/>
      <c r="O1082" s="39"/>
      <c r="P1082" s="39"/>
      <c r="Q1082" s="39"/>
      <c r="R1082" s="39"/>
      <c r="S1082" s="39"/>
      <c r="T1082" s="39"/>
      <c r="U1082" s="39"/>
      <c r="V1082" s="39"/>
      <c r="W1082" s="39"/>
      <c r="X1082" s="87"/>
      <c r="AT1082" s="17" t="s">
        <v>179</v>
      </c>
      <c r="AU1082" s="17" t="s">
        <v>83</v>
      </c>
    </row>
    <row r="1083" spans="2:65" s="216" customFormat="1" ht="13.5" x14ac:dyDescent="0.3">
      <c r="B1083" s="215"/>
      <c r="D1083" s="212" t="s">
        <v>181</v>
      </c>
      <c r="E1083" s="217" t="s">
        <v>5</v>
      </c>
      <c r="F1083" s="218" t="s">
        <v>83</v>
      </c>
      <c r="H1083" s="219">
        <v>2</v>
      </c>
      <c r="M1083" s="215"/>
      <c r="N1083" s="220"/>
      <c r="O1083" s="221"/>
      <c r="P1083" s="221"/>
      <c r="Q1083" s="221"/>
      <c r="R1083" s="221"/>
      <c r="S1083" s="221"/>
      <c r="T1083" s="221"/>
      <c r="U1083" s="221"/>
      <c r="V1083" s="221"/>
      <c r="W1083" s="221"/>
      <c r="X1083" s="222"/>
      <c r="AT1083" s="217" t="s">
        <v>181</v>
      </c>
      <c r="AU1083" s="217" t="s">
        <v>83</v>
      </c>
      <c r="AV1083" s="216" t="s">
        <v>83</v>
      </c>
      <c r="AW1083" s="216" t="s">
        <v>7</v>
      </c>
      <c r="AX1083" s="216" t="s">
        <v>73</v>
      </c>
      <c r="AY1083" s="217" t="s">
        <v>171</v>
      </c>
    </row>
    <row r="1084" spans="2:65" s="224" customFormat="1" ht="13.5" x14ac:dyDescent="0.3">
      <c r="B1084" s="223"/>
      <c r="D1084" s="212" t="s">
        <v>181</v>
      </c>
      <c r="E1084" s="225" t="s">
        <v>5</v>
      </c>
      <c r="F1084" s="226" t="s">
        <v>205</v>
      </c>
      <c r="H1084" s="227">
        <v>2</v>
      </c>
      <c r="M1084" s="223"/>
      <c r="N1084" s="228"/>
      <c r="O1084" s="229"/>
      <c r="P1084" s="229"/>
      <c r="Q1084" s="229"/>
      <c r="R1084" s="229"/>
      <c r="S1084" s="229"/>
      <c r="T1084" s="229"/>
      <c r="U1084" s="229"/>
      <c r="V1084" s="229"/>
      <c r="W1084" s="229"/>
      <c r="X1084" s="230"/>
      <c r="AT1084" s="225" t="s">
        <v>181</v>
      </c>
      <c r="AU1084" s="225" t="s">
        <v>83</v>
      </c>
      <c r="AV1084" s="224" t="s">
        <v>177</v>
      </c>
      <c r="AW1084" s="224" t="s">
        <v>7</v>
      </c>
      <c r="AX1084" s="224" t="s">
        <v>81</v>
      </c>
      <c r="AY1084" s="225" t="s">
        <v>171</v>
      </c>
    </row>
    <row r="1085" spans="2:65" s="45" customFormat="1" ht="25.5" customHeight="1" x14ac:dyDescent="0.3">
      <c r="B1085" s="38"/>
      <c r="C1085" s="201" t="s">
        <v>804</v>
      </c>
      <c r="D1085" s="201" t="s">
        <v>173</v>
      </c>
      <c r="E1085" s="202" t="s">
        <v>1827</v>
      </c>
      <c r="F1085" s="203" t="s">
        <v>1828</v>
      </c>
      <c r="G1085" s="204" t="s">
        <v>1077</v>
      </c>
      <c r="H1085" s="205">
        <v>1</v>
      </c>
      <c r="I1085" s="7"/>
      <c r="J1085" s="7"/>
      <c r="K1085" s="206">
        <f>ROUND(P1085*H1085,2)</f>
        <v>0</v>
      </c>
      <c r="L1085" s="203" t="s">
        <v>5</v>
      </c>
      <c r="M1085" s="38"/>
      <c r="N1085" s="207" t="s">
        <v>5</v>
      </c>
      <c r="O1085" s="208" t="s">
        <v>42</v>
      </c>
      <c r="P1085" s="144">
        <f>I1085+J1085</f>
        <v>0</v>
      </c>
      <c r="Q1085" s="144">
        <f>ROUND(I1085*H1085,2)</f>
        <v>0</v>
      </c>
      <c r="R1085" s="144">
        <f>ROUND(J1085*H1085,2)</f>
        <v>0</v>
      </c>
      <c r="S1085" s="39"/>
      <c r="T1085" s="209">
        <f>S1085*H1085</f>
        <v>0</v>
      </c>
      <c r="U1085" s="209">
        <v>0</v>
      </c>
      <c r="V1085" s="209">
        <f>U1085*H1085</f>
        <v>0</v>
      </c>
      <c r="W1085" s="209">
        <v>0</v>
      </c>
      <c r="X1085" s="210">
        <f>W1085*H1085</f>
        <v>0</v>
      </c>
      <c r="AR1085" s="17" t="s">
        <v>177</v>
      </c>
      <c r="AT1085" s="17" t="s">
        <v>173</v>
      </c>
      <c r="AU1085" s="17" t="s">
        <v>83</v>
      </c>
      <c r="AY1085" s="17" t="s">
        <v>171</v>
      </c>
      <c r="BE1085" s="211">
        <f>IF(O1085="základní",K1085,0)</f>
        <v>0</v>
      </c>
      <c r="BF1085" s="211">
        <f>IF(O1085="snížená",K1085,0)</f>
        <v>0</v>
      </c>
      <c r="BG1085" s="211">
        <f>IF(O1085="zákl. přenesená",K1085,0)</f>
        <v>0</v>
      </c>
      <c r="BH1085" s="211">
        <f>IF(O1085="sníž. přenesená",K1085,0)</f>
        <v>0</v>
      </c>
      <c r="BI1085" s="211">
        <f>IF(O1085="nulová",K1085,0)</f>
        <v>0</v>
      </c>
      <c r="BJ1085" s="17" t="s">
        <v>81</v>
      </c>
      <c r="BK1085" s="211">
        <f>ROUND(P1085*H1085,2)</f>
        <v>0</v>
      </c>
      <c r="BL1085" s="17" t="s">
        <v>177</v>
      </c>
      <c r="BM1085" s="17" t="s">
        <v>737</v>
      </c>
    </row>
    <row r="1086" spans="2:65" s="45" customFormat="1" ht="27" x14ac:dyDescent="0.3">
      <c r="B1086" s="38"/>
      <c r="C1086" s="39"/>
      <c r="D1086" s="262" t="s">
        <v>179</v>
      </c>
      <c r="E1086" s="39"/>
      <c r="F1086" s="269" t="s">
        <v>1267</v>
      </c>
      <c r="G1086" s="39"/>
      <c r="H1086" s="39"/>
      <c r="I1086" s="39"/>
      <c r="J1086" s="39"/>
      <c r="K1086" s="39"/>
      <c r="L1086" s="39"/>
      <c r="M1086" s="38"/>
      <c r="N1086" s="214"/>
      <c r="O1086" s="39"/>
      <c r="P1086" s="39"/>
      <c r="Q1086" s="39"/>
      <c r="R1086" s="39"/>
      <c r="S1086" s="39"/>
      <c r="T1086" s="39"/>
      <c r="U1086" s="39"/>
      <c r="V1086" s="39"/>
      <c r="W1086" s="39"/>
      <c r="X1086" s="87"/>
      <c r="AT1086" s="17" t="s">
        <v>179</v>
      </c>
      <c r="AU1086" s="17" t="s">
        <v>83</v>
      </c>
    </row>
    <row r="1087" spans="2:65" s="216" customFormat="1" ht="13.5" x14ac:dyDescent="0.3">
      <c r="B1087" s="215"/>
      <c r="D1087" s="212" t="s">
        <v>181</v>
      </c>
      <c r="E1087" s="217" t="s">
        <v>5</v>
      </c>
      <c r="F1087" s="218" t="s">
        <v>81</v>
      </c>
      <c r="H1087" s="219">
        <v>1</v>
      </c>
      <c r="M1087" s="215"/>
      <c r="N1087" s="220"/>
      <c r="O1087" s="221"/>
      <c r="P1087" s="221"/>
      <c r="Q1087" s="221"/>
      <c r="R1087" s="221"/>
      <c r="S1087" s="221"/>
      <c r="T1087" s="221"/>
      <c r="U1087" s="221"/>
      <c r="V1087" s="221"/>
      <c r="W1087" s="221"/>
      <c r="X1087" s="222"/>
      <c r="AT1087" s="217" t="s">
        <v>181</v>
      </c>
      <c r="AU1087" s="217" t="s">
        <v>83</v>
      </c>
      <c r="AV1087" s="216" t="s">
        <v>83</v>
      </c>
      <c r="AW1087" s="216" t="s">
        <v>7</v>
      </c>
      <c r="AX1087" s="216" t="s">
        <v>73</v>
      </c>
      <c r="AY1087" s="217" t="s">
        <v>171</v>
      </c>
    </row>
    <row r="1088" spans="2:65" s="224" customFormat="1" ht="13.5" x14ac:dyDescent="0.3">
      <c r="B1088" s="223"/>
      <c r="D1088" s="212" t="s">
        <v>181</v>
      </c>
      <c r="E1088" s="225" t="s">
        <v>5</v>
      </c>
      <c r="F1088" s="226" t="s">
        <v>205</v>
      </c>
      <c r="H1088" s="227">
        <v>1</v>
      </c>
      <c r="M1088" s="223"/>
      <c r="N1088" s="228"/>
      <c r="O1088" s="229"/>
      <c r="P1088" s="229"/>
      <c r="Q1088" s="229"/>
      <c r="R1088" s="229"/>
      <c r="S1088" s="229"/>
      <c r="T1088" s="229"/>
      <c r="U1088" s="229"/>
      <c r="V1088" s="229"/>
      <c r="W1088" s="229"/>
      <c r="X1088" s="230"/>
      <c r="AT1088" s="225" t="s">
        <v>181</v>
      </c>
      <c r="AU1088" s="225" t="s">
        <v>83</v>
      </c>
      <c r="AV1088" s="224" t="s">
        <v>177</v>
      </c>
      <c r="AW1088" s="224" t="s">
        <v>7</v>
      </c>
      <c r="AX1088" s="224" t="s">
        <v>81</v>
      </c>
      <c r="AY1088" s="225" t="s">
        <v>171</v>
      </c>
    </row>
    <row r="1089" spans="2:65" s="45" customFormat="1" ht="25.5" customHeight="1" x14ac:dyDescent="0.3">
      <c r="B1089" s="38"/>
      <c r="C1089" s="201" t="s">
        <v>1829</v>
      </c>
      <c r="D1089" s="201" t="s">
        <v>173</v>
      </c>
      <c r="E1089" s="202" t="s">
        <v>1830</v>
      </c>
      <c r="F1089" s="203" t="s">
        <v>1831</v>
      </c>
      <c r="G1089" s="204" t="s">
        <v>1077</v>
      </c>
      <c r="H1089" s="205">
        <v>1</v>
      </c>
      <c r="I1089" s="7"/>
      <c r="J1089" s="7"/>
      <c r="K1089" s="206">
        <f>ROUND(P1089*H1089,2)</f>
        <v>0</v>
      </c>
      <c r="L1089" s="203" t="s">
        <v>5</v>
      </c>
      <c r="M1089" s="38"/>
      <c r="N1089" s="207" t="s">
        <v>5</v>
      </c>
      <c r="O1089" s="208" t="s">
        <v>42</v>
      </c>
      <c r="P1089" s="144">
        <f>I1089+J1089</f>
        <v>0</v>
      </c>
      <c r="Q1089" s="144">
        <f>ROUND(I1089*H1089,2)</f>
        <v>0</v>
      </c>
      <c r="R1089" s="144">
        <f>ROUND(J1089*H1089,2)</f>
        <v>0</v>
      </c>
      <c r="S1089" s="39"/>
      <c r="T1089" s="209">
        <f>S1089*H1089</f>
        <v>0</v>
      </c>
      <c r="U1089" s="209">
        <v>0</v>
      </c>
      <c r="V1089" s="209">
        <f>U1089*H1089</f>
        <v>0</v>
      </c>
      <c r="W1089" s="209">
        <v>0</v>
      </c>
      <c r="X1089" s="210">
        <f>W1089*H1089</f>
        <v>0</v>
      </c>
      <c r="AR1089" s="17" t="s">
        <v>177</v>
      </c>
      <c r="AT1089" s="17" t="s">
        <v>173</v>
      </c>
      <c r="AU1089" s="17" t="s">
        <v>83</v>
      </c>
      <c r="AY1089" s="17" t="s">
        <v>171</v>
      </c>
      <c r="BE1089" s="211">
        <f>IF(O1089="základní",K1089,0)</f>
        <v>0</v>
      </c>
      <c r="BF1089" s="211">
        <f>IF(O1089="snížená",K1089,0)</f>
        <v>0</v>
      </c>
      <c r="BG1089" s="211">
        <f>IF(O1089="zákl. přenesená",K1089,0)</f>
        <v>0</v>
      </c>
      <c r="BH1089" s="211">
        <f>IF(O1089="sníž. přenesená",K1089,0)</f>
        <v>0</v>
      </c>
      <c r="BI1089" s="211">
        <f>IF(O1089="nulová",K1089,0)</f>
        <v>0</v>
      </c>
      <c r="BJ1089" s="17" t="s">
        <v>81</v>
      </c>
      <c r="BK1089" s="211">
        <f>ROUND(P1089*H1089,2)</f>
        <v>0</v>
      </c>
      <c r="BL1089" s="17" t="s">
        <v>177</v>
      </c>
      <c r="BM1089" s="17" t="s">
        <v>1832</v>
      </c>
    </row>
    <row r="1090" spans="2:65" s="45" customFormat="1" ht="27" x14ac:dyDescent="0.3">
      <c r="B1090" s="38"/>
      <c r="D1090" s="212" t="s">
        <v>179</v>
      </c>
      <c r="F1090" s="213" t="s">
        <v>1267</v>
      </c>
      <c r="M1090" s="38"/>
      <c r="N1090" s="214"/>
      <c r="O1090" s="39"/>
      <c r="P1090" s="39"/>
      <c r="Q1090" s="39"/>
      <c r="R1090" s="39"/>
      <c r="S1090" s="39"/>
      <c r="T1090" s="39"/>
      <c r="U1090" s="39"/>
      <c r="V1090" s="39"/>
      <c r="W1090" s="39"/>
      <c r="X1090" s="87"/>
      <c r="AT1090" s="17" t="s">
        <v>179</v>
      </c>
      <c r="AU1090" s="17" t="s">
        <v>83</v>
      </c>
    </row>
    <row r="1091" spans="2:65" s="216" customFormat="1" ht="13.5" x14ac:dyDescent="0.3">
      <c r="B1091" s="215"/>
      <c r="D1091" s="212" t="s">
        <v>181</v>
      </c>
      <c r="E1091" s="217" t="s">
        <v>5</v>
      </c>
      <c r="F1091" s="218" t="s">
        <v>81</v>
      </c>
      <c r="H1091" s="219">
        <v>1</v>
      </c>
      <c r="M1091" s="215"/>
      <c r="N1091" s="220"/>
      <c r="O1091" s="221"/>
      <c r="P1091" s="221"/>
      <c r="Q1091" s="221"/>
      <c r="R1091" s="221"/>
      <c r="S1091" s="221"/>
      <c r="T1091" s="221"/>
      <c r="U1091" s="221"/>
      <c r="V1091" s="221"/>
      <c r="W1091" s="221"/>
      <c r="X1091" s="222"/>
      <c r="AT1091" s="217" t="s">
        <v>181</v>
      </c>
      <c r="AU1091" s="217" t="s">
        <v>83</v>
      </c>
      <c r="AV1091" s="216" t="s">
        <v>83</v>
      </c>
      <c r="AW1091" s="216" t="s">
        <v>7</v>
      </c>
      <c r="AX1091" s="216" t="s">
        <v>73</v>
      </c>
      <c r="AY1091" s="217" t="s">
        <v>171</v>
      </c>
    </row>
    <row r="1092" spans="2:65" s="224" customFormat="1" ht="13.5" x14ac:dyDescent="0.3">
      <c r="B1092" s="223"/>
      <c r="D1092" s="212" t="s">
        <v>181</v>
      </c>
      <c r="E1092" s="225" t="s">
        <v>5</v>
      </c>
      <c r="F1092" s="226" t="s">
        <v>205</v>
      </c>
      <c r="H1092" s="227">
        <v>1</v>
      </c>
      <c r="M1092" s="223"/>
      <c r="N1092" s="228"/>
      <c r="O1092" s="229"/>
      <c r="P1092" s="229"/>
      <c r="Q1092" s="229"/>
      <c r="R1092" s="229"/>
      <c r="S1092" s="229"/>
      <c r="T1092" s="229"/>
      <c r="U1092" s="229"/>
      <c r="V1092" s="229"/>
      <c r="W1092" s="229"/>
      <c r="X1092" s="230"/>
      <c r="AT1092" s="225" t="s">
        <v>181</v>
      </c>
      <c r="AU1092" s="225" t="s">
        <v>83</v>
      </c>
      <c r="AV1092" s="224" t="s">
        <v>177</v>
      </c>
      <c r="AW1092" s="224" t="s">
        <v>7</v>
      </c>
      <c r="AX1092" s="224" t="s">
        <v>81</v>
      </c>
      <c r="AY1092" s="225" t="s">
        <v>171</v>
      </c>
    </row>
    <row r="1093" spans="2:65" s="45" customFormat="1" ht="25.5" customHeight="1" x14ac:dyDescent="0.3">
      <c r="B1093" s="38"/>
      <c r="C1093" s="201" t="s">
        <v>808</v>
      </c>
      <c r="D1093" s="201" t="s">
        <v>173</v>
      </c>
      <c r="E1093" s="202" t="s">
        <v>1833</v>
      </c>
      <c r="F1093" s="203" t="s">
        <v>1834</v>
      </c>
      <c r="G1093" s="204" t="s">
        <v>1077</v>
      </c>
      <c r="H1093" s="205">
        <v>2</v>
      </c>
      <c r="I1093" s="7"/>
      <c r="J1093" s="7"/>
      <c r="K1093" s="206">
        <f>ROUND(P1093*H1093,2)</f>
        <v>0</v>
      </c>
      <c r="L1093" s="203" t="s">
        <v>5</v>
      </c>
      <c r="M1093" s="38"/>
      <c r="N1093" s="207" t="s">
        <v>5</v>
      </c>
      <c r="O1093" s="208" t="s">
        <v>42</v>
      </c>
      <c r="P1093" s="144">
        <f>I1093+J1093</f>
        <v>0</v>
      </c>
      <c r="Q1093" s="144">
        <f>ROUND(I1093*H1093,2)</f>
        <v>0</v>
      </c>
      <c r="R1093" s="144">
        <f>ROUND(J1093*H1093,2)</f>
        <v>0</v>
      </c>
      <c r="S1093" s="39"/>
      <c r="T1093" s="209">
        <f>S1093*H1093</f>
        <v>0</v>
      </c>
      <c r="U1093" s="209">
        <v>0</v>
      </c>
      <c r="V1093" s="209">
        <f>U1093*H1093</f>
        <v>0</v>
      </c>
      <c r="W1093" s="209">
        <v>0</v>
      </c>
      <c r="X1093" s="210">
        <f>W1093*H1093</f>
        <v>0</v>
      </c>
      <c r="AR1093" s="17" t="s">
        <v>177</v>
      </c>
      <c r="AT1093" s="17" t="s">
        <v>173</v>
      </c>
      <c r="AU1093" s="17" t="s">
        <v>83</v>
      </c>
      <c r="AY1093" s="17" t="s">
        <v>171</v>
      </c>
      <c r="BE1093" s="211">
        <f>IF(O1093="základní",K1093,0)</f>
        <v>0</v>
      </c>
      <c r="BF1093" s="211">
        <f>IF(O1093="snížená",K1093,0)</f>
        <v>0</v>
      </c>
      <c r="BG1093" s="211">
        <f>IF(O1093="zákl. přenesená",K1093,0)</f>
        <v>0</v>
      </c>
      <c r="BH1093" s="211">
        <f>IF(O1093="sníž. přenesená",K1093,0)</f>
        <v>0</v>
      </c>
      <c r="BI1093" s="211">
        <f>IF(O1093="nulová",K1093,0)</f>
        <v>0</v>
      </c>
      <c r="BJ1093" s="17" t="s">
        <v>81</v>
      </c>
      <c r="BK1093" s="211">
        <f>ROUND(P1093*H1093,2)</f>
        <v>0</v>
      </c>
      <c r="BL1093" s="17" t="s">
        <v>177</v>
      </c>
      <c r="BM1093" s="17" t="s">
        <v>1835</v>
      </c>
    </row>
    <row r="1094" spans="2:65" s="45" customFormat="1" ht="27" x14ac:dyDescent="0.3">
      <c r="B1094" s="38"/>
      <c r="D1094" s="212" t="s">
        <v>179</v>
      </c>
      <c r="F1094" s="213" t="s">
        <v>1267</v>
      </c>
      <c r="M1094" s="38"/>
      <c r="N1094" s="214"/>
      <c r="O1094" s="39"/>
      <c r="P1094" s="39"/>
      <c r="Q1094" s="39"/>
      <c r="R1094" s="39"/>
      <c r="S1094" s="39"/>
      <c r="T1094" s="39"/>
      <c r="U1094" s="39"/>
      <c r="V1094" s="39"/>
      <c r="W1094" s="39"/>
      <c r="X1094" s="87"/>
      <c r="AT1094" s="17" t="s">
        <v>179</v>
      </c>
      <c r="AU1094" s="17" t="s">
        <v>83</v>
      </c>
    </row>
    <row r="1095" spans="2:65" s="216" customFormat="1" ht="13.5" x14ac:dyDescent="0.3">
      <c r="B1095" s="215"/>
      <c r="C1095" s="221"/>
      <c r="D1095" s="262" t="s">
        <v>181</v>
      </c>
      <c r="E1095" s="267" t="s">
        <v>5</v>
      </c>
      <c r="F1095" s="271" t="s">
        <v>83</v>
      </c>
      <c r="G1095" s="221"/>
      <c r="H1095" s="273">
        <v>2</v>
      </c>
      <c r="I1095" s="221"/>
      <c r="J1095" s="221"/>
      <c r="K1095" s="221"/>
      <c r="L1095" s="221"/>
      <c r="M1095" s="215"/>
      <c r="N1095" s="220"/>
      <c r="O1095" s="221"/>
      <c r="P1095" s="221"/>
      <c r="Q1095" s="221"/>
      <c r="R1095" s="221"/>
      <c r="S1095" s="221"/>
      <c r="T1095" s="221"/>
      <c r="U1095" s="221"/>
      <c r="V1095" s="221"/>
      <c r="W1095" s="221"/>
      <c r="X1095" s="222"/>
      <c r="AT1095" s="217" t="s">
        <v>181</v>
      </c>
      <c r="AU1095" s="217" t="s">
        <v>83</v>
      </c>
      <c r="AV1095" s="216" t="s">
        <v>83</v>
      </c>
      <c r="AW1095" s="216" t="s">
        <v>7</v>
      </c>
      <c r="AX1095" s="216" t="s">
        <v>73</v>
      </c>
      <c r="AY1095" s="217" t="s">
        <v>171</v>
      </c>
    </row>
    <row r="1096" spans="2:65" s="224" customFormat="1" ht="13.5" x14ac:dyDescent="0.3">
      <c r="B1096" s="223"/>
      <c r="D1096" s="212" t="s">
        <v>181</v>
      </c>
      <c r="E1096" s="225" t="s">
        <v>5</v>
      </c>
      <c r="F1096" s="226" t="s">
        <v>205</v>
      </c>
      <c r="H1096" s="227">
        <v>2</v>
      </c>
      <c r="M1096" s="223"/>
      <c r="N1096" s="228"/>
      <c r="O1096" s="229"/>
      <c r="P1096" s="229"/>
      <c r="Q1096" s="229"/>
      <c r="R1096" s="229"/>
      <c r="S1096" s="229"/>
      <c r="T1096" s="229"/>
      <c r="U1096" s="229"/>
      <c r="V1096" s="229"/>
      <c r="W1096" s="229"/>
      <c r="X1096" s="230"/>
      <c r="AT1096" s="225" t="s">
        <v>181</v>
      </c>
      <c r="AU1096" s="225" t="s">
        <v>83</v>
      </c>
      <c r="AV1096" s="224" t="s">
        <v>177</v>
      </c>
      <c r="AW1096" s="224" t="s">
        <v>7</v>
      </c>
      <c r="AX1096" s="224" t="s">
        <v>81</v>
      </c>
      <c r="AY1096" s="225" t="s">
        <v>171</v>
      </c>
    </row>
    <row r="1097" spans="2:65" s="45" customFormat="1" ht="25.5" customHeight="1" x14ac:dyDescent="0.3">
      <c r="B1097" s="38"/>
      <c r="C1097" s="201" t="s">
        <v>1836</v>
      </c>
      <c r="D1097" s="201" t="s">
        <v>173</v>
      </c>
      <c r="E1097" s="202" t="s">
        <v>1837</v>
      </c>
      <c r="F1097" s="203" t="s">
        <v>1838</v>
      </c>
      <c r="G1097" s="204" t="s">
        <v>1077</v>
      </c>
      <c r="H1097" s="205">
        <v>1</v>
      </c>
      <c r="I1097" s="7"/>
      <c r="J1097" s="7"/>
      <c r="K1097" s="206">
        <f>ROUND(P1097*H1097,2)</f>
        <v>0</v>
      </c>
      <c r="L1097" s="203" t="s">
        <v>5</v>
      </c>
      <c r="M1097" s="38"/>
      <c r="N1097" s="207" t="s">
        <v>5</v>
      </c>
      <c r="O1097" s="208" t="s">
        <v>42</v>
      </c>
      <c r="P1097" s="144">
        <f>I1097+J1097</f>
        <v>0</v>
      </c>
      <c r="Q1097" s="144">
        <f>ROUND(I1097*H1097,2)</f>
        <v>0</v>
      </c>
      <c r="R1097" s="144">
        <f>ROUND(J1097*H1097,2)</f>
        <v>0</v>
      </c>
      <c r="S1097" s="39"/>
      <c r="T1097" s="209">
        <f>S1097*H1097</f>
        <v>0</v>
      </c>
      <c r="U1097" s="209">
        <v>0</v>
      </c>
      <c r="V1097" s="209">
        <f>U1097*H1097</f>
        <v>0</v>
      </c>
      <c r="W1097" s="209">
        <v>0</v>
      </c>
      <c r="X1097" s="210">
        <f>W1097*H1097</f>
        <v>0</v>
      </c>
      <c r="AR1097" s="17" t="s">
        <v>177</v>
      </c>
      <c r="AT1097" s="17" t="s">
        <v>173</v>
      </c>
      <c r="AU1097" s="17" t="s">
        <v>83</v>
      </c>
      <c r="AY1097" s="17" t="s">
        <v>171</v>
      </c>
      <c r="BE1097" s="211">
        <f>IF(O1097="základní",K1097,0)</f>
        <v>0</v>
      </c>
      <c r="BF1097" s="211">
        <f>IF(O1097="snížená",K1097,0)</f>
        <v>0</v>
      </c>
      <c r="BG1097" s="211">
        <f>IF(O1097="zákl. přenesená",K1097,0)</f>
        <v>0</v>
      </c>
      <c r="BH1097" s="211">
        <f>IF(O1097="sníž. přenesená",K1097,0)</f>
        <v>0</v>
      </c>
      <c r="BI1097" s="211">
        <f>IF(O1097="nulová",K1097,0)</f>
        <v>0</v>
      </c>
      <c r="BJ1097" s="17" t="s">
        <v>81</v>
      </c>
      <c r="BK1097" s="211">
        <f>ROUND(P1097*H1097,2)</f>
        <v>0</v>
      </c>
      <c r="BL1097" s="17" t="s">
        <v>177</v>
      </c>
      <c r="BM1097" s="17" t="s">
        <v>1839</v>
      </c>
    </row>
    <row r="1098" spans="2:65" s="45" customFormat="1" ht="27" x14ac:dyDescent="0.3">
      <c r="B1098" s="38"/>
      <c r="D1098" s="212" t="s">
        <v>179</v>
      </c>
      <c r="F1098" s="213" t="s">
        <v>1267</v>
      </c>
      <c r="M1098" s="38"/>
      <c r="N1098" s="214"/>
      <c r="O1098" s="39"/>
      <c r="P1098" s="39"/>
      <c r="Q1098" s="39"/>
      <c r="R1098" s="39"/>
      <c r="S1098" s="39"/>
      <c r="T1098" s="39"/>
      <c r="U1098" s="39"/>
      <c r="V1098" s="39"/>
      <c r="W1098" s="39"/>
      <c r="X1098" s="87"/>
      <c r="AT1098" s="17" t="s">
        <v>179</v>
      </c>
      <c r="AU1098" s="17" t="s">
        <v>83</v>
      </c>
    </row>
    <row r="1099" spans="2:65" s="216" customFormat="1" ht="13.5" x14ac:dyDescent="0.3">
      <c r="B1099" s="215"/>
      <c r="D1099" s="212" t="s">
        <v>181</v>
      </c>
      <c r="E1099" s="217" t="s">
        <v>5</v>
      </c>
      <c r="F1099" s="218" t="s">
        <v>81</v>
      </c>
      <c r="H1099" s="219">
        <v>1</v>
      </c>
      <c r="M1099" s="215"/>
      <c r="N1099" s="220"/>
      <c r="O1099" s="221"/>
      <c r="P1099" s="221"/>
      <c r="Q1099" s="221"/>
      <c r="R1099" s="221"/>
      <c r="S1099" s="221"/>
      <c r="T1099" s="221"/>
      <c r="U1099" s="221"/>
      <c r="V1099" s="221"/>
      <c r="W1099" s="221"/>
      <c r="X1099" s="222"/>
      <c r="AT1099" s="217" t="s">
        <v>181</v>
      </c>
      <c r="AU1099" s="217" t="s">
        <v>83</v>
      </c>
      <c r="AV1099" s="216" t="s">
        <v>83</v>
      </c>
      <c r="AW1099" s="216" t="s">
        <v>7</v>
      </c>
      <c r="AX1099" s="216" t="s">
        <v>73</v>
      </c>
      <c r="AY1099" s="217" t="s">
        <v>171</v>
      </c>
    </row>
    <row r="1100" spans="2:65" s="224" customFormat="1" ht="13.5" x14ac:dyDescent="0.3">
      <c r="B1100" s="223"/>
      <c r="D1100" s="212" t="s">
        <v>181</v>
      </c>
      <c r="E1100" s="225" t="s">
        <v>5</v>
      </c>
      <c r="F1100" s="226" t="s">
        <v>205</v>
      </c>
      <c r="H1100" s="227">
        <v>1</v>
      </c>
      <c r="M1100" s="223"/>
      <c r="N1100" s="228"/>
      <c r="O1100" s="229"/>
      <c r="P1100" s="229"/>
      <c r="Q1100" s="229"/>
      <c r="R1100" s="229"/>
      <c r="S1100" s="229"/>
      <c r="T1100" s="229"/>
      <c r="U1100" s="229"/>
      <c r="V1100" s="229"/>
      <c r="W1100" s="229"/>
      <c r="X1100" s="230"/>
      <c r="AT1100" s="225" t="s">
        <v>181</v>
      </c>
      <c r="AU1100" s="225" t="s">
        <v>83</v>
      </c>
      <c r="AV1100" s="224" t="s">
        <v>177</v>
      </c>
      <c r="AW1100" s="224" t="s">
        <v>7</v>
      </c>
      <c r="AX1100" s="224" t="s">
        <v>81</v>
      </c>
      <c r="AY1100" s="225" t="s">
        <v>171</v>
      </c>
    </row>
    <row r="1101" spans="2:65" s="45" customFormat="1" ht="16.5" customHeight="1" x14ac:dyDescent="0.3">
      <c r="B1101" s="38"/>
      <c r="C1101" s="201" t="s">
        <v>811</v>
      </c>
      <c r="D1101" s="201" t="s">
        <v>173</v>
      </c>
      <c r="E1101" s="202" t="s">
        <v>1840</v>
      </c>
      <c r="F1101" s="203" t="s">
        <v>1841</v>
      </c>
      <c r="G1101" s="204" t="s">
        <v>224</v>
      </c>
      <c r="H1101" s="205">
        <v>12</v>
      </c>
      <c r="I1101" s="7"/>
      <c r="J1101" s="7"/>
      <c r="K1101" s="206">
        <f>ROUND(P1101*H1101,2)</f>
        <v>0</v>
      </c>
      <c r="L1101" s="203" t="s">
        <v>5</v>
      </c>
      <c r="M1101" s="38"/>
      <c r="N1101" s="207" t="s">
        <v>5</v>
      </c>
      <c r="O1101" s="208" t="s">
        <v>42</v>
      </c>
      <c r="P1101" s="144">
        <f>I1101+J1101</f>
        <v>0</v>
      </c>
      <c r="Q1101" s="144">
        <f>ROUND(I1101*H1101,2)</f>
        <v>0</v>
      </c>
      <c r="R1101" s="144">
        <f>ROUND(J1101*H1101,2)</f>
        <v>0</v>
      </c>
      <c r="S1101" s="39"/>
      <c r="T1101" s="209">
        <f>S1101*H1101</f>
        <v>0</v>
      </c>
      <c r="U1101" s="209">
        <v>0</v>
      </c>
      <c r="V1101" s="209">
        <f>U1101*H1101</f>
        <v>0</v>
      </c>
      <c r="W1101" s="209">
        <v>0</v>
      </c>
      <c r="X1101" s="210">
        <f>W1101*H1101</f>
        <v>0</v>
      </c>
      <c r="AR1101" s="17" t="s">
        <v>177</v>
      </c>
      <c r="AT1101" s="17" t="s">
        <v>173</v>
      </c>
      <c r="AU1101" s="17" t="s">
        <v>83</v>
      </c>
      <c r="AY1101" s="17" t="s">
        <v>171</v>
      </c>
      <c r="BE1101" s="211">
        <f>IF(O1101="základní",K1101,0)</f>
        <v>0</v>
      </c>
      <c r="BF1101" s="211">
        <f>IF(O1101="snížená",K1101,0)</f>
        <v>0</v>
      </c>
      <c r="BG1101" s="211">
        <f>IF(O1101="zákl. přenesená",K1101,0)</f>
        <v>0</v>
      </c>
      <c r="BH1101" s="211">
        <f>IF(O1101="sníž. přenesená",K1101,0)</f>
        <v>0</v>
      </c>
      <c r="BI1101" s="211">
        <f>IF(O1101="nulová",K1101,0)</f>
        <v>0</v>
      </c>
      <c r="BJ1101" s="17" t="s">
        <v>81</v>
      </c>
      <c r="BK1101" s="211">
        <f>ROUND(P1101*H1101,2)</f>
        <v>0</v>
      </c>
      <c r="BL1101" s="17" t="s">
        <v>177</v>
      </c>
      <c r="BM1101" s="17" t="s">
        <v>1842</v>
      </c>
    </row>
    <row r="1102" spans="2:65" s="45" customFormat="1" ht="27" x14ac:dyDescent="0.3">
      <c r="B1102" s="38"/>
      <c r="C1102" s="39"/>
      <c r="D1102" s="262" t="s">
        <v>179</v>
      </c>
      <c r="E1102" s="39"/>
      <c r="F1102" s="269" t="s">
        <v>1267</v>
      </c>
      <c r="G1102" s="39"/>
      <c r="H1102" s="39"/>
      <c r="I1102" s="39"/>
      <c r="J1102" s="39"/>
      <c r="K1102" s="39"/>
      <c r="L1102" s="39"/>
      <c r="M1102" s="38"/>
      <c r="N1102" s="214"/>
      <c r="O1102" s="39"/>
      <c r="P1102" s="39"/>
      <c r="Q1102" s="39"/>
      <c r="R1102" s="39"/>
      <c r="S1102" s="39"/>
      <c r="T1102" s="39"/>
      <c r="U1102" s="39"/>
      <c r="V1102" s="39"/>
      <c r="W1102" s="39"/>
      <c r="X1102" s="87"/>
      <c r="AT1102" s="17" t="s">
        <v>179</v>
      </c>
      <c r="AU1102" s="17" t="s">
        <v>83</v>
      </c>
    </row>
    <row r="1103" spans="2:65" s="216" customFormat="1" ht="13.5" x14ac:dyDescent="0.3">
      <c r="B1103" s="215"/>
      <c r="D1103" s="212" t="s">
        <v>181</v>
      </c>
      <c r="E1103" s="217" t="s">
        <v>5</v>
      </c>
      <c r="F1103" s="218" t="s">
        <v>1843</v>
      </c>
      <c r="H1103" s="219">
        <v>12</v>
      </c>
      <c r="M1103" s="215"/>
      <c r="N1103" s="220"/>
      <c r="O1103" s="221"/>
      <c r="P1103" s="221"/>
      <c r="Q1103" s="221"/>
      <c r="R1103" s="221"/>
      <c r="S1103" s="221"/>
      <c r="T1103" s="221"/>
      <c r="U1103" s="221"/>
      <c r="V1103" s="221"/>
      <c r="W1103" s="221"/>
      <c r="X1103" s="222"/>
      <c r="AT1103" s="217" t="s">
        <v>181</v>
      </c>
      <c r="AU1103" s="217" t="s">
        <v>83</v>
      </c>
      <c r="AV1103" s="216" t="s">
        <v>83</v>
      </c>
      <c r="AW1103" s="216" t="s">
        <v>7</v>
      </c>
      <c r="AX1103" s="216" t="s">
        <v>73</v>
      </c>
      <c r="AY1103" s="217" t="s">
        <v>171</v>
      </c>
    </row>
    <row r="1104" spans="2:65" s="224" customFormat="1" ht="13.5" x14ac:dyDescent="0.3">
      <c r="B1104" s="223"/>
      <c r="D1104" s="212" t="s">
        <v>181</v>
      </c>
      <c r="E1104" s="225" t="s">
        <v>5</v>
      </c>
      <c r="F1104" s="226" t="s">
        <v>205</v>
      </c>
      <c r="H1104" s="227">
        <v>12</v>
      </c>
      <c r="M1104" s="223"/>
      <c r="N1104" s="228"/>
      <c r="O1104" s="229"/>
      <c r="P1104" s="229"/>
      <c r="Q1104" s="229"/>
      <c r="R1104" s="229"/>
      <c r="S1104" s="229"/>
      <c r="T1104" s="229"/>
      <c r="U1104" s="229"/>
      <c r="V1104" s="229"/>
      <c r="W1104" s="229"/>
      <c r="X1104" s="230"/>
      <c r="AT1104" s="225" t="s">
        <v>181</v>
      </c>
      <c r="AU1104" s="225" t="s">
        <v>83</v>
      </c>
      <c r="AV1104" s="224" t="s">
        <v>177</v>
      </c>
      <c r="AW1104" s="224" t="s">
        <v>7</v>
      </c>
      <c r="AX1104" s="224" t="s">
        <v>81</v>
      </c>
      <c r="AY1104" s="225" t="s">
        <v>171</v>
      </c>
    </row>
    <row r="1105" spans="2:65" s="45" customFormat="1" ht="16.5" customHeight="1" x14ac:dyDescent="0.3">
      <c r="B1105" s="38"/>
      <c r="C1105" s="231" t="s">
        <v>1844</v>
      </c>
      <c r="D1105" s="231" t="s">
        <v>221</v>
      </c>
      <c r="E1105" s="232" t="s">
        <v>1845</v>
      </c>
      <c r="F1105" s="233" t="s">
        <v>1846</v>
      </c>
      <c r="G1105" s="234" t="s">
        <v>224</v>
      </c>
      <c r="H1105" s="235">
        <v>2</v>
      </c>
      <c r="I1105" s="8"/>
      <c r="J1105" s="236"/>
      <c r="K1105" s="237">
        <f>ROUND(P1105*H1105,2)</f>
        <v>0</v>
      </c>
      <c r="L1105" s="233" t="s">
        <v>5</v>
      </c>
      <c r="M1105" s="238"/>
      <c r="N1105" s="239" t="s">
        <v>5</v>
      </c>
      <c r="O1105" s="208" t="s">
        <v>42</v>
      </c>
      <c r="P1105" s="144">
        <f>I1105+J1105</f>
        <v>0</v>
      </c>
      <c r="Q1105" s="144">
        <f>ROUND(I1105*H1105,2)</f>
        <v>0</v>
      </c>
      <c r="R1105" s="144">
        <f>ROUND(J1105*H1105,2)</f>
        <v>0</v>
      </c>
      <c r="S1105" s="39"/>
      <c r="T1105" s="209">
        <f>S1105*H1105</f>
        <v>0</v>
      </c>
      <c r="U1105" s="209">
        <v>0</v>
      </c>
      <c r="V1105" s="209">
        <f>U1105*H1105</f>
        <v>0</v>
      </c>
      <c r="W1105" s="209">
        <v>0</v>
      </c>
      <c r="X1105" s="210">
        <f>W1105*H1105</f>
        <v>0</v>
      </c>
      <c r="AR1105" s="17" t="s">
        <v>220</v>
      </c>
      <c r="AT1105" s="17" t="s">
        <v>221</v>
      </c>
      <c r="AU1105" s="17" t="s">
        <v>83</v>
      </c>
      <c r="AY1105" s="17" t="s">
        <v>171</v>
      </c>
      <c r="BE1105" s="211">
        <f>IF(O1105="základní",K1105,0)</f>
        <v>0</v>
      </c>
      <c r="BF1105" s="211">
        <f>IF(O1105="snížená",K1105,0)</f>
        <v>0</v>
      </c>
      <c r="BG1105" s="211">
        <f>IF(O1105="zákl. přenesená",K1105,0)</f>
        <v>0</v>
      </c>
      <c r="BH1105" s="211">
        <f>IF(O1105="sníž. přenesená",K1105,0)</f>
        <v>0</v>
      </c>
      <c r="BI1105" s="211">
        <f>IF(O1105="nulová",K1105,0)</f>
        <v>0</v>
      </c>
      <c r="BJ1105" s="17" t="s">
        <v>81</v>
      </c>
      <c r="BK1105" s="211">
        <f>ROUND(P1105*H1105,2)</f>
        <v>0</v>
      </c>
      <c r="BL1105" s="17" t="s">
        <v>177</v>
      </c>
      <c r="BM1105" s="17" t="s">
        <v>1847</v>
      </c>
    </row>
    <row r="1106" spans="2:65" s="45" customFormat="1" ht="27" x14ac:dyDescent="0.3">
      <c r="B1106" s="38"/>
      <c r="D1106" s="212" t="s">
        <v>179</v>
      </c>
      <c r="F1106" s="213" t="s">
        <v>1267</v>
      </c>
      <c r="M1106" s="38"/>
      <c r="N1106" s="214"/>
      <c r="O1106" s="39"/>
      <c r="P1106" s="39"/>
      <c r="Q1106" s="39"/>
      <c r="R1106" s="39"/>
      <c r="S1106" s="39"/>
      <c r="T1106" s="39"/>
      <c r="U1106" s="39"/>
      <c r="V1106" s="39"/>
      <c r="W1106" s="39"/>
      <c r="X1106" s="87"/>
      <c r="AT1106" s="17" t="s">
        <v>179</v>
      </c>
      <c r="AU1106" s="17" t="s">
        <v>83</v>
      </c>
    </row>
    <row r="1107" spans="2:65" s="255" customFormat="1" ht="13.5" x14ac:dyDescent="0.3">
      <c r="B1107" s="254"/>
      <c r="D1107" s="212" t="s">
        <v>181</v>
      </c>
      <c r="E1107" s="256" t="s">
        <v>5</v>
      </c>
      <c r="F1107" s="257" t="s">
        <v>1848</v>
      </c>
      <c r="H1107" s="256" t="s">
        <v>5</v>
      </c>
      <c r="M1107" s="254"/>
      <c r="N1107" s="258"/>
      <c r="O1107" s="259"/>
      <c r="P1107" s="259"/>
      <c r="Q1107" s="259"/>
      <c r="R1107" s="259"/>
      <c r="S1107" s="259"/>
      <c r="T1107" s="259"/>
      <c r="U1107" s="259"/>
      <c r="V1107" s="259"/>
      <c r="W1107" s="259"/>
      <c r="X1107" s="260"/>
      <c r="AT1107" s="256" t="s">
        <v>181</v>
      </c>
      <c r="AU1107" s="256" t="s">
        <v>83</v>
      </c>
      <c r="AV1107" s="255" t="s">
        <v>81</v>
      </c>
      <c r="AW1107" s="255" t="s">
        <v>7</v>
      </c>
      <c r="AX1107" s="255" t="s">
        <v>73</v>
      </c>
      <c r="AY1107" s="256" t="s">
        <v>171</v>
      </c>
    </row>
    <row r="1108" spans="2:65" s="216" customFormat="1" ht="13.5" x14ac:dyDescent="0.3">
      <c r="B1108" s="215"/>
      <c r="D1108" s="212" t="s">
        <v>181</v>
      </c>
      <c r="E1108" s="217" t="s">
        <v>5</v>
      </c>
      <c r="F1108" s="218" t="s">
        <v>81</v>
      </c>
      <c r="H1108" s="219">
        <v>1</v>
      </c>
      <c r="M1108" s="215"/>
      <c r="N1108" s="220"/>
      <c r="O1108" s="221"/>
      <c r="P1108" s="221"/>
      <c r="Q1108" s="221"/>
      <c r="R1108" s="221"/>
      <c r="S1108" s="221"/>
      <c r="T1108" s="221"/>
      <c r="U1108" s="221"/>
      <c r="V1108" s="221"/>
      <c r="W1108" s="221"/>
      <c r="X1108" s="222"/>
      <c r="AT1108" s="217" t="s">
        <v>181</v>
      </c>
      <c r="AU1108" s="217" t="s">
        <v>83</v>
      </c>
      <c r="AV1108" s="216" t="s">
        <v>83</v>
      </c>
      <c r="AW1108" s="216" t="s">
        <v>7</v>
      </c>
      <c r="AX1108" s="216" t="s">
        <v>73</v>
      </c>
      <c r="AY1108" s="217" t="s">
        <v>171</v>
      </c>
    </row>
    <row r="1109" spans="2:65" s="255" customFormat="1" ht="13.5" x14ac:dyDescent="0.3">
      <c r="B1109" s="254"/>
      <c r="D1109" s="212" t="s">
        <v>181</v>
      </c>
      <c r="E1109" s="256" t="s">
        <v>5</v>
      </c>
      <c r="F1109" s="257" t="s">
        <v>1849</v>
      </c>
      <c r="H1109" s="256" t="s">
        <v>5</v>
      </c>
      <c r="M1109" s="254"/>
      <c r="N1109" s="258"/>
      <c r="O1109" s="259"/>
      <c r="P1109" s="259"/>
      <c r="Q1109" s="259"/>
      <c r="R1109" s="259"/>
      <c r="S1109" s="259"/>
      <c r="T1109" s="259"/>
      <c r="U1109" s="259"/>
      <c r="V1109" s="259"/>
      <c r="W1109" s="259"/>
      <c r="X1109" s="260"/>
      <c r="AT1109" s="256" t="s">
        <v>181</v>
      </c>
      <c r="AU1109" s="256" t="s">
        <v>83</v>
      </c>
      <c r="AV1109" s="255" t="s">
        <v>81</v>
      </c>
      <c r="AW1109" s="255" t="s">
        <v>7</v>
      </c>
      <c r="AX1109" s="255" t="s">
        <v>73</v>
      </c>
      <c r="AY1109" s="256" t="s">
        <v>171</v>
      </c>
    </row>
    <row r="1110" spans="2:65" s="216" customFormat="1" ht="13.5" x14ac:dyDescent="0.3">
      <c r="B1110" s="215"/>
      <c r="D1110" s="212" t="s">
        <v>181</v>
      </c>
      <c r="E1110" s="217" t="s">
        <v>5</v>
      </c>
      <c r="F1110" s="218" t="s">
        <v>81</v>
      </c>
      <c r="H1110" s="219">
        <v>1</v>
      </c>
      <c r="M1110" s="215"/>
      <c r="N1110" s="220"/>
      <c r="O1110" s="221"/>
      <c r="P1110" s="221"/>
      <c r="Q1110" s="221"/>
      <c r="R1110" s="221"/>
      <c r="S1110" s="221"/>
      <c r="T1110" s="221"/>
      <c r="U1110" s="221"/>
      <c r="V1110" s="221"/>
      <c r="W1110" s="221"/>
      <c r="X1110" s="222"/>
      <c r="AT1110" s="217" t="s">
        <v>181</v>
      </c>
      <c r="AU1110" s="217" t="s">
        <v>83</v>
      </c>
      <c r="AV1110" s="216" t="s">
        <v>83</v>
      </c>
      <c r="AW1110" s="216" t="s">
        <v>7</v>
      </c>
      <c r="AX1110" s="216" t="s">
        <v>73</v>
      </c>
      <c r="AY1110" s="217" t="s">
        <v>171</v>
      </c>
    </row>
    <row r="1111" spans="2:65" s="224" customFormat="1" ht="13.5" x14ac:dyDescent="0.3">
      <c r="B1111" s="223"/>
      <c r="D1111" s="212" t="s">
        <v>181</v>
      </c>
      <c r="E1111" s="225" t="s">
        <v>5</v>
      </c>
      <c r="F1111" s="226" t="s">
        <v>205</v>
      </c>
      <c r="H1111" s="227">
        <v>2</v>
      </c>
      <c r="M1111" s="223"/>
      <c r="N1111" s="228"/>
      <c r="O1111" s="229"/>
      <c r="P1111" s="229"/>
      <c r="Q1111" s="229"/>
      <c r="R1111" s="229"/>
      <c r="S1111" s="229"/>
      <c r="T1111" s="229"/>
      <c r="U1111" s="229"/>
      <c r="V1111" s="229"/>
      <c r="W1111" s="229"/>
      <c r="X1111" s="230"/>
      <c r="AT1111" s="225" t="s">
        <v>181</v>
      </c>
      <c r="AU1111" s="225" t="s">
        <v>83</v>
      </c>
      <c r="AV1111" s="224" t="s">
        <v>177</v>
      </c>
      <c r="AW1111" s="224" t="s">
        <v>7</v>
      </c>
      <c r="AX1111" s="224" t="s">
        <v>81</v>
      </c>
      <c r="AY1111" s="225" t="s">
        <v>171</v>
      </c>
    </row>
    <row r="1112" spans="2:65" s="45" customFormat="1" ht="16.5" customHeight="1" x14ac:dyDescent="0.3">
      <c r="B1112" s="38"/>
      <c r="C1112" s="231" t="s">
        <v>815</v>
      </c>
      <c r="D1112" s="231" t="s">
        <v>221</v>
      </c>
      <c r="E1112" s="232" t="s">
        <v>1850</v>
      </c>
      <c r="F1112" s="233" t="s">
        <v>1851</v>
      </c>
      <c r="G1112" s="234" t="s">
        <v>224</v>
      </c>
      <c r="H1112" s="235">
        <v>10</v>
      </c>
      <c r="I1112" s="8"/>
      <c r="J1112" s="236"/>
      <c r="K1112" s="237">
        <f>ROUND(P1112*H1112,2)</f>
        <v>0</v>
      </c>
      <c r="L1112" s="233" t="s">
        <v>5</v>
      </c>
      <c r="M1112" s="238"/>
      <c r="N1112" s="239" t="s">
        <v>5</v>
      </c>
      <c r="O1112" s="208" t="s">
        <v>42</v>
      </c>
      <c r="P1112" s="144">
        <f>I1112+J1112</f>
        <v>0</v>
      </c>
      <c r="Q1112" s="144">
        <f>ROUND(I1112*H1112,2)</f>
        <v>0</v>
      </c>
      <c r="R1112" s="144">
        <f>ROUND(J1112*H1112,2)</f>
        <v>0</v>
      </c>
      <c r="S1112" s="39"/>
      <c r="T1112" s="209">
        <f>S1112*H1112</f>
        <v>0</v>
      </c>
      <c r="U1112" s="209">
        <v>0</v>
      </c>
      <c r="V1112" s="209">
        <f>U1112*H1112</f>
        <v>0</v>
      </c>
      <c r="W1112" s="209">
        <v>0</v>
      </c>
      <c r="X1112" s="210">
        <f>W1112*H1112</f>
        <v>0</v>
      </c>
      <c r="AR1112" s="17" t="s">
        <v>220</v>
      </c>
      <c r="AT1112" s="17" t="s">
        <v>221</v>
      </c>
      <c r="AU1112" s="17" t="s">
        <v>83</v>
      </c>
      <c r="AY1112" s="17" t="s">
        <v>171</v>
      </c>
      <c r="BE1112" s="211">
        <f>IF(O1112="základní",K1112,0)</f>
        <v>0</v>
      </c>
      <c r="BF1112" s="211">
        <f>IF(O1112="snížená",K1112,0)</f>
        <v>0</v>
      </c>
      <c r="BG1112" s="211">
        <f>IF(O1112="zákl. přenesená",K1112,0)</f>
        <v>0</v>
      </c>
      <c r="BH1112" s="211">
        <f>IF(O1112="sníž. přenesená",K1112,0)</f>
        <v>0</v>
      </c>
      <c r="BI1112" s="211">
        <f>IF(O1112="nulová",K1112,0)</f>
        <v>0</v>
      </c>
      <c r="BJ1112" s="17" t="s">
        <v>81</v>
      </c>
      <c r="BK1112" s="211">
        <f>ROUND(P1112*H1112,2)</f>
        <v>0</v>
      </c>
      <c r="BL1112" s="17" t="s">
        <v>177</v>
      </c>
      <c r="BM1112" s="17" t="s">
        <v>1852</v>
      </c>
    </row>
    <row r="1113" spans="2:65" s="45" customFormat="1" ht="27" x14ac:dyDescent="0.3">
      <c r="B1113" s="38"/>
      <c r="D1113" s="212" t="s">
        <v>179</v>
      </c>
      <c r="F1113" s="213" t="s">
        <v>1267</v>
      </c>
      <c r="M1113" s="38"/>
      <c r="N1113" s="214"/>
      <c r="O1113" s="39"/>
      <c r="P1113" s="39"/>
      <c r="Q1113" s="39"/>
      <c r="R1113" s="39"/>
      <c r="S1113" s="39"/>
      <c r="T1113" s="39"/>
      <c r="U1113" s="39"/>
      <c r="V1113" s="39"/>
      <c r="W1113" s="39"/>
      <c r="X1113" s="87"/>
      <c r="AT1113" s="17" t="s">
        <v>179</v>
      </c>
      <c r="AU1113" s="17" t="s">
        <v>83</v>
      </c>
    </row>
    <row r="1114" spans="2:65" s="216" customFormat="1" ht="13.5" x14ac:dyDescent="0.3">
      <c r="B1114" s="215"/>
      <c r="C1114" s="221"/>
      <c r="D1114" s="262" t="s">
        <v>181</v>
      </c>
      <c r="E1114" s="267" t="s">
        <v>5</v>
      </c>
      <c r="F1114" s="271" t="s">
        <v>1853</v>
      </c>
      <c r="G1114" s="221"/>
      <c r="H1114" s="273">
        <v>10</v>
      </c>
      <c r="I1114" s="221"/>
      <c r="J1114" s="221"/>
      <c r="K1114" s="221"/>
      <c r="L1114" s="221"/>
      <c r="M1114" s="215"/>
      <c r="N1114" s="220"/>
      <c r="O1114" s="221"/>
      <c r="P1114" s="221"/>
      <c r="Q1114" s="221"/>
      <c r="R1114" s="221"/>
      <c r="S1114" s="221"/>
      <c r="T1114" s="221"/>
      <c r="U1114" s="221"/>
      <c r="V1114" s="221"/>
      <c r="W1114" s="221"/>
      <c r="X1114" s="222"/>
      <c r="AT1114" s="217" t="s">
        <v>181</v>
      </c>
      <c r="AU1114" s="217" t="s">
        <v>83</v>
      </c>
      <c r="AV1114" s="216" t="s">
        <v>83</v>
      </c>
      <c r="AW1114" s="216" t="s">
        <v>7</v>
      </c>
      <c r="AX1114" s="216" t="s">
        <v>73</v>
      </c>
      <c r="AY1114" s="217" t="s">
        <v>171</v>
      </c>
    </row>
    <row r="1115" spans="2:65" s="224" customFormat="1" ht="13.5" x14ac:dyDescent="0.3">
      <c r="B1115" s="223"/>
      <c r="D1115" s="212" t="s">
        <v>181</v>
      </c>
      <c r="E1115" s="225" t="s">
        <v>5</v>
      </c>
      <c r="F1115" s="226" t="s">
        <v>205</v>
      </c>
      <c r="H1115" s="227">
        <v>10</v>
      </c>
      <c r="M1115" s="223"/>
      <c r="N1115" s="228"/>
      <c r="O1115" s="229"/>
      <c r="P1115" s="229"/>
      <c r="Q1115" s="229"/>
      <c r="R1115" s="229"/>
      <c r="S1115" s="229"/>
      <c r="T1115" s="229"/>
      <c r="U1115" s="229"/>
      <c r="V1115" s="229"/>
      <c r="W1115" s="229"/>
      <c r="X1115" s="230"/>
      <c r="AT1115" s="225" t="s">
        <v>181</v>
      </c>
      <c r="AU1115" s="225" t="s">
        <v>83</v>
      </c>
      <c r="AV1115" s="224" t="s">
        <v>177</v>
      </c>
      <c r="AW1115" s="224" t="s">
        <v>7</v>
      </c>
      <c r="AX1115" s="224" t="s">
        <v>81</v>
      </c>
      <c r="AY1115" s="225" t="s">
        <v>171</v>
      </c>
    </row>
    <row r="1116" spans="2:65" s="188" customFormat="1" ht="29.85" customHeight="1" x14ac:dyDescent="0.3">
      <c r="B1116" s="187"/>
      <c r="C1116" s="193"/>
      <c r="D1116" s="261" t="s">
        <v>72</v>
      </c>
      <c r="E1116" s="263" t="s">
        <v>1854</v>
      </c>
      <c r="F1116" s="263" t="s">
        <v>1855</v>
      </c>
      <c r="G1116" s="193"/>
      <c r="H1116" s="193"/>
      <c r="I1116" s="193"/>
      <c r="J1116" s="193"/>
      <c r="K1116" s="274">
        <f>BK1116</f>
        <v>0</v>
      </c>
      <c r="L1116" s="193"/>
      <c r="M1116" s="187"/>
      <c r="N1116" s="192"/>
      <c r="O1116" s="193"/>
      <c r="P1116" s="193"/>
      <c r="Q1116" s="194">
        <f>SUM(Q1117:Q1187)</f>
        <v>0</v>
      </c>
      <c r="R1116" s="194">
        <f>SUM(R1117:R1187)</f>
        <v>0</v>
      </c>
      <c r="S1116" s="193"/>
      <c r="T1116" s="195">
        <f>SUM(T1117:T1187)</f>
        <v>0</v>
      </c>
      <c r="U1116" s="193"/>
      <c r="V1116" s="195">
        <f>SUM(V1117:V1187)</f>
        <v>0</v>
      </c>
      <c r="W1116" s="193"/>
      <c r="X1116" s="196">
        <f>SUM(X1117:X1187)</f>
        <v>0</v>
      </c>
      <c r="AR1116" s="189" t="s">
        <v>83</v>
      </c>
      <c r="AT1116" s="197" t="s">
        <v>72</v>
      </c>
      <c r="AU1116" s="197" t="s">
        <v>81</v>
      </c>
      <c r="AY1116" s="189" t="s">
        <v>171</v>
      </c>
      <c r="BK1116" s="198">
        <f>SUM(BK1117:BK1187)</f>
        <v>0</v>
      </c>
    </row>
    <row r="1117" spans="2:65" s="45" customFormat="1" ht="16.5" customHeight="1" x14ac:dyDescent="0.3">
      <c r="B1117" s="38"/>
      <c r="C1117" s="201" t="s">
        <v>1856</v>
      </c>
      <c r="D1117" s="201" t="s">
        <v>173</v>
      </c>
      <c r="E1117" s="202" t="s">
        <v>1857</v>
      </c>
      <c r="F1117" s="203" t="s">
        <v>1858</v>
      </c>
      <c r="G1117" s="204" t="s">
        <v>241</v>
      </c>
      <c r="H1117" s="205">
        <v>40.33</v>
      </c>
      <c r="I1117" s="7"/>
      <c r="J1117" s="7"/>
      <c r="K1117" s="206">
        <f>ROUND(P1117*H1117,2)</f>
        <v>0</v>
      </c>
      <c r="L1117" s="203" t="s">
        <v>5</v>
      </c>
      <c r="M1117" s="38"/>
      <c r="N1117" s="207" t="s">
        <v>5</v>
      </c>
      <c r="O1117" s="208" t="s">
        <v>42</v>
      </c>
      <c r="P1117" s="144">
        <f>I1117+J1117</f>
        <v>0</v>
      </c>
      <c r="Q1117" s="144">
        <f>ROUND(I1117*H1117,2)</f>
        <v>0</v>
      </c>
      <c r="R1117" s="144">
        <f>ROUND(J1117*H1117,2)</f>
        <v>0</v>
      </c>
      <c r="S1117" s="39"/>
      <c r="T1117" s="209">
        <f>S1117*H1117</f>
        <v>0</v>
      </c>
      <c r="U1117" s="209">
        <v>0</v>
      </c>
      <c r="V1117" s="209">
        <f>U1117*H1117</f>
        <v>0</v>
      </c>
      <c r="W1117" s="209">
        <v>0</v>
      </c>
      <c r="X1117" s="210">
        <f>W1117*H1117</f>
        <v>0</v>
      </c>
      <c r="AR1117" s="17" t="s">
        <v>260</v>
      </c>
      <c r="AT1117" s="17" t="s">
        <v>173</v>
      </c>
      <c r="AU1117" s="17" t="s">
        <v>83</v>
      </c>
      <c r="AY1117" s="17" t="s">
        <v>171</v>
      </c>
      <c r="BE1117" s="211">
        <f>IF(O1117="základní",K1117,0)</f>
        <v>0</v>
      </c>
      <c r="BF1117" s="211">
        <f>IF(O1117="snížená",K1117,0)</f>
        <v>0</v>
      </c>
      <c r="BG1117" s="211">
        <f>IF(O1117="zákl. přenesená",K1117,0)</f>
        <v>0</v>
      </c>
      <c r="BH1117" s="211">
        <f>IF(O1117="sníž. přenesená",K1117,0)</f>
        <v>0</v>
      </c>
      <c r="BI1117" s="211">
        <f>IF(O1117="nulová",K1117,0)</f>
        <v>0</v>
      </c>
      <c r="BJ1117" s="17" t="s">
        <v>81</v>
      </c>
      <c r="BK1117" s="211">
        <f>ROUND(P1117*H1117,2)</f>
        <v>0</v>
      </c>
      <c r="BL1117" s="17" t="s">
        <v>260</v>
      </c>
      <c r="BM1117" s="17" t="s">
        <v>1859</v>
      </c>
    </row>
    <row r="1118" spans="2:65" s="45" customFormat="1" ht="27" x14ac:dyDescent="0.3">
      <c r="B1118" s="38"/>
      <c r="D1118" s="212" t="s">
        <v>179</v>
      </c>
      <c r="F1118" s="213" t="s">
        <v>1267</v>
      </c>
      <c r="M1118" s="38"/>
      <c r="N1118" s="214"/>
      <c r="O1118" s="39"/>
      <c r="P1118" s="39"/>
      <c r="Q1118" s="39"/>
      <c r="R1118" s="39"/>
      <c r="S1118" s="39"/>
      <c r="T1118" s="39"/>
      <c r="U1118" s="39"/>
      <c r="V1118" s="39"/>
      <c r="W1118" s="39"/>
      <c r="X1118" s="87"/>
      <c r="AT1118" s="17" t="s">
        <v>179</v>
      </c>
      <c r="AU1118" s="17" t="s">
        <v>83</v>
      </c>
    </row>
    <row r="1119" spans="2:65" s="255" customFormat="1" ht="13.5" x14ac:dyDescent="0.3">
      <c r="B1119" s="254"/>
      <c r="D1119" s="212" t="s">
        <v>181</v>
      </c>
      <c r="E1119" s="256" t="s">
        <v>5</v>
      </c>
      <c r="F1119" s="257" t="s">
        <v>1618</v>
      </c>
      <c r="H1119" s="256" t="s">
        <v>5</v>
      </c>
      <c r="M1119" s="254"/>
      <c r="N1119" s="258"/>
      <c r="O1119" s="259"/>
      <c r="P1119" s="259"/>
      <c r="Q1119" s="259"/>
      <c r="R1119" s="259"/>
      <c r="S1119" s="259"/>
      <c r="T1119" s="259"/>
      <c r="U1119" s="259"/>
      <c r="V1119" s="259"/>
      <c r="W1119" s="259"/>
      <c r="X1119" s="260"/>
      <c r="AT1119" s="256" t="s">
        <v>181</v>
      </c>
      <c r="AU1119" s="256" t="s">
        <v>83</v>
      </c>
      <c r="AV1119" s="255" t="s">
        <v>81</v>
      </c>
      <c r="AW1119" s="255" t="s">
        <v>7</v>
      </c>
      <c r="AX1119" s="255" t="s">
        <v>73</v>
      </c>
      <c r="AY1119" s="256" t="s">
        <v>171</v>
      </c>
    </row>
    <row r="1120" spans="2:65" s="255" customFormat="1" ht="13.5" x14ac:dyDescent="0.3">
      <c r="B1120" s="254"/>
      <c r="D1120" s="212" t="s">
        <v>181</v>
      </c>
      <c r="E1120" s="256" t="s">
        <v>5</v>
      </c>
      <c r="F1120" s="257" t="s">
        <v>1502</v>
      </c>
      <c r="H1120" s="256" t="s">
        <v>5</v>
      </c>
      <c r="M1120" s="254"/>
      <c r="N1120" s="258"/>
      <c r="O1120" s="259"/>
      <c r="P1120" s="259"/>
      <c r="Q1120" s="259"/>
      <c r="R1120" s="259"/>
      <c r="S1120" s="259"/>
      <c r="T1120" s="259"/>
      <c r="U1120" s="259"/>
      <c r="V1120" s="259"/>
      <c r="W1120" s="259"/>
      <c r="X1120" s="260"/>
      <c r="AT1120" s="256" t="s">
        <v>181</v>
      </c>
      <c r="AU1120" s="256" t="s">
        <v>83</v>
      </c>
      <c r="AV1120" s="255" t="s">
        <v>81</v>
      </c>
      <c r="AW1120" s="255" t="s">
        <v>7</v>
      </c>
      <c r="AX1120" s="255" t="s">
        <v>73</v>
      </c>
      <c r="AY1120" s="256" t="s">
        <v>171</v>
      </c>
    </row>
    <row r="1121" spans="2:65" s="216" customFormat="1" ht="13.5" x14ac:dyDescent="0.3">
      <c r="B1121" s="215"/>
      <c r="D1121" s="212" t="s">
        <v>181</v>
      </c>
      <c r="E1121" s="217" t="s">
        <v>5</v>
      </c>
      <c r="F1121" s="218" t="s">
        <v>1619</v>
      </c>
      <c r="H1121" s="219">
        <v>17.940000000000001</v>
      </c>
      <c r="M1121" s="215"/>
      <c r="N1121" s="220"/>
      <c r="O1121" s="221"/>
      <c r="P1121" s="221"/>
      <c r="Q1121" s="221"/>
      <c r="R1121" s="221"/>
      <c r="S1121" s="221"/>
      <c r="T1121" s="221"/>
      <c r="U1121" s="221"/>
      <c r="V1121" s="221"/>
      <c r="W1121" s="221"/>
      <c r="X1121" s="222"/>
      <c r="AT1121" s="217" t="s">
        <v>181</v>
      </c>
      <c r="AU1121" s="217" t="s">
        <v>83</v>
      </c>
      <c r="AV1121" s="216" t="s">
        <v>83</v>
      </c>
      <c r="AW1121" s="216" t="s">
        <v>7</v>
      </c>
      <c r="AX1121" s="216" t="s">
        <v>73</v>
      </c>
      <c r="AY1121" s="217" t="s">
        <v>171</v>
      </c>
    </row>
    <row r="1122" spans="2:65" s="255" customFormat="1" ht="13.5" x14ac:dyDescent="0.3">
      <c r="B1122" s="254"/>
      <c r="D1122" s="212" t="s">
        <v>181</v>
      </c>
      <c r="E1122" s="256" t="s">
        <v>5</v>
      </c>
      <c r="F1122" s="257" t="s">
        <v>1487</v>
      </c>
      <c r="H1122" s="256" t="s">
        <v>5</v>
      </c>
      <c r="M1122" s="254"/>
      <c r="N1122" s="258"/>
      <c r="O1122" s="259"/>
      <c r="P1122" s="259"/>
      <c r="Q1122" s="259"/>
      <c r="R1122" s="259"/>
      <c r="S1122" s="259"/>
      <c r="T1122" s="259"/>
      <c r="U1122" s="259"/>
      <c r="V1122" s="259"/>
      <c r="W1122" s="259"/>
      <c r="X1122" s="260"/>
      <c r="AT1122" s="256" t="s">
        <v>181</v>
      </c>
      <c r="AU1122" s="256" t="s">
        <v>83</v>
      </c>
      <c r="AV1122" s="255" t="s">
        <v>81</v>
      </c>
      <c r="AW1122" s="255" t="s">
        <v>7</v>
      </c>
      <c r="AX1122" s="255" t="s">
        <v>73</v>
      </c>
      <c r="AY1122" s="256" t="s">
        <v>171</v>
      </c>
    </row>
    <row r="1123" spans="2:65" s="216" customFormat="1" ht="13.5" x14ac:dyDescent="0.3">
      <c r="B1123" s="215"/>
      <c r="D1123" s="212" t="s">
        <v>181</v>
      </c>
      <c r="E1123" s="217" t="s">
        <v>5</v>
      </c>
      <c r="F1123" s="218" t="s">
        <v>1620</v>
      </c>
      <c r="H1123" s="219">
        <v>10.85</v>
      </c>
      <c r="M1123" s="215"/>
      <c r="N1123" s="220"/>
      <c r="O1123" s="221"/>
      <c r="P1123" s="221"/>
      <c r="Q1123" s="221"/>
      <c r="R1123" s="221"/>
      <c r="S1123" s="221"/>
      <c r="T1123" s="221"/>
      <c r="U1123" s="221"/>
      <c r="V1123" s="221"/>
      <c r="W1123" s="221"/>
      <c r="X1123" s="222"/>
      <c r="AT1123" s="217" t="s">
        <v>181</v>
      </c>
      <c r="AU1123" s="217" t="s">
        <v>83</v>
      </c>
      <c r="AV1123" s="216" t="s">
        <v>83</v>
      </c>
      <c r="AW1123" s="216" t="s">
        <v>7</v>
      </c>
      <c r="AX1123" s="216" t="s">
        <v>73</v>
      </c>
      <c r="AY1123" s="217" t="s">
        <v>171</v>
      </c>
    </row>
    <row r="1124" spans="2:65" s="255" customFormat="1" ht="13.5" x14ac:dyDescent="0.3">
      <c r="B1124" s="254"/>
      <c r="D1124" s="212" t="s">
        <v>181</v>
      </c>
      <c r="E1124" s="256" t="s">
        <v>5</v>
      </c>
      <c r="F1124" s="257" t="s">
        <v>1505</v>
      </c>
      <c r="H1124" s="256" t="s">
        <v>5</v>
      </c>
      <c r="M1124" s="254"/>
      <c r="N1124" s="258"/>
      <c r="O1124" s="259"/>
      <c r="P1124" s="259"/>
      <c r="Q1124" s="259"/>
      <c r="R1124" s="259"/>
      <c r="S1124" s="259"/>
      <c r="T1124" s="259"/>
      <c r="U1124" s="259"/>
      <c r="V1124" s="259"/>
      <c r="W1124" s="259"/>
      <c r="X1124" s="260"/>
      <c r="AT1124" s="256" t="s">
        <v>181</v>
      </c>
      <c r="AU1124" s="256" t="s">
        <v>83</v>
      </c>
      <c r="AV1124" s="255" t="s">
        <v>81</v>
      </c>
      <c r="AW1124" s="255" t="s">
        <v>7</v>
      </c>
      <c r="AX1124" s="255" t="s">
        <v>73</v>
      </c>
      <c r="AY1124" s="256" t="s">
        <v>171</v>
      </c>
    </row>
    <row r="1125" spans="2:65" s="216" customFormat="1" ht="13.5" x14ac:dyDescent="0.3">
      <c r="B1125" s="215"/>
      <c r="D1125" s="212" t="s">
        <v>181</v>
      </c>
      <c r="E1125" s="217" t="s">
        <v>5</v>
      </c>
      <c r="F1125" s="218" t="s">
        <v>1621</v>
      </c>
      <c r="H1125" s="219">
        <v>11.54</v>
      </c>
      <c r="M1125" s="215"/>
      <c r="N1125" s="220"/>
      <c r="O1125" s="221"/>
      <c r="P1125" s="221"/>
      <c r="Q1125" s="221"/>
      <c r="R1125" s="221"/>
      <c r="S1125" s="221"/>
      <c r="T1125" s="221"/>
      <c r="U1125" s="221"/>
      <c r="V1125" s="221"/>
      <c r="W1125" s="221"/>
      <c r="X1125" s="222"/>
      <c r="AT1125" s="217" t="s">
        <v>181</v>
      </c>
      <c r="AU1125" s="217" t="s">
        <v>83</v>
      </c>
      <c r="AV1125" s="216" t="s">
        <v>83</v>
      </c>
      <c r="AW1125" s="216" t="s">
        <v>7</v>
      </c>
      <c r="AX1125" s="216" t="s">
        <v>73</v>
      </c>
      <c r="AY1125" s="217" t="s">
        <v>171</v>
      </c>
    </row>
    <row r="1126" spans="2:65" s="224" customFormat="1" ht="13.5" x14ac:dyDescent="0.3">
      <c r="B1126" s="223"/>
      <c r="D1126" s="212" t="s">
        <v>181</v>
      </c>
      <c r="E1126" s="225" t="s">
        <v>5</v>
      </c>
      <c r="F1126" s="226" t="s">
        <v>205</v>
      </c>
      <c r="H1126" s="227">
        <v>40.33</v>
      </c>
      <c r="M1126" s="223"/>
      <c r="N1126" s="228"/>
      <c r="O1126" s="229"/>
      <c r="P1126" s="229"/>
      <c r="Q1126" s="229"/>
      <c r="R1126" s="229"/>
      <c r="S1126" s="229"/>
      <c r="T1126" s="229"/>
      <c r="U1126" s="229"/>
      <c r="V1126" s="229"/>
      <c r="W1126" s="229"/>
      <c r="X1126" s="230"/>
      <c r="AT1126" s="225" t="s">
        <v>181</v>
      </c>
      <c r="AU1126" s="225" t="s">
        <v>83</v>
      </c>
      <c r="AV1126" s="224" t="s">
        <v>177</v>
      </c>
      <c r="AW1126" s="224" t="s">
        <v>7</v>
      </c>
      <c r="AX1126" s="224" t="s">
        <v>81</v>
      </c>
      <c r="AY1126" s="225" t="s">
        <v>171</v>
      </c>
    </row>
    <row r="1127" spans="2:65" s="45" customFormat="1" ht="16.5" customHeight="1" x14ac:dyDescent="0.3">
      <c r="B1127" s="38"/>
      <c r="C1127" s="231" t="s">
        <v>819</v>
      </c>
      <c r="D1127" s="231" t="s">
        <v>221</v>
      </c>
      <c r="E1127" s="232" t="s">
        <v>1860</v>
      </c>
      <c r="F1127" s="233" t="s">
        <v>1861</v>
      </c>
      <c r="G1127" s="234" t="s">
        <v>241</v>
      </c>
      <c r="H1127" s="235">
        <v>44.363</v>
      </c>
      <c r="I1127" s="8"/>
      <c r="J1127" s="236"/>
      <c r="K1127" s="237">
        <f>ROUND(P1127*H1127,2)</f>
        <v>0</v>
      </c>
      <c r="L1127" s="233" t="s">
        <v>5</v>
      </c>
      <c r="M1127" s="238"/>
      <c r="N1127" s="239" t="s">
        <v>5</v>
      </c>
      <c r="O1127" s="208" t="s">
        <v>42</v>
      </c>
      <c r="P1127" s="144">
        <f>I1127+J1127</f>
        <v>0</v>
      </c>
      <c r="Q1127" s="144">
        <f>ROUND(I1127*H1127,2)</f>
        <v>0</v>
      </c>
      <c r="R1127" s="144">
        <f>ROUND(J1127*H1127,2)</f>
        <v>0</v>
      </c>
      <c r="S1127" s="39"/>
      <c r="T1127" s="209">
        <f>S1127*H1127</f>
        <v>0</v>
      </c>
      <c r="U1127" s="209">
        <v>0</v>
      </c>
      <c r="V1127" s="209">
        <f>U1127*H1127</f>
        <v>0</v>
      </c>
      <c r="W1127" s="209">
        <v>0</v>
      </c>
      <c r="X1127" s="210">
        <f>W1127*H1127</f>
        <v>0</v>
      </c>
      <c r="AR1127" s="17" t="s">
        <v>334</v>
      </c>
      <c r="AT1127" s="17" t="s">
        <v>221</v>
      </c>
      <c r="AU1127" s="17" t="s">
        <v>83</v>
      </c>
      <c r="AY1127" s="17" t="s">
        <v>171</v>
      </c>
      <c r="BE1127" s="211">
        <f>IF(O1127="základní",K1127,0)</f>
        <v>0</v>
      </c>
      <c r="BF1127" s="211">
        <f>IF(O1127="snížená",K1127,0)</f>
        <v>0</v>
      </c>
      <c r="BG1127" s="211">
        <f>IF(O1127="zákl. přenesená",K1127,0)</f>
        <v>0</v>
      </c>
      <c r="BH1127" s="211">
        <f>IF(O1127="sníž. přenesená",K1127,0)</f>
        <v>0</v>
      </c>
      <c r="BI1127" s="211">
        <f>IF(O1127="nulová",K1127,0)</f>
        <v>0</v>
      </c>
      <c r="BJ1127" s="17" t="s">
        <v>81</v>
      </c>
      <c r="BK1127" s="211">
        <f>ROUND(P1127*H1127,2)</f>
        <v>0</v>
      </c>
      <c r="BL1127" s="17" t="s">
        <v>260</v>
      </c>
      <c r="BM1127" s="17" t="s">
        <v>1862</v>
      </c>
    </row>
    <row r="1128" spans="2:65" s="45" customFormat="1" ht="27" x14ac:dyDescent="0.3">
      <c r="B1128" s="38"/>
      <c r="D1128" s="212" t="s">
        <v>179</v>
      </c>
      <c r="F1128" s="213" t="s">
        <v>1267</v>
      </c>
      <c r="M1128" s="38"/>
      <c r="N1128" s="214"/>
      <c r="O1128" s="39"/>
      <c r="P1128" s="39"/>
      <c r="Q1128" s="39"/>
      <c r="R1128" s="39"/>
      <c r="S1128" s="39"/>
      <c r="T1128" s="39"/>
      <c r="U1128" s="39"/>
      <c r="V1128" s="39"/>
      <c r="W1128" s="39"/>
      <c r="X1128" s="87"/>
      <c r="AT1128" s="17" t="s">
        <v>179</v>
      </c>
      <c r="AU1128" s="17" t="s">
        <v>83</v>
      </c>
    </row>
    <row r="1129" spans="2:65" s="45" customFormat="1" ht="25.5" customHeight="1" x14ac:dyDescent="0.3">
      <c r="B1129" s="38"/>
      <c r="C1129" s="201" t="s">
        <v>1863</v>
      </c>
      <c r="D1129" s="201" t="s">
        <v>173</v>
      </c>
      <c r="E1129" s="202" t="s">
        <v>1864</v>
      </c>
      <c r="F1129" s="203" t="s">
        <v>1865</v>
      </c>
      <c r="G1129" s="204" t="s">
        <v>176</v>
      </c>
      <c r="H1129" s="205">
        <v>48.15</v>
      </c>
      <c r="I1129" s="7"/>
      <c r="J1129" s="7"/>
      <c r="K1129" s="206">
        <f>ROUND(P1129*H1129,2)</f>
        <v>0</v>
      </c>
      <c r="L1129" s="203" t="s">
        <v>5</v>
      </c>
      <c r="M1129" s="38"/>
      <c r="N1129" s="207" t="s">
        <v>5</v>
      </c>
      <c r="O1129" s="208" t="s">
        <v>42</v>
      </c>
      <c r="P1129" s="144">
        <f>I1129+J1129</f>
        <v>0</v>
      </c>
      <c r="Q1129" s="144">
        <f>ROUND(I1129*H1129,2)</f>
        <v>0</v>
      </c>
      <c r="R1129" s="144">
        <f>ROUND(J1129*H1129,2)</f>
        <v>0</v>
      </c>
      <c r="S1129" s="39"/>
      <c r="T1129" s="209">
        <f>S1129*H1129</f>
        <v>0</v>
      </c>
      <c r="U1129" s="209">
        <v>0</v>
      </c>
      <c r="V1129" s="209">
        <f>U1129*H1129</f>
        <v>0</v>
      </c>
      <c r="W1129" s="209">
        <v>0</v>
      </c>
      <c r="X1129" s="210">
        <f>W1129*H1129</f>
        <v>0</v>
      </c>
      <c r="AR1129" s="17" t="s">
        <v>260</v>
      </c>
      <c r="AT1129" s="17" t="s">
        <v>173</v>
      </c>
      <c r="AU1129" s="17" t="s">
        <v>83</v>
      </c>
      <c r="AY1129" s="17" t="s">
        <v>171</v>
      </c>
      <c r="BE1129" s="211">
        <f>IF(O1129="základní",K1129,0)</f>
        <v>0</v>
      </c>
      <c r="BF1129" s="211">
        <f>IF(O1129="snížená",K1129,0)</f>
        <v>0</v>
      </c>
      <c r="BG1129" s="211">
        <f>IF(O1129="zákl. přenesená",K1129,0)</f>
        <v>0</v>
      </c>
      <c r="BH1129" s="211">
        <f>IF(O1129="sníž. přenesená",K1129,0)</f>
        <v>0</v>
      </c>
      <c r="BI1129" s="211">
        <f>IF(O1129="nulová",K1129,0)</f>
        <v>0</v>
      </c>
      <c r="BJ1129" s="17" t="s">
        <v>81</v>
      </c>
      <c r="BK1129" s="211">
        <f>ROUND(P1129*H1129,2)</f>
        <v>0</v>
      </c>
      <c r="BL1129" s="17" t="s">
        <v>260</v>
      </c>
      <c r="BM1129" s="17" t="s">
        <v>1866</v>
      </c>
    </row>
    <row r="1130" spans="2:65" s="45" customFormat="1" ht="27" x14ac:dyDescent="0.3">
      <c r="B1130" s="38"/>
      <c r="D1130" s="212" t="s">
        <v>179</v>
      </c>
      <c r="F1130" s="213" t="s">
        <v>1267</v>
      </c>
      <c r="M1130" s="38"/>
      <c r="N1130" s="214"/>
      <c r="O1130" s="39"/>
      <c r="P1130" s="39"/>
      <c r="Q1130" s="39"/>
      <c r="R1130" s="39"/>
      <c r="S1130" s="39"/>
      <c r="T1130" s="39"/>
      <c r="U1130" s="39"/>
      <c r="V1130" s="39"/>
      <c r="W1130" s="39"/>
      <c r="X1130" s="87"/>
      <c r="AT1130" s="17" t="s">
        <v>179</v>
      </c>
      <c r="AU1130" s="17" t="s">
        <v>83</v>
      </c>
    </row>
    <row r="1131" spans="2:65" s="255" customFormat="1" ht="13.5" x14ac:dyDescent="0.3">
      <c r="B1131" s="254"/>
      <c r="D1131" s="212" t="s">
        <v>181</v>
      </c>
      <c r="E1131" s="256" t="s">
        <v>5</v>
      </c>
      <c r="F1131" s="257" t="s">
        <v>1604</v>
      </c>
      <c r="H1131" s="256" t="s">
        <v>5</v>
      </c>
      <c r="M1131" s="254"/>
      <c r="N1131" s="258"/>
      <c r="O1131" s="259"/>
      <c r="P1131" s="259"/>
      <c r="Q1131" s="259"/>
      <c r="R1131" s="259"/>
      <c r="S1131" s="259"/>
      <c r="T1131" s="259"/>
      <c r="U1131" s="259"/>
      <c r="V1131" s="259"/>
      <c r="W1131" s="259"/>
      <c r="X1131" s="260"/>
      <c r="AT1131" s="256" t="s">
        <v>181</v>
      </c>
      <c r="AU1131" s="256" t="s">
        <v>83</v>
      </c>
      <c r="AV1131" s="255" t="s">
        <v>81</v>
      </c>
      <c r="AW1131" s="255" t="s">
        <v>7</v>
      </c>
      <c r="AX1131" s="255" t="s">
        <v>73</v>
      </c>
      <c r="AY1131" s="256" t="s">
        <v>171</v>
      </c>
    </row>
    <row r="1132" spans="2:65" s="255" customFormat="1" ht="13.5" x14ac:dyDescent="0.3">
      <c r="B1132" s="254"/>
      <c r="D1132" s="212" t="s">
        <v>181</v>
      </c>
      <c r="E1132" s="256" t="s">
        <v>5</v>
      </c>
      <c r="F1132" s="257" t="s">
        <v>1502</v>
      </c>
      <c r="H1132" s="256" t="s">
        <v>5</v>
      </c>
      <c r="M1132" s="254"/>
      <c r="N1132" s="258"/>
      <c r="O1132" s="259"/>
      <c r="P1132" s="259"/>
      <c r="Q1132" s="259"/>
      <c r="R1132" s="259"/>
      <c r="S1132" s="259"/>
      <c r="T1132" s="259"/>
      <c r="U1132" s="259"/>
      <c r="V1132" s="259"/>
      <c r="W1132" s="259"/>
      <c r="X1132" s="260"/>
      <c r="AT1132" s="256" t="s">
        <v>181</v>
      </c>
      <c r="AU1132" s="256" t="s">
        <v>83</v>
      </c>
      <c r="AV1132" s="255" t="s">
        <v>81</v>
      </c>
      <c r="AW1132" s="255" t="s">
        <v>7</v>
      </c>
      <c r="AX1132" s="255" t="s">
        <v>73</v>
      </c>
      <c r="AY1132" s="256" t="s">
        <v>171</v>
      </c>
    </row>
    <row r="1133" spans="2:65" s="216" customFormat="1" ht="13.5" x14ac:dyDescent="0.3">
      <c r="B1133" s="215"/>
      <c r="D1133" s="212" t="s">
        <v>181</v>
      </c>
      <c r="E1133" s="217" t="s">
        <v>5</v>
      </c>
      <c r="F1133" s="218" t="s">
        <v>1605</v>
      </c>
      <c r="H1133" s="219">
        <v>13.2</v>
      </c>
      <c r="M1133" s="215"/>
      <c r="N1133" s="220"/>
      <c r="O1133" s="221"/>
      <c r="P1133" s="221"/>
      <c r="Q1133" s="221"/>
      <c r="R1133" s="221"/>
      <c r="S1133" s="221"/>
      <c r="T1133" s="221"/>
      <c r="U1133" s="221"/>
      <c r="V1133" s="221"/>
      <c r="W1133" s="221"/>
      <c r="X1133" s="222"/>
      <c r="AT1133" s="217" t="s">
        <v>181</v>
      </c>
      <c r="AU1133" s="217" t="s">
        <v>83</v>
      </c>
      <c r="AV1133" s="216" t="s">
        <v>83</v>
      </c>
      <c r="AW1133" s="216" t="s">
        <v>7</v>
      </c>
      <c r="AX1133" s="216" t="s">
        <v>73</v>
      </c>
      <c r="AY1133" s="217" t="s">
        <v>171</v>
      </c>
    </row>
    <row r="1134" spans="2:65" s="255" customFormat="1" ht="13.5" x14ac:dyDescent="0.3">
      <c r="B1134" s="254"/>
      <c r="D1134" s="212" t="s">
        <v>181</v>
      </c>
      <c r="E1134" s="256" t="s">
        <v>5</v>
      </c>
      <c r="F1134" s="257" t="s">
        <v>1487</v>
      </c>
      <c r="H1134" s="256" t="s">
        <v>5</v>
      </c>
      <c r="M1134" s="254"/>
      <c r="N1134" s="258"/>
      <c r="O1134" s="259"/>
      <c r="P1134" s="259"/>
      <c r="Q1134" s="259"/>
      <c r="R1134" s="259"/>
      <c r="S1134" s="259"/>
      <c r="T1134" s="259"/>
      <c r="U1134" s="259"/>
      <c r="V1134" s="259"/>
      <c r="W1134" s="259"/>
      <c r="X1134" s="260"/>
      <c r="AT1134" s="256" t="s">
        <v>181</v>
      </c>
      <c r="AU1134" s="256" t="s">
        <v>83</v>
      </c>
      <c r="AV1134" s="255" t="s">
        <v>81</v>
      </c>
      <c r="AW1134" s="255" t="s">
        <v>7</v>
      </c>
      <c r="AX1134" s="255" t="s">
        <v>73</v>
      </c>
      <c r="AY1134" s="256" t="s">
        <v>171</v>
      </c>
    </row>
    <row r="1135" spans="2:65" s="216" customFormat="1" ht="13.5" x14ac:dyDescent="0.3">
      <c r="B1135" s="215"/>
      <c r="D1135" s="212" t="s">
        <v>181</v>
      </c>
      <c r="E1135" s="217" t="s">
        <v>5</v>
      </c>
      <c r="F1135" s="218" t="s">
        <v>1606</v>
      </c>
      <c r="H1135" s="219">
        <v>11.67</v>
      </c>
      <c r="M1135" s="215"/>
      <c r="N1135" s="220"/>
      <c r="O1135" s="221"/>
      <c r="P1135" s="221"/>
      <c r="Q1135" s="221"/>
      <c r="R1135" s="221"/>
      <c r="S1135" s="221"/>
      <c r="T1135" s="221"/>
      <c r="U1135" s="221"/>
      <c r="V1135" s="221"/>
      <c r="W1135" s="221"/>
      <c r="X1135" s="222"/>
      <c r="AT1135" s="217" t="s">
        <v>181</v>
      </c>
      <c r="AU1135" s="217" t="s">
        <v>83</v>
      </c>
      <c r="AV1135" s="216" t="s">
        <v>83</v>
      </c>
      <c r="AW1135" s="216" t="s">
        <v>7</v>
      </c>
      <c r="AX1135" s="216" t="s">
        <v>73</v>
      </c>
      <c r="AY1135" s="217" t="s">
        <v>171</v>
      </c>
    </row>
    <row r="1136" spans="2:65" s="255" customFormat="1" ht="13.5" x14ac:dyDescent="0.3">
      <c r="B1136" s="254"/>
      <c r="D1136" s="212" t="s">
        <v>181</v>
      </c>
      <c r="E1136" s="256" t="s">
        <v>5</v>
      </c>
      <c r="F1136" s="257" t="s">
        <v>1505</v>
      </c>
      <c r="H1136" s="256" t="s">
        <v>5</v>
      </c>
      <c r="M1136" s="254"/>
      <c r="N1136" s="258"/>
      <c r="O1136" s="259"/>
      <c r="P1136" s="259"/>
      <c r="Q1136" s="259"/>
      <c r="R1136" s="259"/>
      <c r="S1136" s="259"/>
      <c r="T1136" s="259"/>
      <c r="U1136" s="259"/>
      <c r="V1136" s="259"/>
      <c r="W1136" s="259"/>
      <c r="X1136" s="260"/>
      <c r="AT1136" s="256" t="s">
        <v>181</v>
      </c>
      <c r="AU1136" s="256" t="s">
        <v>83</v>
      </c>
      <c r="AV1136" s="255" t="s">
        <v>81</v>
      </c>
      <c r="AW1136" s="255" t="s">
        <v>7</v>
      </c>
      <c r="AX1136" s="255" t="s">
        <v>73</v>
      </c>
      <c r="AY1136" s="256" t="s">
        <v>171</v>
      </c>
    </row>
    <row r="1137" spans="2:65" s="216" customFormat="1" ht="13.5" x14ac:dyDescent="0.3">
      <c r="B1137" s="215"/>
      <c r="C1137" s="221"/>
      <c r="D1137" s="262" t="s">
        <v>181</v>
      </c>
      <c r="E1137" s="267" t="s">
        <v>5</v>
      </c>
      <c r="F1137" s="271" t="s">
        <v>1607</v>
      </c>
      <c r="G1137" s="221"/>
      <c r="H1137" s="273">
        <v>9.76</v>
      </c>
      <c r="I1137" s="221"/>
      <c r="J1137" s="221"/>
      <c r="K1137" s="221"/>
      <c r="L1137" s="221"/>
      <c r="M1137" s="215"/>
      <c r="N1137" s="220"/>
      <c r="O1137" s="221"/>
      <c r="P1137" s="221"/>
      <c r="Q1137" s="221"/>
      <c r="R1137" s="221"/>
      <c r="S1137" s="221"/>
      <c r="T1137" s="221"/>
      <c r="U1137" s="221"/>
      <c r="V1137" s="221"/>
      <c r="W1137" s="221"/>
      <c r="X1137" s="222"/>
      <c r="AT1137" s="217" t="s">
        <v>181</v>
      </c>
      <c r="AU1137" s="217" t="s">
        <v>83</v>
      </c>
      <c r="AV1137" s="216" t="s">
        <v>83</v>
      </c>
      <c r="AW1137" s="216" t="s">
        <v>7</v>
      </c>
      <c r="AX1137" s="216" t="s">
        <v>73</v>
      </c>
      <c r="AY1137" s="217" t="s">
        <v>171</v>
      </c>
    </row>
    <row r="1138" spans="2:65" s="255" customFormat="1" ht="13.5" x14ac:dyDescent="0.3">
      <c r="B1138" s="254"/>
      <c r="D1138" s="212" t="s">
        <v>181</v>
      </c>
      <c r="E1138" s="256" t="s">
        <v>5</v>
      </c>
      <c r="F1138" s="257" t="s">
        <v>1489</v>
      </c>
      <c r="H1138" s="256" t="s">
        <v>5</v>
      </c>
      <c r="M1138" s="254"/>
      <c r="N1138" s="258"/>
      <c r="O1138" s="259"/>
      <c r="P1138" s="259"/>
      <c r="Q1138" s="259"/>
      <c r="R1138" s="259"/>
      <c r="S1138" s="259"/>
      <c r="T1138" s="259"/>
      <c r="U1138" s="259"/>
      <c r="V1138" s="259"/>
      <c r="W1138" s="259"/>
      <c r="X1138" s="260"/>
      <c r="AT1138" s="256" t="s">
        <v>181</v>
      </c>
      <c r="AU1138" s="256" t="s">
        <v>83</v>
      </c>
      <c r="AV1138" s="255" t="s">
        <v>81</v>
      </c>
      <c r="AW1138" s="255" t="s">
        <v>7</v>
      </c>
      <c r="AX1138" s="255" t="s">
        <v>73</v>
      </c>
      <c r="AY1138" s="256" t="s">
        <v>171</v>
      </c>
    </row>
    <row r="1139" spans="2:65" s="216" customFormat="1" ht="13.5" x14ac:dyDescent="0.3">
      <c r="B1139" s="215"/>
      <c r="C1139" s="221"/>
      <c r="D1139" s="262" t="s">
        <v>181</v>
      </c>
      <c r="E1139" s="267" t="s">
        <v>5</v>
      </c>
      <c r="F1139" s="271" t="s">
        <v>1608</v>
      </c>
      <c r="G1139" s="221"/>
      <c r="H1139" s="273">
        <v>8.18</v>
      </c>
      <c r="I1139" s="221"/>
      <c r="J1139" s="221"/>
      <c r="K1139" s="221"/>
      <c r="L1139" s="221"/>
      <c r="M1139" s="215"/>
      <c r="N1139" s="220"/>
      <c r="O1139" s="221"/>
      <c r="P1139" s="221"/>
      <c r="Q1139" s="221"/>
      <c r="R1139" s="221"/>
      <c r="S1139" s="221"/>
      <c r="T1139" s="221"/>
      <c r="U1139" s="221"/>
      <c r="V1139" s="221"/>
      <c r="W1139" s="221"/>
      <c r="X1139" s="222"/>
      <c r="AT1139" s="217" t="s">
        <v>181</v>
      </c>
      <c r="AU1139" s="217" t="s">
        <v>83</v>
      </c>
      <c r="AV1139" s="216" t="s">
        <v>83</v>
      </c>
      <c r="AW1139" s="216" t="s">
        <v>7</v>
      </c>
      <c r="AX1139" s="216" t="s">
        <v>73</v>
      </c>
      <c r="AY1139" s="217" t="s">
        <v>171</v>
      </c>
    </row>
    <row r="1140" spans="2:65" s="255" customFormat="1" ht="13.5" x14ac:dyDescent="0.3">
      <c r="B1140" s="254"/>
      <c r="D1140" s="212" t="s">
        <v>181</v>
      </c>
      <c r="E1140" s="256" t="s">
        <v>5</v>
      </c>
      <c r="F1140" s="257" t="s">
        <v>1491</v>
      </c>
      <c r="H1140" s="256" t="s">
        <v>5</v>
      </c>
      <c r="M1140" s="254"/>
      <c r="N1140" s="258"/>
      <c r="O1140" s="259"/>
      <c r="P1140" s="259"/>
      <c r="Q1140" s="259"/>
      <c r="R1140" s="259"/>
      <c r="S1140" s="259"/>
      <c r="T1140" s="259"/>
      <c r="U1140" s="259"/>
      <c r="V1140" s="259"/>
      <c r="W1140" s="259"/>
      <c r="X1140" s="260"/>
      <c r="AT1140" s="256" t="s">
        <v>181</v>
      </c>
      <c r="AU1140" s="256" t="s">
        <v>83</v>
      </c>
      <c r="AV1140" s="255" t="s">
        <v>81</v>
      </c>
      <c r="AW1140" s="255" t="s">
        <v>7</v>
      </c>
      <c r="AX1140" s="255" t="s">
        <v>73</v>
      </c>
      <c r="AY1140" s="256" t="s">
        <v>171</v>
      </c>
    </row>
    <row r="1141" spans="2:65" s="216" customFormat="1" ht="13.5" x14ac:dyDescent="0.3">
      <c r="B1141" s="215"/>
      <c r="D1141" s="212" t="s">
        <v>181</v>
      </c>
      <c r="E1141" s="217" t="s">
        <v>5</v>
      </c>
      <c r="F1141" s="218" t="s">
        <v>1609</v>
      </c>
      <c r="H1141" s="219">
        <v>2.31</v>
      </c>
      <c r="M1141" s="215"/>
      <c r="N1141" s="220"/>
      <c r="O1141" s="221"/>
      <c r="P1141" s="221"/>
      <c r="Q1141" s="221"/>
      <c r="R1141" s="221"/>
      <c r="S1141" s="221"/>
      <c r="T1141" s="221"/>
      <c r="U1141" s="221"/>
      <c r="V1141" s="221"/>
      <c r="W1141" s="221"/>
      <c r="X1141" s="222"/>
      <c r="AT1141" s="217" t="s">
        <v>181</v>
      </c>
      <c r="AU1141" s="217" t="s">
        <v>83</v>
      </c>
      <c r="AV1141" s="216" t="s">
        <v>83</v>
      </c>
      <c r="AW1141" s="216" t="s">
        <v>7</v>
      </c>
      <c r="AX1141" s="216" t="s">
        <v>73</v>
      </c>
      <c r="AY1141" s="217" t="s">
        <v>171</v>
      </c>
    </row>
    <row r="1142" spans="2:65" s="255" customFormat="1" ht="13.5" x14ac:dyDescent="0.3">
      <c r="B1142" s="254"/>
      <c r="D1142" s="212" t="s">
        <v>181</v>
      </c>
      <c r="E1142" s="256" t="s">
        <v>5</v>
      </c>
      <c r="F1142" s="257" t="s">
        <v>1493</v>
      </c>
      <c r="H1142" s="256" t="s">
        <v>5</v>
      </c>
      <c r="M1142" s="254"/>
      <c r="N1142" s="258"/>
      <c r="O1142" s="259"/>
      <c r="P1142" s="259"/>
      <c r="Q1142" s="259"/>
      <c r="R1142" s="259"/>
      <c r="S1142" s="259"/>
      <c r="T1142" s="259"/>
      <c r="U1142" s="259"/>
      <c r="V1142" s="259"/>
      <c r="W1142" s="259"/>
      <c r="X1142" s="260"/>
      <c r="AT1142" s="256" t="s">
        <v>181</v>
      </c>
      <c r="AU1142" s="256" t="s">
        <v>83</v>
      </c>
      <c r="AV1142" s="255" t="s">
        <v>81</v>
      </c>
      <c r="AW1142" s="255" t="s">
        <v>7</v>
      </c>
      <c r="AX1142" s="255" t="s">
        <v>73</v>
      </c>
      <c r="AY1142" s="256" t="s">
        <v>171</v>
      </c>
    </row>
    <row r="1143" spans="2:65" s="216" customFormat="1" ht="13.5" x14ac:dyDescent="0.3">
      <c r="B1143" s="215"/>
      <c r="D1143" s="212" t="s">
        <v>181</v>
      </c>
      <c r="E1143" s="217" t="s">
        <v>5</v>
      </c>
      <c r="F1143" s="218" t="s">
        <v>1610</v>
      </c>
      <c r="H1143" s="219">
        <v>1.2</v>
      </c>
      <c r="M1143" s="215"/>
      <c r="N1143" s="220"/>
      <c r="O1143" s="221"/>
      <c r="P1143" s="221"/>
      <c r="Q1143" s="221"/>
      <c r="R1143" s="221"/>
      <c r="S1143" s="221"/>
      <c r="T1143" s="221"/>
      <c r="U1143" s="221"/>
      <c r="V1143" s="221"/>
      <c r="W1143" s="221"/>
      <c r="X1143" s="222"/>
      <c r="AT1143" s="217" t="s">
        <v>181</v>
      </c>
      <c r="AU1143" s="217" t="s">
        <v>83</v>
      </c>
      <c r="AV1143" s="216" t="s">
        <v>83</v>
      </c>
      <c r="AW1143" s="216" t="s">
        <v>7</v>
      </c>
      <c r="AX1143" s="216" t="s">
        <v>73</v>
      </c>
      <c r="AY1143" s="217" t="s">
        <v>171</v>
      </c>
    </row>
    <row r="1144" spans="2:65" s="255" customFormat="1" ht="13.5" x14ac:dyDescent="0.3">
      <c r="B1144" s="254"/>
      <c r="D1144" s="212" t="s">
        <v>181</v>
      </c>
      <c r="E1144" s="256" t="s">
        <v>5</v>
      </c>
      <c r="F1144" s="257" t="s">
        <v>1495</v>
      </c>
      <c r="H1144" s="256" t="s">
        <v>5</v>
      </c>
      <c r="M1144" s="254"/>
      <c r="N1144" s="258"/>
      <c r="O1144" s="259"/>
      <c r="P1144" s="259"/>
      <c r="Q1144" s="259"/>
      <c r="R1144" s="259"/>
      <c r="S1144" s="259"/>
      <c r="T1144" s="259"/>
      <c r="U1144" s="259"/>
      <c r="V1144" s="259"/>
      <c r="W1144" s="259"/>
      <c r="X1144" s="260"/>
      <c r="AT1144" s="256" t="s">
        <v>181</v>
      </c>
      <c r="AU1144" s="256" t="s">
        <v>83</v>
      </c>
      <c r="AV1144" s="255" t="s">
        <v>81</v>
      </c>
      <c r="AW1144" s="255" t="s">
        <v>7</v>
      </c>
      <c r="AX1144" s="255" t="s">
        <v>73</v>
      </c>
      <c r="AY1144" s="256" t="s">
        <v>171</v>
      </c>
    </row>
    <row r="1145" spans="2:65" s="216" customFormat="1" ht="13.5" x14ac:dyDescent="0.3">
      <c r="B1145" s="215"/>
      <c r="D1145" s="212" t="s">
        <v>181</v>
      </c>
      <c r="E1145" s="217" t="s">
        <v>5</v>
      </c>
      <c r="F1145" s="218" t="s">
        <v>1611</v>
      </c>
      <c r="H1145" s="219">
        <v>1.83</v>
      </c>
      <c r="M1145" s="215"/>
      <c r="N1145" s="220"/>
      <c r="O1145" s="221"/>
      <c r="P1145" s="221"/>
      <c r="Q1145" s="221"/>
      <c r="R1145" s="221"/>
      <c r="S1145" s="221"/>
      <c r="T1145" s="221"/>
      <c r="U1145" s="221"/>
      <c r="V1145" s="221"/>
      <c r="W1145" s="221"/>
      <c r="X1145" s="222"/>
      <c r="AT1145" s="217" t="s">
        <v>181</v>
      </c>
      <c r="AU1145" s="217" t="s">
        <v>83</v>
      </c>
      <c r="AV1145" s="216" t="s">
        <v>83</v>
      </c>
      <c r="AW1145" s="216" t="s">
        <v>7</v>
      </c>
      <c r="AX1145" s="216" t="s">
        <v>73</v>
      </c>
      <c r="AY1145" s="217" t="s">
        <v>171</v>
      </c>
    </row>
    <row r="1146" spans="2:65" s="224" customFormat="1" ht="13.5" x14ac:dyDescent="0.3">
      <c r="B1146" s="223"/>
      <c r="D1146" s="212" t="s">
        <v>181</v>
      </c>
      <c r="E1146" s="225" t="s">
        <v>5</v>
      </c>
      <c r="F1146" s="226" t="s">
        <v>205</v>
      </c>
      <c r="H1146" s="227">
        <v>48.15</v>
      </c>
      <c r="M1146" s="223"/>
      <c r="N1146" s="228"/>
      <c r="O1146" s="229"/>
      <c r="P1146" s="229"/>
      <c r="Q1146" s="229"/>
      <c r="R1146" s="229"/>
      <c r="S1146" s="229"/>
      <c r="T1146" s="229"/>
      <c r="U1146" s="229"/>
      <c r="V1146" s="229"/>
      <c r="W1146" s="229"/>
      <c r="X1146" s="230"/>
      <c r="AT1146" s="225" t="s">
        <v>181</v>
      </c>
      <c r="AU1146" s="225" t="s">
        <v>83</v>
      </c>
      <c r="AV1146" s="224" t="s">
        <v>177</v>
      </c>
      <c r="AW1146" s="224" t="s">
        <v>7</v>
      </c>
      <c r="AX1146" s="224" t="s">
        <v>81</v>
      </c>
      <c r="AY1146" s="225" t="s">
        <v>171</v>
      </c>
    </row>
    <row r="1147" spans="2:65" s="45" customFormat="1" ht="16.5" customHeight="1" x14ac:dyDescent="0.3">
      <c r="B1147" s="38"/>
      <c r="C1147" s="231" t="s">
        <v>823</v>
      </c>
      <c r="D1147" s="231" t="s">
        <v>221</v>
      </c>
      <c r="E1147" s="232" t="s">
        <v>1867</v>
      </c>
      <c r="F1147" s="233" t="s">
        <v>1868</v>
      </c>
      <c r="G1147" s="234" t="s">
        <v>176</v>
      </c>
      <c r="H1147" s="235">
        <v>55.372999999999998</v>
      </c>
      <c r="I1147" s="8"/>
      <c r="J1147" s="236"/>
      <c r="K1147" s="237">
        <f>ROUND(P1147*H1147,2)</f>
        <v>0</v>
      </c>
      <c r="L1147" s="233" t="s">
        <v>5</v>
      </c>
      <c r="M1147" s="238"/>
      <c r="N1147" s="239" t="s">
        <v>5</v>
      </c>
      <c r="O1147" s="208" t="s">
        <v>42</v>
      </c>
      <c r="P1147" s="144">
        <f>I1147+J1147</f>
        <v>0</v>
      </c>
      <c r="Q1147" s="144">
        <f>ROUND(I1147*H1147,2)</f>
        <v>0</v>
      </c>
      <c r="R1147" s="144">
        <f>ROUND(J1147*H1147,2)</f>
        <v>0</v>
      </c>
      <c r="S1147" s="39"/>
      <c r="T1147" s="209">
        <f>S1147*H1147</f>
        <v>0</v>
      </c>
      <c r="U1147" s="209">
        <v>0</v>
      </c>
      <c r="V1147" s="209">
        <f>U1147*H1147</f>
        <v>0</v>
      </c>
      <c r="W1147" s="209">
        <v>0</v>
      </c>
      <c r="X1147" s="210">
        <f>W1147*H1147</f>
        <v>0</v>
      </c>
      <c r="AR1147" s="17" t="s">
        <v>334</v>
      </c>
      <c r="AT1147" s="17" t="s">
        <v>221</v>
      </c>
      <c r="AU1147" s="17" t="s">
        <v>83</v>
      </c>
      <c r="AY1147" s="17" t="s">
        <v>171</v>
      </c>
      <c r="BE1147" s="211">
        <f>IF(O1147="základní",K1147,0)</f>
        <v>0</v>
      </c>
      <c r="BF1147" s="211">
        <f>IF(O1147="snížená",K1147,0)</f>
        <v>0</v>
      </c>
      <c r="BG1147" s="211">
        <f>IF(O1147="zákl. přenesená",K1147,0)</f>
        <v>0</v>
      </c>
      <c r="BH1147" s="211">
        <f>IF(O1147="sníž. přenesená",K1147,0)</f>
        <v>0</v>
      </c>
      <c r="BI1147" s="211">
        <f>IF(O1147="nulová",K1147,0)</f>
        <v>0</v>
      </c>
      <c r="BJ1147" s="17" t="s">
        <v>81</v>
      </c>
      <c r="BK1147" s="211">
        <f>ROUND(P1147*H1147,2)</f>
        <v>0</v>
      </c>
      <c r="BL1147" s="17" t="s">
        <v>260</v>
      </c>
      <c r="BM1147" s="17" t="s">
        <v>1869</v>
      </c>
    </row>
    <row r="1148" spans="2:65" s="45" customFormat="1" ht="27" x14ac:dyDescent="0.3">
      <c r="B1148" s="38"/>
      <c r="D1148" s="212" t="s">
        <v>179</v>
      </c>
      <c r="F1148" s="213" t="s">
        <v>1267</v>
      </c>
      <c r="M1148" s="38"/>
      <c r="N1148" s="214"/>
      <c r="O1148" s="39"/>
      <c r="P1148" s="39"/>
      <c r="Q1148" s="39"/>
      <c r="R1148" s="39"/>
      <c r="S1148" s="39"/>
      <c r="T1148" s="39"/>
      <c r="U1148" s="39"/>
      <c r="V1148" s="39"/>
      <c r="W1148" s="39"/>
      <c r="X1148" s="87"/>
      <c r="AT1148" s="17" t="s">
        <v>179</v>
      </c>
      <c r="AU1148" s="17" t="s">
        <v>83</v>
      </c>
    </row>
    <row r="1149" spans="2:65" s="45" customFormat="1" ht="16.5" customHeight="1" x14ac:dyDescent="0.3">
      <c r="B1149" s="38"/>
      <c r="C1149" s="201" t="s">
        <v>1870</v>
      </c>
      <c r="D1149" s="201" t="s">
        <v>173</v>
      </c>
      <c r="E1149" s="202" t="s">
        <v>1871</v>
      </c>
      <c r="F1149" s="203" t="s">
        <v>1872</v>
      </c>
      <c r="G1149" s="204" t="s">
        <v>176</v>
      </c>
      <c r="H1149" s="205">
        <v>272.08999999999997</v>
      </c>
      <c r="I1149" s="7"/>
      <c r="J1149" s="7"/>
      <c r="K1149" s="206">
        <f>ROUND(P1149*H1149,2)</f>
        <v>0</v>
      </c>
      <c r="L1149" s="203" t="s">
        <v>5</v>
      </c>
      <c r="M1149" s="38"/>
      <c r="N1149" s="207" t="s">
        <v>5</v>
      </c>
      <c r="O1149" s="208" t="s">
        <v>42</v>
      </c>
      <c r="P1149" s="144">
        <f>I1149+J1149</f>
        <v>0</v>
      </c>
      <c r="Q1149" s="144">
        <f>ROUND(I1149*H1149,2)</f>
        <v>0</v>
      </c>
      <c r="R1149" s="144">
        <f>ROUND(J1149*H1149,2)</f>
        <v>0</v>
      </c>
      <c r="S1149" s="39"/>
      <c r="T1149" s="209">
        <f>S1149*H1149</f>
        <v>0</v>
      </c>
      <c r="U1149" s="209">
        <v>0</v>
      </c>
      <c r="V1149" s="209">
        <f>U1149*H1149</f>
        <v>0</v>
      </c>
      <c r="W1149" s="209">
        <v>0</v>
      </c>
      <c r="X1149" s="210">
        <f>W1149*H1149</f>
        <v>0</v>
      </c>
      <c r="AR1149" s="17" t="s">
        <v>260</v>
      </c>
      <c r="AT1149" s="17" t="s">
        <v>173</v>
      </c>
      <c r="AU1149" s="17" t="s">
        <v>83</v>
      </c>
      <c r="AY1149" s="17" t="s">
        <v>171</v>
      </c>
      <c r="BE1149" s="211">
        <f>IF(O1149="základní",K1149,0)</f>
        <v>0</v>
      </c>
      <c r="BF1149" s="211">
        <f>IF(O1149="snížená",K1149,0)</f>
        <v>0</v>
      </c>
      <c r="BG1149" s="211">
        <f>IF(O1149="zákl. přenesená",K1149,0)</f>
        <v>0</v>
      </c>
      <c r="BH1149" s="211">
        <f>IF(O1149="sníž. přenesená",K1149,0)</f>
        <v>0</v>
      </c>
      <c r="BI1149" s="211">
        <f>IF(O1149="nulová",K1149,0)</f>
        <v>0</v>
      </c>
      <c r="BJ1149" s="17" t="s">
        <v>81</v>
      </c>
      <c r="BK1149" s="211">
        <f>ROUND(P1149*H1149,2)</f>
        <v>0</v>
      </c>
      <c r="BL1149" s="17" t="s">
        <v>260</v>
      </c>
      <c r="BM1149" s="17" t="s">
        <v>1873</v>
      </c>
    </row>
    <row r="1150" spans="2:65" s="45" customFormat="1" ht="27" x14ac:dyDescent="0.3">
      <c r="B1150" s="38"/>
      <c r="D1150" s="212" t="s">
        <v>179</v>
      </c>
      <c r="F1150" s="213" t="s">
        <v>1267</v>
      </c>
      <c r="M1150" s="38"/>
      <c r="N1150" s="214"/>
      <c r="O1150" s="39"/>
      <c r="P1150" s="39"/>
      <c r="Q1150" s="39"/>
      <c r="R1150" s="39"/>
      <c r="S1150" s="39"/>
      <c r="T1150" s="39"/>
      <c r="U1150" s="39"/>
      <c r="V1150" s="39"/>
      <c r="W1150" s="39"/>
      <c r="X1150" s="87"/>
      <c r="AT1150" s="17" t="s">
        <v>179</v>
      </c>
      <c r="AU1150" s="17" t="s">
        <v>83</v>
      </c>
    </row>
    <row r="1151" spans="2:65" s="255" customFormat="1" ht="13.5" x14ac:dyDescent="0.3">
      <c r="B1151" s="254"/>
      <c r="D1151" s="212" t="s">
        <v>181</v>
      </c>
      <c r="E1151" s="256" t="s">
        <v>5</v>
      </c>
      <c r="F1151" s="257" t="s">
        <v>1604</v>
      </c>
      <c r="H1151" s="256" t="s">
        <v>5</v>
      </c>
      <c r="M1151" s="254"/>
      <c r="N1151" s="258"/>
      <c r="O1151" s="259"/>
      <c r="P1151" s="259"/>
      <c r="Q1151" s="259"/>
      <c r="R1151" s="259"/>
      <c r="S1151" s="259"/>
      <c r="T1151" s="259"/>
      <c r="U1151" s="259"/>
      <c r="V1151" s="259"/>
      <c r="W1151" s="259"/>
      <c r="X1151" s="260"/>
      <c r="AT1151" s="256" t="s">
        <v>181</v>
      </c>
      <c r="AU1151" s="256" t="s">
        <v>83</v>
      </c>
      <c r="AV1151" s="255" t="s">
        <v>81</v>
      </c>
      <c r="AW1151" s="255" t="s">
        <v>7</v>
      </c>
      <c r="AX1151" s="255" t="s">
        <v>73</v>
      </c>
      <c r="AY1151" s="256" t="s">
        <v>171</v>
      </c>
    </row>
    <row r="1152" spans="2:65" s="255" customFormat="1" ht="13.5" x14ac:dyDescent="0.3">
      <c r="B1152" s="254"/>
      <c r="D1152" s="212" t="s">
        <v>181</v>
      </c>
      <c r="E1152" s="256" t="s">
        <v>5</v>
      </c>
      <c r="F1152" s="257" t="s">
        <v>1502</v>
      </c>
      <c r="H1152" s="256" t="s">
        <v>5</v>
      </c>
      <c r="M1152" s="254"/>
      <c r="N1152" s="258"/>
      <c r="O1152" s="259"/>
      <c r="P1152" s="259"/>
      <c r="Q1152" s="259"/>
      <c r="R1152" s="259"/>
      <c r="S1152" s="259"/>
      <c r="T1152" s="259"/>
      <c r="U1152" s="259"/>
      <c r="V1152" s="259"/>
      <c r="W1152" s="259"/>
      <c r="X1152" s="260"/>
      <c r="AT1152" s="256" t="s">
        <v>181</v>
      </c>
      <c r="AU1152" s="256" t="s">
        <v>83</v>
      </c>
      <c r="AV1152" s="255" t="s">
        <v>81</v>
      </c>
      <c r="AW1152" s="255" t="s">
        <v>7</v>
      </c>
      <c r="AX1152" s="255" t="s">
        <v>73</v>
      </c>
      <c r="AY1152" s="256" t="s">
        <v>171</v>
      </c>
    </row>
    <row r="1153" spans="2:51" s="216" customFormat="1" ht="13.5" x14ac:dyDescent="0.3">
      <c r="B1153" s="215"/>
      <c r="D1153" s="212" t="s">
        <v>181</v>
      </c>
      <c r="E1153" s="217" t="s">
        <v>5</v>
      </c>
      <c r="F1153" s="218" t="s">
        <v>1605</v>
      </c>
      <c r="H1153" s="219">
        <v>13.2</v>
      </c>
      <c r="M1153" s="215"/>
      <c r="N1153" s="220"/>
      <c r="O1153" s="221"/>
      <c r="P1153" s="221"/>
      <c r="Q1153" s="221"/>
      <c r="R1153" s="221"/>
      <c r="S1153" s="221"/>
      <c r="T1153" s="221"/>
      <c r="U1153" s="221"/>
      <c r="V1153" s="221"/>
      <c r="W1153" s="221"/>
      <c r="X1153" s="222"/>
      <c r="AT1153" s="217" t="s">
        <v>181</v>
      </c>
      <c r="AU1153" s="217" t="s">
        <v>83</v>
      </c>
      <c r="AV1153" s="216" t="s">
        <v>83</v>
      </c>
      <c r="AW1153" s="216" t="s">
        <v>7</v>
      </c>
      <c r="AX1153" s="216" t="s">
        <v>73</v>
      </c>
      <c r="AY1153" s="217" t="s">
        <v>171</v>
      </c>
    </row>
    <row r="1154" spans="2:51" s="255" customFormat="1" ht="13.5" x14ac:dyDescent="0.3">
      <c r="B1154" s="254"/>
      <c r="D1154" s="212" t="s">
        <v>181</v>
      </c>
      <c r="E1154" s="256" t="s">
        <v>5</v>
      </c>
      <c r="F1154" s="257" t="s">
        <v>1487</v>
      </c>
      <c r="H1154" s="256" t="s">
        <v>5</v>
      </c>
      <c r="M1154" s="254"/>
      <c r="N1154" s="258"/>
      <c r="O1154" s="259"/>
      <c r="P1154" s="259"/>
      <c r="Q1154" s="259"/>
      <c r="R1154" s="259"/>
      <c r="S1154" s="259"/>
      <c r="T1154" s="259"/>
      <c r="U1154" s="259"/>
      <c r="V1154" s="259"/>
      <c r="W1154" s="259"/>
      <c r="X1154" s="260"/>
      <c r="AT1154" s="256" t="s">
        <v>181</v>
      </c>
      <c r="AU1154" s="256" t="s">
        <v>83</v>
      </c>
      <c r="AV1154" s="255" t="s">
        <v>81</v>
      </c>
      <c r="AW1154" s="255" t="s">
        <v>7</v>
      </c>
      <c r="AX1154" s="255" t="s">
        <v>73</v>
      </c>
      <c r="AY1154" s="256" t="s">
        <v>171</v>
      </c>
    </row>
    <row r="1155" spans="2:51" s="216" customFormat="1" ht="13.5" x14ac:dyDescent="0.3">
      <c r="B1155" s="215"/>
      <c r="D1155" s="212" t="s">
        <v>181</v>
      </c>
      <c r="E1155" s="217" t="s">
        <v>5</v>
      </c>
      <c r="F1155" s="218" t="s">
        <v>1606</v>
      </c>
      <c r="H1155" s="219">
        <v>11.67</v>
      </c>
      <c r="M1155" s="215"/>
      <c r="N1155" s="220"/>
      <c r="O1155" s="221"/>
      <c r="P1155" s="221"/>
      <c r="Q1155" s="221"/>
      <c r="R1155" s="221"/>
      <c r="S1155" s="221"/>
      <c r="T1155" s="221"/>
      <c r="U1155" s="221"/>
      <c r="V1155" s="221"/>
      <c r="W1155" s="221"/>
      <c r="X1155" s="222"/>
      <c r="AT1155" s="217" t="s">
        <v>181</v>
      </c>
      <c r="AU1155" s="217" t="s">
        <v>83</v>
      </c>
      <c r="AV1155" s="216" t="s">
        <v>83</v>
      </c>
      <c r="AW1155" s="216" t="s">
        <v>7</v>
      </c>
      <c r="AX1155" s="216" t="s">
        <v>73</v>
      </c>
      <c r="AY1155" s="217" t="s">
        <v>171</v>
      </c>
    </row>
    <row r="1156" spans="2:51" s="255" customFormat="1" ht="13.5" x14ac:dyDescent="0.3">
      <c r="B1156" s="254"/>
      <c r="D1156" s="212" t="s">
        <v>181</v>
      </c>
      <c r="E1156" s="256" t="s">
        <v>5</v>
      </c>
      <c r="F1156" s="257" t="s">
        <v>1505</v>
      </c>
      <c r="H1156" s="256" t="s">
        <v>5</v>
      </c>
      <c r="M1156" s="254"/>
      <c r="N1156" s="258"/>
      <c r="O1156" s="259"/>
      <c r="P1156" s="259"/>
      <c r="Q1156" s="259"/>
      <c r="R1156" s="259"/>
      <c r="S1156" s="259"/>
      <c r="T1156" s="259"/>
      <c r="U1156" s="259"/>
      <c r="V1156" s="259"/>
      <c r="W1156" s="259"/>
      <c r="X1156" s="260"/>
      <c r="AT1156" s="256" t="s">
        <v>181</v>
      </c>
      <c r="AU1156" s="256" t="s">
        <v>83</v>
      </c>
      <c r="AV1156" s="255" t="s">
        <v>81</v>
      </c>
      <c r="AW1156" s="255" t="s">
        <v>7</v>
      </c>
      <c r="AX1156" s="255" t="s">
        <v>73</v>
      </c>
      <c r="AY1156" s="256" t="s">
        <v>171</v>
      </c>
    </row>
    <row r="1157" spans="2:51" s="216" customFormat="1" ht="13.5" x14ac:dyDescent="0.3">
      <c r="B1157" s="215"/>
      <c r="D1157" s="212" t="s">
        <v>181</v>
      </c>
      <c r="E1157" s="217" t="s">
        <v>5</v>
      </c>
      <c r="F1157" s="218" t="s">
        <v>1607</v>
      </c>
      <c r="H1157" s="219">
        <v>9.76</v>
      </c>
      <c r="M1157" s="215"/>
      <c r="N1157" s="220"/>
      <c r="O1157" s="221"/>
      <c r="P1157" s="221"/>
      <c r="Q1157" s="221"/>
      <c r="R1157" s="221"/>
      <c r="S1157" s="221"/>
      <c r="T1157" s="221"/>
      <c r="U1157" s="221"/>
      <c r="V1157" s="221"/>
      <c r="W1157" s="221"/>
      <c r="X1157" s="222"/>
      <c r="AT1157" s="217" t="s">
        <v>181</v>
      </c>
      <c r="AU1157" s="217" t="s">
        <v>83</v>
      </c>
      <c r="AV1157" s="216" t="s">
        <v>83</v>
      </c>
      <c r="AW1157" s="216" t="s">
        <v>7</v>
      </c>
      <c r="AX1157" s="216" t="s">
        <v>73</v>
      </c>
      <c r="AY1157" s="217" t="s">
        <v>171</v>
      </c>
    </row>
    <row r="1158" spans="2:51" s="255" customFormat="1" ht="13.5" x14ac:dyDescent="0.3">
      <c r="B1158" s="254"/>
      <c r="D1158" s="212" t="s">
        <v>181</v>
      </c>
      <c r="E1158" s="256" t="s">
        <v>5</v>
      </c>
      <c r="F1158" s="257" t="s">
        <v>1489</v>
      </c>
      <c r="H1158" s="256" t="s">
        <v>5</v>
      </c>
      <c r="M1158" s="254"/>
      <c r="N1158" s="258"/>
      <c r="O1158" s="259"/>
      <c r="P1158" s="259"/>
      <c r="Q1158" s="259"/>
      <c r="R1158" s="259"/>
      <c r="S1158" s="259"/>
      <c r="T1158" s="259"/>
      <c r="U1158" s="259"/>
      <c r="V1158" s="259"/>
      <c r="W1158" s="259"/>
      <c r="X1158" s="260"/>
      <c r="AT1158" s="256" t="s">
        <v>181</v>
      </c>
      <c r="AU1158" s="256" t="s">
        <v>83</v>
      </c>
      <c r="AV1158" s="255" t="s">
        <v>81</v>
      </c>
      <c r="AW1158" s="255" t="s">
        <v>7</v>
      </c>
      <c r="AX1158" s="255" t="s">
        <v>73</v>
      </c>
      <c r="AY1158" s="256" t="s">
        <v>171</v>
      </c>
    </row>
    <row r="1159" spans="2:51" s="216" customFormat="1" ht="13.5" x14ac:dyDescent="0.3">
      <c r="B1159" s="215"/>
      <c r="D1159" s="212" t="s">
        <v>181</v>
      </c>
      <c r="E1159" s="217" t="s">
        <v>5</v>
      </c>
      <c r="F1159" s="218" t="s">
        <v>1608</v>
      </c>
      <c r="H1159" s="219">
        <v>8.18</v>
      </c>
      <c r="M1159" s="215"/>
      <c r="N1159" s="220"/>
      <c r="O1159" s="221"/>
      <c r="P1159" s="221"/>
      <c r="Q1159" s="221"/>
      <c r="R1159" s="221"/>
      <c r="S1159" s="221"/>
      <c r="T1159" s="221"/>
      <c r="U1159" s="221"/>
      <c r="V1159" s="221"/>
      <c r="W1159" s="221"/>
      <c r="X1159" s="222"/>
      <c r="AT1159" s="217" t="s">
        <v>181</v>
      </c>
      <c r="AU1159" s="217" t="s">
        <v>83</v>
      </c>
      <c r="AV1159" s="216" t="s">
        <v>83</v>
      </c>
      <c r="AW1159" s="216" t="s">
        <v>7</v>
      </c>
      <c r="AX1159" s="216" t="s">
        <v>73</v>
      </c>
      <c r="AY1159" s="217" t="s">
        <v>171</v>
      </c>
    </row>
    <row r="1160" spans="2:51" s="255" customFormat="1" ht="13.5" x14ac:dyDescent="0.3">
      <c r="B1160" s="254"/>
      <c r="D1160" s="212" t="s">
        <v>181</v>
      </c>
      <c r="E1160" s="256" t="s">
        <v>5</v>
      </c>
      <c r="F1160" s="257" t="s">
        <v>1491</v>
      </c>
      <c r="H1160" s="256" t="s">
        <v>5</v>
      </c>
      <c r="M1160" s="254"/>
      <c r="N1160" s="258"/>
      <c r="O1160" s="259"/>
      <c r="P1160" s="259"/>
      <c r="Q1160" s="259"/>
      <c r="R1160" s="259"/>
      <c r="S1160" s="259"/>
      <c r="T1160" s="259"/>
      <c r="U1160" s="259"/>
      <c r="V1160" s="259"/>
      <c r="W1160" s="259"/>
      <c r="X1160" s="260"/>
      <c r="AT1160" s="256" t="s">
        <v>181</v>
      </c>
      <c r="AU1160" s="256" t="s">
        <v>83</v>
      </c>
      <c r="AV1160" s="255" t="s">
        <v>81</v>
      </c>
      <c r="AW1160" s="255" t="s">
        <v>7</v>
      </c>
      <c r="AX1160" s="255" t="s">
        <v>73</v>
      </c>
      <c r="AY1160" s="256" t="s">
        <v>171</v>
      </c>
    </row>
    <row r="1161" spans="2:51" s="216" customFormat="1" ht="13.5" x14ac:dyDescent="0.3">
      <c r="B1161" s="215"/>
      <c r="D1161" s="212" t="s">
        <v>181</v>
      </c>
      <c r="E1161" s="217" t="s">
        <v>5</v>
      </c>
      <c r="F1161" s="218" t="s">
        <v>1609</v>
      </c>
      <c r="H1161" s="219">
        <v>2.31</v>
      </c>
      <c r="M1161" s="215"/>
      <c r="N1161" s="220"/>
      <c r="O1161" s="221"/>
      <c r="P1161" s="221"/>
      <c r="Q1161" s="221"/>
      <c r="R1161" s="221"/>
      <c r="S1161" s="221"/>
      <c r="T1161" s="221"/>
      <c r="U1161" s="221"/>
      <c r="V1161" s="221"/>
      <c r="W1161" s="221"/>
      <c r="X1161" s="222"/>
      <c r="AT1161" s="217" t="s">
        <v>181</v>
      </c>
      <c r="AU1161" s="217" t="s">
        <v>83</v>
      </c>
      <c r="AV1161" s="216" t="s">
        <v>83</v>
      </c>
      <c r="AW1161" s="216" t="s">
        <v>7</v>
      </c>
      <c r="AX1161" s="216" t="s">
        <v>73</v>
      </c>
      <c r="AY1161" s="217" t="s">
        <v>171</v>
      </c>
    </row>
    <row r="1162" spans="2:51" s="255" customFormat="1" ht="13.5" x14ac:dyDescent="0.3">
      <c r="B1162" s="254"/>
      <c r="D1162" s="212" t="s">
        <v>181</v>
      </c>
      <c r="E1162" s="256" t="s">
        <v>5</v>
      </c>
      <c r="F1162" s="257" t="s">
        <v>1493</v>
      </c>
      <c r="H1162" s="256" t="s">
        <v>5</v>
      </c>
      <c r="M1162" s="254"/>
      <c r="N1162" s="258"/>
      <c r="O1162" s="259"/>
      <c r="P1162" s="259"/>
      <c r="Q1162" s="259"/>
      <c r="R1162" s="259"/>
      <c r="S1162" s="259"/>
      <c r="T1162" s="259"/>
      <c r="U1162" s="259"/>
      <c r="V1162" s="259"/>
      <c r="W1162" s="259"/>
      <c r="X1162" s="260"/>
      <c r="AT1162" s="256" t="s">
        <v>181</v>
      </c>
      <c r="AU1162" s="256" t="s">
        <v>83</v>
      </c>
      <c r="AV1162" s="255" t="s">
        <v>81</v>
      </c>
      <c r="AW1162" s="255" t="s">
        <v>7</v>
      </c>
      <c r="AX1162" s="255" t="s">
        <v>73</v>
      </c>
      <c r="AY1162" s="256" t="s">
        <v>171</v>
      </c>
    </row>
    <row r="1163" spans="2:51" s="216" customFormat="1" ht="13.5" x14ac:dyDescent="0.3">
      <c r="B1163" s="215"/>
      <c r="D1163" s="212" t="s">
        <v>181</v>
      </c>
      <c r="E1163" s="217" t="s">
        <v>5</v>
      </c>
      <c r="F1163" s="218" t="s">
        <v>1610</v>
      </c>
      <c r="H1163" s="219">
        <v>1.2</v>
      </c>
      <c r="M1163" s="215"/>
      <c r="N1163" s="220"/>
      <c r="O1163" s="221"/>
      <c r="P1163" s="221"/>
      <c r="Q1163" s="221"/>
      <c r="R1163" s="221"/>
      <c r="S1163" s="221"/>
      <c r="T1163" s="221"/>
      <c r="U1163" s="221"/>
      <c r="V1163" s="221"/>
      <c r="W1163" s="221"/>
      <c r="X1163" s="222"/>
      <c r="AT1163" s="217" t="s">
        <v>181</v>
      </c>
      <c r="AU1163" s="217" t="s">
        <v>83</v>
      </c>
      <c r="AV1163" s="216" t="s">
        <v>83</v>
      </c>
      <c r="AW1163" s="216" t="s">
        <v>7</v>
      </c>
      <c r="AX1163" s="216" t="s">
        <v>73</v>
      </c>
      <c r="AY1163" s="217" t="s">
        <v>171</v>
      </c>
    </row>
    <row r="1164" spans="2:51" s="255" customFormat="1" ht="13.5" x14ac:dyDescent="0.3">
      <c r="B1164" s="254"/>
      <c r="D1164" s="212" t="s">
        <v>181</v>
      </c>
      <c r="E1164" s="256" t="s">
        <v>5</v>
      </c>
      <c r="F1164" s="257" t="s">
        <v>1495</v>
      </c>
      <c r="H1164" s="256" t="s">
        <v>5</v>
      </c>
      <c r="M1164" s="254"/>
      <c r="N1164" s="258"/>
      <c r="O1164" s="259"/>
      <c r="P1164" s="259"/>
      <c r="Q1164" s="259"/>
      <c r="R1164" s="259"/>
      <c r="S1164" s="259"/>
      <c r="T1164" s="259"/>
      <c r="U1164" s="259"/>
      <c r="V1164" s="259"/>
      <c r="W1164" s="259"/>
      <c r="X1164" s="260"/>
      <c r="AT1164" s="256" t="s">
        <v>181</v>
      </c>
      <c r="AU1164" s="256" t="s">
        <v>83</v>
      </c>
      <c r="AV1164" s="255" t="s">
        <v>81</v>
      </c>
      <c r="AW1164" s="255" t="s">
        <v>7</v>
      </c>
      <c r="AX1164" s="255" t="s">
        <v>73</v>
      </c>
      <c r="AY1164" s="256" t="s">
        <v>171</v>
      </c>
    </row>
    <row r="1165" spans="2:51" s="216" customFormat="1" ht="13.5" x14ac:dyDescent="0.3">
      <c r="B1165" s="215"/>
      <c r="D1165" s="212" t="s">
        <v>181</v>
      </c>
      <c r="E1165" s="217" t="s">
        <v>5</v>
      </c>
      <c r="F1165" s="218" t="s">
        <v>1611</v>
      </c>
      <c r="H1165" s="219">
        <v>1.83</v>
      </c>
      <c r="M1165" s="215"/>
      <c r="N1165" s="220"/>
      <c r="O1165" s="221"/>
      <c r="P1165" s="221"/>
      <c r="Q1165" s="221"/>
      <c r="R1165" s="221"/>
      <c r="S1165" s="221"/>
      <c r="T1165" s="221"/>
      <c r="U1165" s="221"/>
      <c r="V1165" s="221"/>
      <c r="W1165" s="221"/>
      <c r="X1165" s="222"/>
      <c r="AT1165" s="217" t="s">
        <v>181</v>
      </c>
      <c r="AU1165" s="217" t="s">
        <v>83</v>
      </c>
      <c r="AV1165" s="216" t="s">
        <v>83</v>
      </c>
      <c r="AW1165" s="216" t="s">
        <v>7</v>
      </c>
      <c r="AX1165" s="216" t="s">
        <v>73</v>
      </c>
      <c r="AY1165" s="217" t="s">
        <v>171</v>
      </c>
    </row>
    <row r="1166" spans="2:51" s="244" customFormat="1" ht="13.5" x14ac:dyDescent="0.3">
      <c r="B1166" s="243"/>
      <c r="C1166" s="249"/>
      <c r="D1166" s="262" t="s">
        <v>181</v>
      </c>
      <c r="E1166" s="290" t="s">
        <v>5</v>
      </c>
      <c r="F1166" s="291" t="s">
        <v>501</v>
      </c>
      <c r="G1166" s="249"/>
      <c r="H1166" s="292">
        <v>48.15</v>
      </c>
      <c r="I1166" s="249"/>
      <c r="J1166" s="249"/>
      <c r="K1166" s="249"/>
      <c r="L1166" s="249"/>
      <c r="M1166" s="243"/>
      <c r="N1166" s="248"/>
      <c r="O1166" s="249"/>
      <c r="P1166" s="249"/>
      <c r="Q1166" s="249"/>
      <c r="R1166" s="249"/>
      <c r="S1166" s="249"/>
      <c r="T1166" s="249"/>
      <c r="U1166" s="249"/>
      <c r="V1166" s="249"/>
      <c r="W1166" s="249"/>
      <c r="X1166" s="250"/>
      <c r="AT1166" s="245" t="s">
        <v>181</v>
      </c>
      <c r="AU1166" s="245" t="s">
        <v>83</v>
      </c>
      <c r="AV1166" s="244" t="s">
        <v>188</v>
      </c>
      <c r="AW1166" s="244" t="s">
        <v>7</v>
      </c>
      <c r="AX1166" s="244" t="s">
        <v>73</v>
      </c>
      <c r="AY1166" s="245" t="s">
        <v>171</v>
      </c>
    </row>
    <row r="1167" spans="2:51" s="255" customFormat="1" ht="13.5" x14ac:dyDescent="0.3">
      <c r="B1167" s="254"/>
      <c r="D1167" s="212" t="s">
        <v>181</v>
      </c>
      <c r="E1167" s="256" t="s">
        <v>5</v>
      </c>
      <c r="F1167" s="257" t="s">
        <v>1874</v>
      </c>
      <c r="H1167" s="256" t="s">
        <v>5</v>
      </c>
      <c r="M1167" s="254"/>
      <c r="N1167" s="258"/>
      <c r="O1167" s="259"/>
      <c r="P1167" s="259"/>
      <c r="Q1167" s="259"/>
      <c r="R1167" s="259"/>
      <c r="S1167" s="259"/>
      <c r="T1167" s="259"/>
      <c r="U1167" s="259"/>
      <c r="V1167" s="259"/>
      <c r="W1167" s="259"/>
      <c r="X1167" s="260"/>
      <c r="AT1167" s="256" t="s">
        <v>181</v>
      </c>
      <c r="AU1167" s="256" t="s">
        <v>83</v>
      </c>
      <c r="AV1167" s="255" t="s">
        <v>81</v>
      </c>
      <c r="AW1167" s="255" t="s">
        <v>7</v>
      </c>
      <c r="AX1167" s="255" t="s">
        <v>73</v>
      </c>
      <c r="AY1167" s="256" t="s">
        <v>171</v>
      </c>
    </row>
    <row r="1168" spans="2:51" s="255" customFormat="1" ht="13.5" x14ac:dyDescent="0.3">
      <c r="B1168" s="254"/>
      <c r="D1168" s="212" t="s">
        <v>181</v>
      </c>
      <c r="E1168" s="256" t="s">
        <v>5</v>
      </c>
      <c r="F1168" s="257" t="s">
        <v>1329</v>
      </c>
      <c r="H1168" s="256" t="s">
        <v>5</v>
      </c>
      <c r="M1168" s="254"/>
      <c r="N1168" s="258"/>
      <c r="O1168" s="259"/>
      <c r="P1168" s="259"/>
      <c r="Q1168" s="259"/>
      <c r="R1168" s="259"/>
      <c r="S1168" s="259"/>
      <c r="T1168" s="259"/>
      <c r="U1168" s="259"/>
      <c r="V1168" s="259"/>
      <c r="W1168" s="259"/>
      <c r="X1168" s="260"/>
      <c r="AT1168" s="256" t="s">
        <v>181</v>
      </c>
      <c r="AU1168" s="256" t="s">
        <v>83</v>
      </c>
      <c r="AV1168" s="255" t="s">
        <v>81</v>
      </c>
      <c r="AW1168" s="255" t="s">
        <v>7</v>
      </c>
      <c r="AX1168" s="255" t="s">
        <v>73</v>
      </c>
      <c r="AY1168" s="256" t="s">
        <v>171</v>
      </c>
    </row>
    <row r="1169" spans="2:65" s="216" customFormat="1" ht="13.5" x14ac:dyDescent="0.3">
      <c r="B1169" s="215"/>
      <c r="D1169" s="212" t="s">
        <v>181</v>
      </c>
      <c r="E1169" s="217" t="s">
        <v>5</v>
      </c>
      <c r="F1169" s="218" t="s">
        <v>1875</v>
      </c>
      <c r="H1169" s="219">
        <v>199.54</v>
      </c>
      <c r="M1169" s="215"/>
      <c r="N1169" s="220"/>
      <c r="O1169" s="221"/>
      <c r="P1169" s="221"/>
      <c r="Q1169" s="221"/>
      <c r="R1169" s="221"/>
      <c r="S1169" s="221"/>
      <c r="T1169" s="221"/>
      <c r="U1169" s="221"/>
      <c r="V1169" s="221"/>
      <c r="W1169" s="221"/>
      <c r="X1169" s="222"/>
      <c r="AT1169" s="217" t="s">
        <v>181</v>
      </c>
      <c r="AU1169" s="217" t="s">
        <v>83</v>
      </c>
      <c r="AV1169" s="216" t="s">
        <v>83</v>
      </c>
      <c r="AW1169" s="216" t="s">
        <v>7</v>
      </c>
      <c r="AX1169" s="216" t="s">
        <v>73</v>
      </c>
      <c r="AY1169" s="217" t="s">
        <v>171</v>
      </c>
    </row>
    <row r="1170" spans="2:65" s="255" customFormat="1" ht="13.5" x14ac:dyDescent="0.3">
      <c r="B1170" s="254"/>
      <c r="D1170" s="212" t="s">
        <v>181</v>
      </c>
      <c r="E1170" s="256" t="s">
        <v>5</v>
      </c>
      <c r="F1170" s="257" t="s">
        <v>1331</v>
      </c>
      <c r="H1170" s="256" t="s">
        <v>5</v>
      </c>
      <c r="M1170" s="254"/>
      <c r="N1170" s="258"/>
      <c r="O1170" s="259"/>
      <c r="P1170" s="259"/>
      <c r="Q1170" s="259"/>
      <c r="R1170" s="259"/>
      <c r="S1170" s="259"/>
      <c r="T1170" s="259"/>
      <c r="U1170" s="259"/>
      <c r="V1170" s="259"/>
      <c r="W1170" s="259"/>
      <c r="X1170" s="260"/>
      <c r="AT1170" s="256" t="s">
        <v>181</v>
      </c>
      <c r="AU1170" s="256" t="s">
        <v>83</v>
      </c>
      <c r="AV1170" s="255" t="s">
        <v>81</v>
      </c>
      <c r="AW1170" s="255" t="s">
        <v>7</v>
      </c>
      <c r="AX1170" s="255" t="s">
        <v>73</v>
      </c>
      <c r="AY1170" s="256" t="s">
        <v>171</v>
      </c>
    </row>
    <row r="1171" spans="2:65" s="216" customFormat="1" ht="13.5" x14ac:dyDescent="0.3">
      <c r="B1171" s="215"/>
      <c r="D1171" s="212" t="s">
        <v>181</v>
      </c>
      <c r="E1171" s="217" t="s">
        <v>5</v>
      </c>
      <c r="F1171" s="218" t="s">
        <v>1876</v>
      </c>
      <c r="H1171" s="219">
        <v>24.4</v>
      </c>
      <c r="M1171" s="215"/>
      <c r="N1171" s="220"/>
      <c r="O1171" s="221"/>
      <c r="P1171" s="221"/>
      <c r="Q1171" s="221"/>
      <c r="R1171" s="221"/>
      <c r="S1171" s="221"/>
      <c r="T1171" s="221"/>
      <c r="U1171" s="221"/>
      <c r="V1171" s="221"/>
      <c r="W1171" s="221"/>
      <c r="X1171" s="222"/>
      <c r="AT1171" s="217" t="s">
        <v>181</v>
      </c>
      <c r="AU1171" s="217" t="s">
        <v>83</v>
      </c>
      <c r="AV1171" s="216" t="s">
        <v>83</v>
      </c>
      <c r="AW1171" s="216" t="s">
        <v>7</v>
      </c>
      <c r="AX1171" s="216" t="s">
        <v>73</v>
      </c>
      <c r="AY1171" s="217" t="s">
        <v>171</v>
      </c>
    </row>
    <row r="1172" spans="2:65" s="244" customFormat="1" ht="13.5" x14ac:dyDescent="0.3">
      <c r="B1172" s="243"/>
      <c r="D1172" s="212" t="s">
        <v>181</v>
      </c>
      <c r="E1172" s="245" t="s">
        <v>5</v>
      </c>
      <c r="F1172" s="246" t="s">
        <v>501</v>
      </c>
      <c r="H1172" s="247">
        <v>223.94</v>
      </c>
      <c r="M1172" s="243"/>
      <c r="N1172" s="248"/>
      <c r="O1172" s="249"/>
      <c r="P1172" s="249"/>
      <c r="Q1172" s="249"/>
      <c r="R1172" s="249"/>
      <c r="S1172" s="249"/>
      <c r="T1172" s="249"/>
      <c r="U1172" s="249"/>
      <c r="V1172" s="249"/>
      <c r="W1172" s="249"/>
      <c r="X1172" s="250"/>
      <c r="AT1172" s="245" t="s">
        <v>181</v>
      </c>
      <c r="AU1172" s="245" t="s">
        <v>83</v>
      </c>
      <c r="AV1172" s="244" t="s">
        <v>188</v>
      </c>
      <c r="AW1172" s="244" t="s">
        <v>7</v>
      </c>
      <c r="AX1172" s="244" t="s">
        <v>73</v>
      </c>
      <c r="AY1172" s="245" t="s">
        <v>171</v>
      </c>
    </row>
    <row r="1173" spans="2:65" s="224" customFormat="1" ht="13.5" x14ac:dyDescent="0.3">
      <c r="B1173" s="223"/>
      <c r="D1173" s="212" t="s">
        <v>181</v>
      </c>
      <c r="E1173" s="225" t="s">
        <v>5</v>
      </c>
      <c r="F1173" s="226" t="s">
        <v>205</v>
      </c>
      <c r="H1173" s="227">
        <v>272.08999999999997</v>
      </c>
      <c r="M1173" s="223"/>
      <c r="N1173" s="228"/>
      <c r="O1173" s="229"/>
      <c r="P1173" s="229"/>
      <c r="Q1173" s="229"/>
      <c r="R1173" s="229"/>
      <c r="S1173" s="229"/>
      <c r="T1173" s="229"/>
      <c r="U1173" s="229"/>
      <c r="V1173" s="229"/>
      <c r="W1173" s="229"/>
      <c r="X1173" s="230"/>
      <c r="AT1173" s="225" t="s">
        <v>181</v>
      </c>
      <c r="AU1173" s="225" t="s">
        <v>83</v>
      </c>
      <c r="AV1173" s="224" t="s">
        <v>177</v>
      </c>
      <c r="AW1173" s="224" t="s">
        <v>7</v>
      </c>
      <c r="AX1173" s="224" t="s">
        <v>81</v>
      </c>
      <c r="AY1173" s="225" t="s">
        <v>171</v>
      </c>
    </row>
    <row r="1174" spans="2:65" s="45" customFormat="1" ht="16.5" customHeight="1" x14ac:dyDescent="0.3">
      <c r="B1174" s="38"/>
      <c r="C1174" s="201" t="s">
        <v>826</v>
      </c>
      <c r="D1174" s="201" t="s">
        <v>173</v>
      </c>
      <c r="E1174" s="202" t="s">
        <v>1877</v>
      </c>
      <c r="F1174" s="203" t="s">
        <v>1878</v>
      </c>
      <c r="G1174" s="204" t="s">
        <v>176</v>
      </c>
      <c r="H1174" s="205">
        <v>28.07</v>
      </c>
      <c r="I1174" s="7"/>
      <c r="J1174" s="7"/>
      <c r="K1174" s="206">
        <f>ROUND(P1174*H1174,2)</f>
        <v>0</v>
      </c>
      <c r="L1174" s="203" t="s">
        <v>5</v>
      </c>
      <c r="M1174" s="38"/>
      <c r="N1174" s="207" t="s">
        <v>5</v>
      </c>
      <c r="O1174" s="208" t="s">
        <v>42</v>
      </c>
      <c r="P1174" s="144">
        <f>I1174+J1174</f>
        <v>0</v>
      </c>
      <c r="Q1174" s="144">
        <f>ROUND(I1174*H1174,2)</f>
        <v>0</v>
      </c>
      <c r="R1174" s="144">
        <f>ROUND(J1174*H1174,2)</f>
        <v>0</v>
      </c>
      <c r="S1174" s="39"/>
      <c r="T1174" s="209">
        <f>S1174*H1174</f>
        <v>0</v>
      </c>
      <c r="U1174" s="209">
        <v>0</v>
      </c>
      <c r="V1174" s="209">
        <f>U1174*H1174</f>
        <v>0</v>
      </c>
      <c r="W1174" s="209">
        <v>0</v>
      </c>
      <c r="X1174" s="210">
        <f>W1174*H1174</f>
        <v>0</v>
      </c>
      <c r="AR1174" s="17" t="s">
        <v>260</v>
      </c>
      <c r="AT1174" s="17" t="s">
        <v>173</v>
      </c>
      <c r="AU1174" s="17" t="s">
        <v>83</v>
      </c>
      <c r="AY1174" s="17" t="s">
        <v>171</v>
      </c>
      <c r="BE1174" s="211">
        <f>IF(O1174="základní",K1174,0)</f>
        <v>0</v>
      </c>
      <c r="BF1174" s="211">
        <f>IF(O1174="snížená",K1174,0)</f>
        <v>0</v>
      </c>
      <c r="BG1174" s="211">
        <f>IF(O1174="zákl. přenesená",K1174,0)</f>
        <v>0</v>
      </c>
      <c r="BH1174" s="211">
        <f>IF(O1174="sníž. přenesená",K1174,0)</f>
        <v>0</v>
      </c>
      <c r="BI1174" s="211">
        <f>IF(O1174="nulová",K1174,0)</f>
        <v>0</v>
      </c>
      <c r="BJ1174" s="17" t="s">
        <v>81</v>
      </c>
      <c r="BK1174" s="211">
        <f>ROUND(P1174*H1174,2)</f>
        <v>0</v>
      </c>
      <c r="BL1174" s="17" t="s">
        <v>260</v>
      </c>
      <c r="BM1174" s="17" t="s">
        <v>1879</v>
      </c>
    </row>
    <row r="1175" spans="2:65" s="45" customFormat="1" ht="27" x14ac:dyDescent="0.3">
      <c r="B1175" s="38"/>
      <c r="D1175" s="212" t="s">
        <v>179</v>
      </c>
      <c r="F1175" s="213" t="s">
        <v>1267</v>
      </c>
      <c r="M1175" s="38"/>
      <c r="N1175" s="214"/>
      <c r="O1175" s="39"/>
      <c r="P1175" s="39"/>
      <c r="Q1175" s="39"/>
      <c r="R1175" s="39"/>
      <c r="S1175" s="39"/>
      <c r="T1175" s="39"/>
      <c r="U1175" s="39"/>
      <c r="V1175" s="39"/>
      <c r="W1175" s="39"/>
      <c r="X1175" s="87"/>
      <c r="AT1175" s="17" t="s">
        <v>179</v>
      </c>
      <c r="AU1175" s="17" t="s">
        <v>83</v>
      </c>
    </row>
    <row r="1176" spans="2:65" s="255" customFormat="1" ht="13.5" x14ac:dyDescent="0.3">
      <c r="B1176" s="254"/>
      <c r="D1176" s="212" t="s">
        <v>181</v>
      </c>
      <c r="E1176" s="256" t="s">
        <v>5</v>
      </c>
      <c r="F1176" s="257" t="s">
        <v>1880</v>
      </c>
      <c r="H1176" s="256" t="s">
        <v>5</v>
      </c>
      <c r="M1176" s="254"/>
      <c r="N1176" s="258"/>
      <c r="O1176" s="259"/>
      <c r="P1176" s="259"/>
      <c r="Q1176" s="259"/>
      <c r="R1176" s="259"/>
      <c r="S1176" s="259"/>
      <c r="T1176" s="259"/>
      <c r="U1176" s="259"/>
      <c r="V1176" s="259"/>
      <c r="W1176" s="259"/>
      <c r="X1176" s="260"/>
      <c r="AT1176" s="256" t="s">
        <v>181</v>
      </c>
      <c r="AU1176" s="256" t="s">
        <v>83</v>
      </c>
      <c r="AV1176" s="255" t="s">
        <v>81</v>
      </c>
      <c r="AW1176" s="255" t="s">
        <v>7</v>
      </c>
      <c r="AX1176" s="255" t="s">
        <v>73</v>
      </c>
      <c r="AY1176" s="256" t="s">
        <v>171</v>
      </c>
    </row>
    <row r="1177" spans="2:65" s="255" customFormat="1" ht="13.5" x14ac:dyDescent="0.3">
      <c r="B1177" s="254"/>
      <c r="D1177" s="212" t="s">
        <v>181</v>
      </c>
      <c r="E1177" s="256" t="s">
        <v>5</v>
      </c>
      <c r="F1177" s="257" t="s">
        <v>1495</v>
      </c>
      <c r="H1177" s="256" t="s">
        <v>5</v>
      </c>
      <c r="M1177" s="254"/>
      <c r="N1177" s="258"/>
      <c r="O1177" s="259"/>
      <c r="P1177" s="259"/>
      <c r="Q1177" s="259"/>
      <c r="R1177" s="259"/>
      <c r="S1177" s="259"/>
      <c r="T1177" s="259"/>
      <c r="U1177" s="259"/>
      <c r="V1177" s="259"/>
      <c r="W1177" s="259"/>
      <c r="X1177" s="260"/>
      <c r="AT1177" s="256" t="s">
        <v>181</v>
      </c>
      <c r="AU1177" s="256" t="s">
        <v>83</v>
      </c>
      <c r="AV1177" s="255" t="s">
        <v>81</v>
      </c>
      <c r="AW1177" s="255" t="s">
        <v>7</v>
      </c>
      <c r="AX1177" s="255" t="s">
        <v>73</v>
      </c>
      <c r="AY1177" s="256" t="s">
        <v>171</v>
      </c>
    </row>
    <row r="1178" spans="2:65" s="216" customFormat="1" ht="13.5" x14ac:dyDescent="0.3">
      <c r="B1178" s="215"/>
      <c r="D1178" s="212" t="s">
        <v>181</v>
      </c>
      <c r="E1178" s="217" t="s">
        <v>5</v>
      </c>
      <c r="F1178" s="218" t="s">
        <v>1881</v>
      </c>
      <c r="H1178" s="219">
        <v>4.26</v>
      </c>
      <c r="M1178" s="215"/>
      <c r="N1178" s="220"/>
      <c r="O1178" s="221"/>
      <c r="P1178" s="221"/>
      <c r="Q1178" s="221"/>
      <c r="R1178" s="221"/>
      <c r="S1178" s="221"/>
      <c r="T1178" s="221"/>
      <c r="U1178" s="221"/>
      <c r="V1178" s="221"/>
      <c r="W1178" s="221"/>
      <c r="X1178" s="222"/>
      <c r="AT1178" s="217" t="s">
        <v>181</v>
      </c>
      <c r="AU1178" s="217" t="s">
        <v>83</v>
      </c>
      <c r="AV1178" s="216" t="s">
        <v>83</v>
      </c>
      <c r="AW1178" s="216" t="s">
        <v>7</v>
      </c>
      <c r="AX1178" s="216" t="s">
        <v>73</v>
      </c>
      <c r="AY1178" s="217" t="s">
        <v>171</v>
      </c>
    </row>
    <row r="1179" spans="2:65" s="255" customFormat="1" ht="13.5" x14ac:dyDescent="0.3">
      <c r="B1179" s="254"/>
      <c r="C1179" s="259"/>
      <c r="D1179" s="262" t="s">
        <v>181</v>
      </c>
      <c r="E1179" s="264" t="s">
        <v>5</v>
      </c>
      <c r="F1179" s="268" t="s">
        <v>1493</v>
      </c>
      <c r="G1179" s="259"/>
      <c r="H1179" s="264" t="s">
        <v>5</v>
      </c>
      <c r="I1179" s="259"/>
      <c r="J1179" s="259"/>
      <c r="K1179" s="259"/>
      <c r="L1179" s="259"/>
      <c r="M1179" s="254"/>
      <c r="N1179" s="258"/>
      <c r="O1179" s="259"/>
      <c r="P1179" s="259"/>
      <c r="Q1179" s="259"/>
      <c r="R1179" s="259"/>
      <c r="S1179" s="259"/>
      <c r="T1179" s="259"/>
      <c r="U1179" s="259"/>
      <c r="V1179" s="259"/>
      <c r="W1179" s="259"/>
      <c r="X1179" s="260"/>
      <c r="AT1179" s="256" t="s">
        <v>181</v>
      </c>
      <c r="AU1179" s="256" t="s">
        <v>83</v>
      </c>
      <c r="AV1179" s="255" t="s">
        <v>81</v>
      </c>
      <c r="AW1179" s="255" t="s">
        <v>7</v>
      </c>
      <c r="AX1179" s="255" t="s">
        <v>73</v>
      </c>
      <c r="AY1179" s="256" t="s">
        <v>171</v>
      </c>
    </row>
    <row r="1180" spans="2:65" s="216" customFormat="1" ht="13.5" x14ac:dyDescent="0.3">
      <c r="B1180" s="215"/>
      <c r="D1180" s="212" t="s">
        <v>181</v>
      </c>
      <c r="E1180" s="217" t="s">
        <v>5</v>
      </c>
      <c r="F1180" s="218" t="s">
        <v>1882</v>
      </c>
      <c r="H1180" s="219">
        <v>3.24</v>
      </c>
      <c r="M1180" s="215"/>
      <c r="N1180" s="220"/>
      <c r="O1180" s="221"/>
      <c r="P1180" s="221"/>
      <c r="Q1180" s="221"/>
      <c r="R1180" s="221"/>
      <c r="S1180" s="221"/>
      <c r="T1180" s="221"/>
      <c r="U1180" s="221"/>
      <c r="V1180" s="221"/>
      <c r="W1180" s="221"/>
      <c r="X1180" s="222"/>
      <c r="AT1180" s="217" t="s">
        <v>181</v>
      </c>
      <c r="AU1180" s="217" t="s">
        <v>83</v>
      </c>
      <c r="AV1180" s="216" t="s">
        <v>83</v>
      </c>
      <c r="AW1180" s="216" t="s">
        <v>7</v>
      </c>
      <c r="AX1180" s="216" t="s">
        <v>73</v>
      </c>
      <c r="AY1180" s="217" t="s">
        <v>171</v>
      </c>
    </row>
    <row r="1181" spans="2:65" s="255" customFormat="1" ht="13.5" x14ac:dyDescent="0.3">
      <c r="B1181" s="254"/>
      <c r="D1181" s="212" t="s">
        <v>181</v>
      </c>
      <c r="E1181" s="256" t="s">
        <v>5</v>
      </c>
      <c r="F1181" s="257" t="s">
        <v>1491</v>
      </c>
      <c r="H1181" s="256" t="s">
        <v>5</v>
      </c>
      <c r="M1181" s="254"/>
      <c r="N1181" s="258"/>
      <c r="O1181" s="259"/>
      <c r="P1181" s="259"/>
      <c r="Q1181" s="259"/>
      <c r="R1181" s="259"/>
      <c r="S1181" s="259"/>
      <c r="T1181" s="259"/>
      <c r="U1181" s="259"/>
      <c r="V1181" s="259"/>
      <c r="W1181" s="259"/>
      <c r="X1181" s="260"/>
      <c r="AT1181" s="256" t="s">
        <v>181</v>
      </c>
      <c r="AU1181" s="256" t="s">
        <v>83</v>
      </c>
      <c r="AV1181" s="255" t="s">
        <v>81</v>
      </c>
      <c r="AW1181" s="255" t="s">
        <v>7</v>
      </c>
      <c r="AX1181" s="255" t="s">
        <v>73</v>
      </c>
      <c r="AY1181" s="256" t="s">
        <v>171</v>
      </c>
    </row>
    <row r="1182" spans="2:65" s="216" customFormat="1" ht="13.5" x14ac:dyDescent="0.3">
      <c r="B1182" s="215"/>
      <c r="C1182" s="221"/>
      <c r="D1182" s="262" t="s">
        <v>181</v>
      </c>
      <c r="E1182" s="267" t="s">
        <v>5</v>
      </c>
      <c r="F1182" s="271" t="s">
        <v>1883</v>
      </c>
      <c r="G1182" s="221"/>
      <c r="H1182" s="273">
        <v>9.34</v>
      </c>
      <c r="I1182" s="221"/>
      <c r="J1182" s="221"/>
      <c r="K1182" s="221"/>
      <c r="L1182" s="221"/>
      <c r="M1182" s="215"/>
      <c r="N1182" s="220"/>
      <c r="O1182" s="221"/>
      <c r="P1182" s="221"/>
      <c r="Q1182" s="221"/>
      <c r="R1182" s="221"/>
      <c r="S1182" s="221"/>
      <c r="T1182" s="221"/>
      <c r="U1182" s="221"/>
      <c r="V1182" s="221"/>
      <c r="W1182" s="221"/>
      <c r="X1182" s="222"/>
      <c r="AT1182" s="217" t="s">
        <v>181</v>
      </c>
      <c r="AU1182" s="217" t="s">
        <v>83</v>
      </c>
      <c r="AV1182" s="216" t="s">
        <v>83</v>
      </c>
      <c r="AW1182" s="216" t="s">
        <v>7</v>
      </c>
      <c r="AX1182" s="216" t="s">
        <v>73</v>
      </c>
      <c r="AY1182" s="217" t="s">
        <v>171</v>
      </c>
    </row>
    <row r="1183" spans="2:65" s="255" customFormat="1" ht="13.5" x14ac:dyDescent="0.3">
      <c r="B1183" s="254"/>
      <c r="D1183" s="212" t="s">
        <v>181</v>
      </c>
      <c r="E1183" s="256" t="s">
        <v>5</v>
      </c>
      <c r="F1183" s="257" t="s">
        <v>1489</v>
      </c>
      <c r="H1183" s="256" t="s">
        <v>5</v>
      </c>
      <c r="M1183" s="254"/>
      <c r="N1183" s="258"/>
      <c r="O1183" s="259"/>
      <c r="P1183" s="259"/>
      <c r="Q1183" s="259"/>
      <c r="R1183" s="259"/>
      <c r="S1183" s="259"/>
      <c r="T1183" s="259"/>
      <c r="U1183" s="259"/>
      <c r="V1183" s="259"/>
      <c r="W1183" s="259"/>
      <c r="X1183" s="260"/>
      <c r="AT1183" s="256" t="s">
        <v>181</v>
      </c>
      <c r="AU1183" s="256" t="s">
        <v>83</v>
      </c>
      <c r="AV1183" s="255" t="s">
        <v>81</v>
      </c>
      <c r="AW1183" s="255" t="s">
        <v>7</v>
      </c>
      <c r="AX1183" s="255" t="s">
        <v>73</v>
      </c>
      <c r="AY1183" s="256" t="s">
        <v>171</v>
      </c>
    </row>
    <row r="1184" spans="2:65" s="216" customFormat="1" ht="13.5" x14ac:dyDescent="0.3">
      <c r="B1184" s="215"/>
      <c r="D1184" s="212" t="s">
        <v>181</v>
      </c>
      <c r="E1184" s="217" t="s">
        <v>5</v>
      </c>
      <c r="F1184" s="218" t="s">
        <v>1884</v>
      </c>
      <c r="H1184" s="219">
        <v>11.23</v>
      </c>
      <c r="M1184" s="215"/>
      <c r="N1184" s="220"/>
      <c r="O1184" s="221"/>
      <c r="P1184" s="221"/>
      <c r="Q1184" s="221"/>
      <c r="R1184" s="221"/>
      <c r="S1184" s="221"/>
      <c r="T1184" s="221"/>
      <c r="U1184" s="221"/>
      <c r="V1184" s="221"/>
      <c r="W1184" s="221"/>
      <c r="X1184" s="222"/>
      <c r="AT1184" s="217" t="s">
        <v>181</v>
      </c>
      <c r="AU1184" s="217" t="s">
        <v>83</v>
      </c>
      <c r="AV1184" s="216" t="s">
        <v>83</v>
      </c>
      <c r="AW1184" s="216" t="s">
        <v>7</v>
      </c>
      <c r="AX1184" s="216" t="s">
        <v>73</v>
      </c>
      <c r="AY1184" s="217" t="s">
        <v>171</v>
      </c>
    </row>
    <row r="1185" spans="2:65" s="224" customFormat="1" ht="13.5" x14ac:dyDescent="0.3">
      <c r="B1185" s="223"/>
      <c r="D1185" s="212" t="s">
        <v>181</v>
      </c>
      <c r="E1185" s="225" t="s">
        <v>5</v>
      </c>
      <c r="F1185" s="226" t="s">
        <v>205</v>
      </c>
      <c r="H1185" s="227">
        <v>28.07</v>
      </c>
      <c r="M1185" s="223"/>
      <c r="N1185" s="228"/>
      <c r="O1185" s="229"/>
      <c r="P1185" s="229"/>
      <c r="Q1185" s="229"/>
      <c r="R1185" s="229"/>
      <c r="S1185" s="229"/>
      <c r="T1185" s="229"/>
      <c r="U1185" s="229"/>
      <c r="V1185" s="229"/>
      <c r="W1185" s="229"/>
      <c r="X1185" s="230"/>
      <c r="AT1185" s="225" t="s">
        <v>181</v>
      </c>
      <c r="AU1185" s="225" t="s">
        <v>83</v>
      </c>
      <c r="AV1185" s="224" t="s">
        <v>177</v>
      </c>
      <c r="AW1185" s="224" t="s">
        <v>7</v>
      </c>
      <c r="AX1185" s="224" t="s">
        <v>81</v>
      </c>
      <c r="AY1185" s="225" t="s">
        <v>171</v>
      </c>
    </row>
    <row r="1186" spans="2:65" s="45" customFormat="1" ht="16.5" customHeight="1" x14ac:dyDescent="0.3">
      <c r="B1186" s="38"/>
      <c r="C1186" s="201" t="s">
        <v>1885</v>
      </c>
      <c r="D1186" s="201" t="s">
        <v>173</v>
      </c>
      <c r="E1186" s="202" t="s">
        <v>1886</v>
      </c>
      <c r="F1186" s="203" t="s">
        <v>1887</v>
      </c>
      <c r="G1186" s="204" t="s">
        <v>209</v>
      </c>
      <c r="H1186" s="205">
        <v>1.506</v>
      </c>
      <c r="I1186" s="7"/>
      <c r="J1186" s="7"/>
      <c r="K1186" s="206">
        <f>ROUND(P1186*H1186,2)</f>
        <v>0</v>
      </c>
      <c r="L1186" s="203" t="s">
        <v>5</v>
      </c>
      <c r="M1186" s="38"/>
      <c r="N1186" s="207" t="s">
        <v>5</v>
      </c>
      <c r="O1186" s="208" t="s">
        <v>42</v>
      </c>
      <c r="P1186" s="144">
        <f>I1186+J1186</f>
        <v>0</v>
      </c>
      <c r="Q1186" s="144">
        <f>ROUND(I1186*H1186,2)</f>
        <v>0</v>
      </c>
      <c r="R1186" s="144">
        <f>ROUND(J1186*H1186,2)</f>
        <v>0</v>
      </c>
      <c r="S1186" s="39"/>
      <c r="T1186" s="209">
        <f>S1186*H1186</f>
        <v>0</v>
      </c>
      <c r="U1186" s="209">
        <v>0</v>
      </c>
      <c r="V1186" s="209">
        <f>U1186*H1186</f>
        <v>0</v>
      </c>
      <c r="W1186" s="209">
        <v>0</v>
      </c>
      <c r="X1186" s="210">
        <f>W1186*H1186</f>
        <v>0</v>
      </c>
      <c r="AR1186" s="17" t="s">
        <v>260</v>
      </c>
      <c r="AT1186" s="17" t="s">
        <v>173</v>
      </c>
      <c r="AU1186" s="17" t="s">
        <v>83</v>
      </c>
      <c r="AY1186" s="17" t="s">
        <v>171</v>
      </c>
      <c r="BE1186" s="211">
        <f>IF(O1186="základní",K1186,0)</f>
        <v>0</v>
      </c>
      <c r="BF1186" s="211">
        <f>IF(O1186="snížená",K1186,0)</f>
        <v>0</v>
      </c>
      <c r="BG1186" s="211">
        <f>IF(O1186="zákl. přenesená",K1186,0)</f>
        <v>0</v>
      </c>
      <c r="BH1186" s="211">
        <f>IF(O1186="sníž. přenesená",K1186,0)</f>
        <v>0</v>
      </c>
      <c r="BI1186" s="211">
        <f>IF(O1186="nulová",K1186,0)</f>
        <v>0</v>
      </c>
      <c r="BJ1186" s="17" t="s">
        <v>81</v>
      </c>
      <c r="BK1186" s="211">
        <f>ROUND(P1186*H1186,2)</f>
        <v>0</v>
      </c>
      <c r="BL1186" s="17" t="s">
        <v>260</v>
      </c>
      <c r="BM1186" s="17" t="s">
        <v>1888</v>
      </c>
    </row>
    <row r="1187" spans="2:65" s="45" customFormat="1" ht="27" x14ac:dyDescent="0.3">
      <c r="B1187" s="38"/>
      <c r="D1187" s="212" t="s">
        <v>179</v>
      </c>
      <c r="F1187" s="213" t="s">
        <v>1267</v>
      </c>
      <c r="M1187" s="38"/>
      <c r="N1187" s="214"/>
      <c r="O1187" s="39"/>
      <c r="P1187" s="39"/>
      <c r="Q1187" s="39"/>
      <c r="R1187" s="39"/>
      <c r="S1187" s="39"/>
      <c r="T1187" s="39"/>
      <c r="U1187" s="39"/>
      <c r="V1187" s="39"/>
      <c r="W1187" s="39"/>
      <c r="X1187" s="87"/>
      <c r="AT1187" s="17" t="s">
        <v>179</v>
      </c>
      <c r="AU1187" s="17" t="s">
        <v>83</v>
      </c>
    </row>
    <row r="1188" spans="2:65" s="188" customFormat="1" ht="29.85" customHeight="1" x14ac:dyDescent="0.3">
      <c r="B1188" s="187"/>
      <c r="D1188" s="189" t="s">
        <v>72</v>
      </c>
      <c r="E1188" s="199" t="s">
        <v>1889</v>
      </c>
      <c r="F1188" s="199" t="s">
        <v>1890</v>
      </c>
      <c r="K1188" s="200">
        <f>BK1188</f>
        <v>0</v>
      </c>
      <c r="M1188" s="187"/>
      <c r="N1188" s="192"/>
      <c r="O1188" s="193"/>
      <c r="P1188" s="193"/>
      <c r="Q1188" s="194">
        <f>SUM(Q1189:Q1228)</f>
        <v>0</v>
      </c>
      <c r="R1188" s="194">
        <f>SUM(R1189:R1228)</f>
        <v>0</v>
      </c>
      <c r="S1188" s="193"/>
      <c r="T1188" s="195">
        <f>SUM(T1189:T1228)</f>
        <v>0</v>
      </c>
      <c r="U1188" s="193"/>
      <c r="V1188" s="195">
        <f>SUM(V1189:V1228)</f>
        <v>0</v>
      </c>
      <c r="W1188" s="193"/>
      <c r="X1188" s="196">
        <f>SUM(X1189:X1228)</f>
        <v>0</v>
      </c>
      <c r="AR1188" s="189" t="s">
        <v>83</v>
      </c>
      <c r="AT1188" s="197" t="s">
        <v>72</v>
      </c>
      <c r="AU1188" s="197" t="s">
        <v>81</v>
      </c>
      <c r="AY1188" s="189" t="s">
        <v>171</v>
      </c>
      <c r="BK1188" s="198">
        <f>SUM(BK1189:BK1228)</f>
        <v>0</v>
      </c>
    </row>
    <row r="1189" spans="2:65" s="45" customFormat="1" ht="25.5" customHeight="1" x14ac:dyDescent="0.3">
      <c r="B1189" s="38"/>
      <c r="C1189" s="201" t="s">
        <v>830</v>
      </c>
      <c r="D1189" s="201" t="s">
        <v>173</v>
      </c>
      <c r="E1189" s="202" t="s">
        <v>1891</v>
      </c>
      <c r="F1189" s="203" t="s">
        <v>1892</v>
      </c>
      <c r="G1189" s="204" t="s">
        <v>176</v>
      </c>
      <c r="H1189" s="205">
        <v>51.04</v>
      </c>
      <c r="I1189" s="7"/>
      <c r="J1189" s="7"/>
      <c r="K1189" s="206">
        <f>ROUND(P1189*H1189,2)</f>
        <v>0</v>
      </c>
      <c r="L1189" s="203" t="s">
        <v>5</v>
      </c>
      <c r="M1189" s="38"/>
      <c r="N1189" s="207" t="s">
        <v>5</v>
      </c>
      <c r="O1189" s="208" t="s">
        <v>42</v>
      </c>
      <c r="P1189" s="144">
        <f>I1189+J1189</f>
        <v>0</v>
      </c>
      <c r="Q1189" s="144">
        <f>ROUND(I1189*H1189,2)</f>
        <v>0</v>
      </c>
      <c r="R1189" s="144">
        <f>ROUND(J1189*H1189,2)</f>
        <v>0</v>
      </c>
      <c r="S1189" s="39"/>
      <c r="T1189" s="209">
        <f>S1189*H1189</f>
        <v>0</v>
      </c>
      <c r="U1189" s="209">
        <v>0</v>
      </c>
      <c r="V1189" s="209">
        <f>U1189*H1189</f>
        <v>0</v>
      </c>
      <c r="W1189" s="209">
        <v>0</v>
      </c>
      <c r="X1189" s="210">
        <f>W1189*H1189</f>
        <v>0</v>
      </c>
      <c r="AR1189" s="17" t="s">
        <v>260</v>
      </c>
      <c r="AT1189" s="17" t="s">
        <v>173</v>
      </c>
      <c r="AU1189" s="17" t="s">
        <v>83</v>
      </c>
      <c r="AY1189" s="17" t="s">
        <v>171</v>
      </c>
      <c r="BE1189" s="211">
        <f>IF(O1189="základní",K1189,0)</f>
        <v>0</v>
      </c>
      <c r="BF1189" s="211">
        <f>IF(O1189="snížená",K1189,0)</f>
        <v>0</v>
      </c>
      <c r="BG1189" s="211">
        <f>IF(O1189="zákl. přenesená",K1189,0)</f>
        <v>0</v>
      </c>
      <c r="BH1189" s="211">
        <f>IF(O1189="sníž. přenesená",K1189,0)</f>
        <v>0</v>
      </c>
      <c r="BI1189" s="211">
        <f>IF(O1189="nulová",K1189,0)</f>
        <v>0</v>
      </c>
      <c r="BJ1189" s="17" t="s">
        <v>81</v>
      </c>
      <c r="BK1189" s="211">
        <f>ROUND(P1189*H1189,2)</f>
        <v>0</v>
      </c>
      <c r="BL1189" s="17" t="s">
        <v>260</v>
      </c>
      <c r="BM1189" s="17" t="s">
        <v>1893</v>
      </c>
    </row>
    <row r="1190" spans="2:65" s="45" customFormat="1" ht="27" x14ac:dyDescent="0.3">
      <c r="B1190" s="38"/>
      <c r="D1190" s="212" t="s">
        <v>179</v>
      </c>
      <c r="F1190" s="213" t="s">
        <v>1267</v>
      </c>
      <c r="M1190" s="38"/>
      <c r="N1190" s="214"/>
      <c r="O1190" s="39"/>
      <c r="P1190" s="39"/>
      <c r="Q1190" s="39"/>
      <c r="R1190" s="39"/>
      <c r="S1190" s="39"/>
      <c r="T1190" s="39"/>
      <c r="U1190" s="39"/>
      <c r="V1190" s="39"/>
      <c r="W1190" s="39"/>
      <c r="X1190" s="87"/>
      <c r="AT1190" s="17" t="s">
        <v>179</v>
      </c>
      <c r="AU1190" s="17" t="s">
        <v>83</v>
      </c>
    </row>
    <row r="1191" spans="2:65" s="255" customFormat="1" ht="13.5" x14ac:dyDescent="0.3">
      <c r="B1191" s="254"/>
      <c r="D1191" s="212" t="s">
        <v>181</v>
      </c>
      <c r="E1191" s="256" t="s">
        <v>5</v>
      </c>
      <c r="F1191" s="257" t="s">
        <v>1486</v>
      </c>
      <c r="H1191" s="256" t="s">
        <v>5</v>
      </c>
      <c r="M1191" s="254"/>
      <c r="N1191" s="258"/>
      <c r="O1191" s="259"/>
      <c r="P1191" s="259"/>
      <c r="Q1191" s="259"/>
      <c r="R1191" s="259"/>
      <c r="S1191" s="259"/>
      <c r="T1191" s="259"/>
      <c r="U1191" s="259"/>
      <c r="V1191" s="259"/>
      <c r="W1191" s="259"/>
      <c r="X1191" s="260"/>
      <c r="AT1191" s="256" t="s">
        <v>181</v>
      </c>
      <c r="AU1191" s="256" t="s">
        <v>83</v>
      </c>
      <c r="AV1191" s="255" t="s">
        <v>81</v>
      </c>
      <c r="AW1191" s="255" t="s">
        <v>7</v>
      </c>
      <c r="AX1191" s="255" t="s">
        <v>73</v>
      </c>
      <c r="AY1191" s="256" t="s">
        <v>171</v>
      </c>
    </row>
    <row r="1192" spans="2:65" s="255" customFormat="1" ht="13.5" x14ac:dyDescent="0.3">
      <c r="B1192" s="254"/>
      <c r="D1192" s="212" t="s">
        <v>181</v>
      </c>
      <c r="E1192" s="256" t="s">
        <v>5</v>
      </c>
      <c r="F1192" s="257" t="s">
        <v>1487</v>
      </c>
      <c r="H1192" s="256" t="s">
        <v>5</v>
      </c>
      <c r="M1192" s="254"/>
      <c r="N1192" s="258"/>
      <c r="O1192" s="259"/>
      <c r="P1192" s="259"/>
      <c r="Q1192" s="259"/>
      <c r="R1192" s="259"/>
      <c r="S1192" s="259"/>
      <c r="T1192" s="259"/>
      <c r="U1192" s="259"/>
      <c r="V1192" s="259"/>
      <c r="W1192" s="259"/>
      <c r="X1192" s="260"/>
      <c r="AT1192" s="256" t="s">
        <v>181</v>
      </c>
      <c r="AU1192" s="256" t="s">
        <v>83</v>
      </c>
      <c r="AV1192" s="255" t="s">
        <v>81</v>
      </c>
      <c r="AW1192" s="255" t="s">
        <v>7</v>
      </c>
      <c r="AX1192" s="255" t="s">
        <v>73</v>
      </c>
      <c r="AY1192" s="256" t="s">
        <v>171</v>
      </c>
    </row>
    <row r="1193" spans="2:65" s="216" customFormat="1" ht="13.5" x14ac:dyDescent="0.3">
      <c r="B1193" s="215"/>
      <c r="D1193" s="212" t="s">
        <v>181</v>
      </c>
      <c r="E1193" s="217" t="s">
        <v>5</v>
      </c>
      <c r="F1193" s="218" t="s">
        <v>1488</v>
      </c>
      <c r="H1193" s="219">
        <v>6.79</v>
      </c>
      <c r="M1193" s="215"/>
      <c r="N1193" s="220"/>
      <c r="O1193" s="221"/>
      <c r="P1193" s="221"/>
      <c r="Q1193" s="221"/>
      <c r="R1193" s="221"/>
      <c r="S1193" s="221"/>
      <c r="T1193" s="221"/>
      <c r="U1193" s="221"/>
      <c r="V1193" s="221"/>
      <c r="W1193" s="221"/>
      <c r="X1193" s="222"/>
      <c r="AT1193" s="217" t="s">
        <v>181</v>
      </c>
      <c r="AU1193" s="217" t="s">
        <v>83</v>
      </c>
      <c r="AV1193" s="216" t="s">
        <v>83</v>
      </c>
      <c r="AW1193" s="216" t="s">
        <v>7</v>
      </c>
      <c r="AX1193" s="216" t="s">
        <v>73</v>
      </c>
      <c r="AY1193" s="217" t="s">
        <v>171</v>
      </c>
    </row>
    <row r="1194" spans="2:65" s="255" customFormat="1" ht="13.5" x14ac:dyDescent="0.3">
      <c r="B1194" s="254"/>
      <c r="D1194" s="212" t="s">
        <v>181</v>
      </c>
      <c r="E1194" s="256" t="s">
        <v>5</v>
      </c>
      <c r="F1194" s="257" t="s">
        <v>1489</v>
      </c>
      <c r="H1194" s="256" t="s">
        <v>5</v>
      </c>
      <c r="M1194" s="254"/>
      <c r="N1194" s="258"/>
      <c r="O1194" s="259"/>
      <c r="P1194" s="259"/>
      <c r="Q1194" s="259"/>
      <c r="R1194" s="259"/>
      <c r="S1194" s="259"/>
      <c r="T1194" s="259"/>
      <c r="U1194" s="259"/>
      <c r="V1194" s="259"/>
      <c r="W1194" s="259"/>
      <c r="X1194" s="260"/>
      <c r="AT1194" s="256" t="s">
        <v>181</v>
      </c>
      <c r="AU1194" s="256" t="s">
        <v>83</v>
      </c>
      <c r="AV1194" s="255" t="s">
        <v>81</v>
      </c>
      <c r="AW1194" s="255" t="s">
        <v>7</v>
      </c>
      <c r="AX1194" s="255" t="s">
        <v>73</v>
      </c>
      <c r="AY1194" s="256" t="s">
        <v>171</v>
      </c>
    </row>
    <row r="1195" spans="2:65" s="216" customFormat="1" ht="13.5" x14ac:dyDescent="0.3">
      <c r="B1195" s="215"/>
      <c r="D1195" s="212" t="s">
        <v>181</v>
      </c>
      <c r="E1195" s="217" t="s">
        <v>5</v>
      </c>
      <c r="F1195" s="218" t="s">
        <v>1490</v>
      </c>
      <c r="H1195" s="219">
        <v>16.21</v>
      </c>
      <c r="M1195" s="215"/>
      <c r="N1195" s="220"/>
      <c r="O1195" s="221"/>
      <c r="P1195" s="221"/>
      <c r="Q1195" s="221"/>
      <c r="R1195" s="221"/>
      <c r="S1195" s="221"/>
      <c r="T1195" s="221"/>
      <c r="U1195" s="221"/>
      <c r="V1195" s="221"/>
      <c r="W1195" s="221"/>
      <c r="X1195" s="222"/>
      <c r="AT1195" s="217" t="s">
        <v>181</v>
      </c>
      <c r="AU1195" s="217" t="s">
        <v>83</v>
      </c>
      <c r="AV1195" s="216" t="s">
        <v>83</v>
      </c>
      <c r="AW1195" s="216" t="s">
        <v>7</v>
      </c>
      <c r="AX1195" s="216" t="s">
        <v>73</v>
      </c>
      <c r="AY1195" s="217" t="s">
        <v>171</v>
      </c>
    </row>
    <row r="1196" spans="2:65" s="255" customFormat="1" ht="13.5" x14ac:dyDescent="0.3">
      <c r="B1196" s="254"/>
      <c r="D1196" s="212" t="s">
        <v>181</v>
      </c>
      <c r="E1196" s="256" t="s">
        <v>5</v>
      </c>
      <c r="F1196" s="257" t="s">
        <v>1491</v>
      </c>
      <c r="H1196" s="256" t="s">
        <v>5</v>
      </c>
      <c r="M1196" s="254"/>
      <c r="N1196" s="258"/>
      <c r="O1196" s="259"/>
      <c r="P1196" s="259"/>
      <c r="Q1196" s="259"/>
      <c r="R1196" s="259"/>
      <c r="S1196" s="259"/>
      <c r="T1196" s="259"/>
      <c r="U1196" s="259"/>
      <c r="V1196" s="259"/>
      <c r="W1196" s="259"/>
      <c r="X1196" s="260"/>
      <c r="AT1196" s="256" t="s">
        <v>181</v>
      </c>
      <c r="AU1196" s="256" t="s">
        <v>83</v>
      </c>
      <c r="AV1196" s="255" t="s">
        <v>81</v>
      </c>
      <c r="AW1196" s="255" t="s">
        <v>7</v>
      </c>
      <c r="AX1196" s="255" t="s">
        <v>73</v>
      </c>
      <c r="AY1196" s="256" t="s">
        <v>171</v>
      </c>
    </row>
    <row r="1197" spans="2:65" s="216" customFormat="1" ht="13.5" x14ac:dyDescent="0.3">
      <c r="B1197" s="215"/>
      <c r="D1197" s="212" t="s">
        <v>181</v>
      </c>
      <c r="E1197" s="217" t="s">
        <v>5</v>
      </c>
      <c r="F1197" s="218" t="s">
        <v>1492</v>
      </c>
      <c r="H1197" s="219">
        <v>11.49</v>
      </c>
      <c r="M1197" s="215"/>
      <c r="N1197" s="220"/>
      <c r="O1197" s="221"/>
      <c r="P1197" s="221"/>
      <c r="Q1197" s="221"/>
      <c r="R1197" s="221"/>
      <c r="S1197" s="221"/>
      <c r="T1197" s="221"/>
      <c r="U1197" s="221"/>
      <c r="V1197" s="221"/>
      <c r="W1197" s="221"/>
      <c r="X1197" s="222"/>
      <c r="AT1197" s="217" t="s">
        <v>181</v>
      </c>
      <c r="AU1197" s="217" t="s">
        <v>83</v>
      </c>
      <c r="AV1197" s="216" t="s">
        <v>83</v>
      </c>
      <c r="AW1197" s="216" t="s">
        <v>7</v>
      </c>
      <c r="AX1197" s="216" t="s">
        <v>73</v>
      </c>
      <c r="AY1197" s="217" t="s">
        <v>171</v>
      </c>
    </row>
    <row r="1198" spans="2:65" s="255" customFormat="1" ht="13.5" x14ac:dyDescent="0.3">
      <c r="B1198" s="254"/>
      <c r="C1198" s="259"/>
      <c r="D1198" s="262" t="s">
        <v>181</v>
      </c>
      <c r="E1198" s="264" t="s">
        <v>5</v>
      </c>
      <c r="F1198" s="268" t="s">
        <v>1493</v>
      </c>
      <c r="G1198" s="259"/>
      <c r="H1198" s="264" t="s">
        <v>5</v>
      </c>
      <c r="I1198" s="259"/>
      <c r="J1198" s="259"/>
      <c r="K1198" s="259"/>
      <c r="L1198" s="259"/>
      <c r="M1198" s="254"/>
      <c r="N1198" s="258"/>
      <c r="O1198" s="259"/>
      <c r="P1198" s="259"/>
      <c r="Q1198" s="259"/>
      <c r="R1198" s="259"/>
      <c r="S1198" s="259"/>
      <c r="T1198" s="259"/>
      <c r="U1198" s="259"/>
      <c r="V1198" s="259"/>
      <c r="W1198" s="259"/>
      <c r="X1198" s="260"/>
      <c r="AT1198" s="256" t="s">
        <v>181</v>
      </c>
      <c r="AU1198" s="256" t="s">
        <v>83</v>
      </c>
      <c r="AV1198" s="255" t="s">
        <v>81</v>
      </c>
      <c r="AW1198" s="255" t="s">
        <v>7</v>
      </c>
      <c r="AX1198" s="255" t="s">
        <v>73</v>
      </c>
      <c r="AY1198" s="256" t="s">
        <v>171</v>
      </c>
    </row>
    <row r="1199" spans="2:65" s="216" customFormat="1" ht="13.5" x14ac:dyDescent="0.3">
      <c r="B1199" s="215"/>
      <c r="D1199" s="212" t="s">
        <v>181</v>
      </c>
      <c r="E1199" s="217" t="s">
        <v>5</v>
      </c>
      <c r="F1199" s="218" t="s">
        <v>1494</v>
      </c>
      <c r="H1199" s="219">
        <v>7.35</v>
      </c>
      <c r="M1199" s="215"/>
      <c r="N1199" s="220"/>
      <c r="O1199" s="221"/>
      <c r="P1199" s="221"/>
      <c r="Q1199" s="221"/>
      <c r="R1199" s="221"/>
      <c r="S1199" s="221"/>
      <c r="T1199" s="221"/>
      <c r="U1199" s="221"/>
      <c r="V1199" s="221"/>
      <c r="W1199" s="221"/>
      <c r="X1199" s="222"/>
      <c r="AT1199" s="217" t="s">
        <v>181</v>
      </c>
      <c r="AU1199" s="217" t="s">
        <v>83</v>
      </c>
      <c r="AV1199" s="216" t="s">
        <v>83</v>
      </c>
      <c r="AW1199" s="216" t="s">
        <v>7</v>
      </c>
      <c r="AX1199" s="216" t="s">
        <v>73</v>
      </c>
      <c r="AY1199" s="217" t="s">
        <v>171</v>
      </c>
    </row>
    <row r="1200" spans="2:65" s="255" customFormat="1" ht="13.5" x14ac:dyDescent="0.3">
      <c r="B1200" s="254"/>
      <c r="C1200" s="259"/>
      <c r="D1200" s="262" t="s">
        <v>181</v>
      </c>
      <c r="E1200" s="264" t="s">
        <v>5</v>
      </c>
      <c r="F1200" s="268" t="s">
        <v>1495</v>
      </c>
      <c r="G1200" s="259"/>
      <c r="H1200" s="264" t="s">
        <v>5</v>
      </c>
      <c r="I1200" s="259"/>
      <c r="J1200" s="259"/>
      <c r="K1200" s="259"/>
      <c r="L1200" s="259"/>
      <c r="M1200" s="254"/>
      <c r="N1200" s="258"/>
      <c r="O1200" s="259"/>
      <c r="P1200" s="259"/>
      <c r="Q1200" s="259"/>
      <c r="R1200" s="259"/>
      <c r="S1200" s="259"/>
      <c r="T1200" s="259"/>
      <c r="U1200" s="259"/>
      <c r="V1200" s="259"/>
      <c r="W1200" s="259"/>
      <c r="X1200" s="260"/>
      <c r="AT1200" s="256" t="s">
        <v>181</v>
      </c>
      <c r="AU1200" s="256" t="s">
        <v>83</v>
      </c>
      <c r="AV1200" s="255" t="s">
        <v>81</v>
      </c>
      <c r="AW1200" s="255" t="s">
        <v>7</v>
      </c>
      <c r="AX1200" s="255" t="s">
        <v>73</v>
      </c>
      <c r="AY1200" s="256" t="s">
        <v>171</v>
      </c>
    </row>
    <row r="1201" spans="2:65" s="216" customFormat="1" ht="13.5" x14ac:dyDescent="0.3">
      <c r="B1201" s="215"/>
      <c r="D1201" s="212" t="s">
        <v>181</v>
      </c>
      <c r="E1201" s="217" t="s">
        <v>5</v>
      </c>
      <c r="F1201" s="218" t="s">
        <v>1496</v>
      </c>
      <c r="H1201" s="219">
        <v>9.1999999999999993</v>
      </c>
      <c r="M1201" s="215"/>
      <c r="N1201" s="220"/>
      <c r="O1201" s="221"/>
      <c r="P1201" s="221"/>
      <c r="Q1201" s="221"/>
      <c r="R1201" s="221"/>
      <c r="S1201" s="221"/>
      <c r="T1201" s="221"/>
      <c r="U1201" s="221"/>
      <c r="V1201" s="221"/>
      <c r="W1201" s="221"/>
      <c r="X1201" s="222"/>
      <c r="AT1201" s="217" t="s">
        <v>181</v>
      </c>
      <c r="AU1201" s="217" t="s">
        <v>83</v>
      </c>
      <c r="AV1201" s="216" t="s">
        <v>83</v>
      </c>
      <c r="AW1201" s="216" t="s">
        <v>7</v>
      </c>
      <c r="AX1201" s="216" t="s">
        <v>73</v>
      </c>
      <c r="AY1201" s="217" t="s">
        <v>171</v>
      </c>
    </row>
    <row r="1202" spans="2:65" s="224" customFormat="1" ht="13.5" x14ac:dyDescent="0.3">
      <c r="B1202" s="223"/>
      <c r="D1202" s="212" t="s">
        <v>181</v>
      </c>
      <c r="E1202" s="225" t="s">
        <v>5</v>
      </c>
      <c r="F1202" s="226" t="s">
        <v>205</v>
      </c>
      <c r="H1202" s="227">
        <v>51.04</v>
      </c>
      <c r="M1202" s="223"/>
      <c r="N1202" s="228"/>
      <c r="O1202" s="229"/>
      <c r="P1202" s="229"/>
      <c r="Q1202" s="229"/>
      <c r="R1202" s="229"/>
      <c r="S1202" s="229"/>
      <c r="T1202" s="229"/>
      <c r="U1202" s="229"/>
      <c r="V1202" s="229"/>
      <c r="W1202" s="229"/>
      <c r="X1202" s="230"/>
      <c r="AT1202" s="225" t="s">
        <v>181</v>
      </c>
      <c r="AU1202" s="225" t="s">
        <v>83</v>
      </c>
      <c r="AV1202" s="224" t="s">
        <v>177</v>
      </c>
      <c r="AW1202" s="224" t="s">
        <v>7</v>
      </c>
      <c r="AX1202" s="224" t="s">
        <v>81</v>
      </c>
      <c r="AY1202" s="225" t="s">
        <v>171</v>
      </c>
    </row>
    <row r="1203" spans="2:65" s="45" customFormat="1" ht="16.5" customHeight="1" x14ac:dyDescent="0.3">
      <c r="B1203" s="38"/>
      <c r="C1203" s="231" t="s">
        <v>1894</v>
      </c>
      <c r="D1203" s="231" t="s">
        <v>221</v>
      </c>
      <c r="E1203" s="232" t="s">
        <v>1895</v>
      </c>
      <c r="F1203" s="233" t="s">
        <v>1896</v>
      </c>
      <c r="G1203" s="234" t="s">
        <v>176</v>
      </c>
      <c r="H1203" s="235">
        <v>56.143999999999998</v>
      </c>
      <c r="I1203" s="8"/>
      <c r="J1203" s="236"/>
      <c r="K1203" s="237">
        <f>ROUND(P1203*H1203,2)</f>
        <v>0</v>
      </c>
      <c r="L1203" s="233" t="s">
        <v>5</v>
      </c>
      <c r="M1203" s="238"/>
      <c r="N1203" s="239" t="s">
        <v>5</v>
      </c>
      <c r="O1203" s="208" t="s">
        <v>42</v>
      </c>
      <c r="P1203" s="144">
        <f>I1203+J1203</f>
        <v>0</v>
      </c>
      <c r="Q1203" s="144">
        <f>ROUND(I1203*H1203,2)</f>
        <v>0</v>
      </c>
      <c r="R1203" s="144">
        <f>ROUND(J1203*H1203,2)</f>
        <v>0</v>
      </c>
      <c r="S1203" s="39"/>
      <c r="T1203" s="209">
        <f>S1203*H1203</f>
        <v>0</v>
      </c>
      <c r="U1203" s="209">
        <v>0</v>
      </c>
      <c r="V1203" s="209">
        <f>U1203*H1203</f>
        <v>0</v>
      </c>
      <c r="W1203" s="209">
        <v>0</v>
      </c>
      <c r="X1203" s="210">
        <f>W1203*H1203</f>
        <v>0</v>
      </c>
      <c r="AR1203" s="17" t="s">
        <v>334</v>
      </c>
      <c r="AT1203" s="17" t="s">
        <v>221</v>
      </c>
      <c r="AU1203" s="17" t="s">
        <v>83</v>
      </c>
      <c r="AY1203" s="17" t="s">
        <v>171</v>
      </c>
      <c r="BE1203" s="211">
        <f>IF(O1203="základní",K1203,0)</f>
        <v>0</v>
      </c>
      <c r="BF1203" s="211">
        <f>IF(O1203="snížená",K1203,0)</f>
        <v>0</v>
      </c>
      <c r="BG1203" s="211">
        <f>IF(O1203="zákl. přenesená",K1203,0)</f>
        <v>0</v>
      </c>
      <c r="BH1203" s="211">
        <f>IF(O1203="sníž. přenesená",K1203,0)</f>
        <v>0</v>
      </c>
      <c r="BI1203" s="211">
        <f>IF(O1203="nulová",K1203,0)</f>
        <v>0</v>
      </c>
      <c r="BJ1203" s="17" t="s">
        <v>81</v>
      </c>
      <c r="BK1203" s="211">
        <f>ROUND(P1203*H1203,2)</f>
        <v>0</v>
      </c>
      <c r="BL1203" s="17" t="s">
        <v>260</v>
      </c>
      <c r="BM1203" s="17" t="s">
        <v>1897</v>
      </c>
    </row>
    <row r="1204" spans="2:65" s="45" customFormat="1" ht="27" x14ac:dyDescent="0.3">
      <c r="B1204" s="38"/>
      <c r="D1204" s="212" t="s">
        <v>179</v>
      </c>
      <c r="F1204" s="213" t="s">
        <v>1267</v>
      </c>
      <c r="M1204" s="38"/>
      <c r="N1204" s="214"/>
      <c r="O1204" s="39"/>
      <c r="P1204" s="39"/>
      <c r="Q1204" s="39"/>
      <c r="R1204" s="39"/>
      <c r="S1204" s="39"/>
      <c r="T1204" s="39"/>
      <c r="U1204" s="39"/>
      <c r="V1204" s="39"/>
      <c r="W1204" s="39"/>
      <c r="X1204" s="87"/>
      <c r="AT1204" s="17" t="s">
        <v>179</v>
      </c>
      <c r="AU1204" s="17" t="s">
        <v>83</v>
      </c>
    </row>
    <row r="1205" spans="2:65" s="45" customFormat="1" ht="16.5" customHeight="1" x14ac:dyDescent="0.3">
      <c r="B1205" s="38"/>
      <c r="C1205" s="201" t="s">
        <v>834</v>
      </c>
      <c r="D1205" s="201" t="s">
        <v>173</v>
      </c>
      <c r="E1205" s="202" t="s">
        <v>1898</v>
      </c>
      <c r="F1205" s="203" t="s">
        <v>1899</v>
      </c>
      <c r="G1205" s="204" t="s">
        <v>176</v>
      </c>
      <c r="H1205" s="205">
        <v>51.04</v>
      </c>
      <c r="I1205" s="7"/>
      <c r="J1205" s="7"/>
      <c r="K1205" s="206">
        <f>ROUND(P1205*H1205,2)</f>
        <v>0</v>
      </c>
      <c r="L1205" s="203" t="s">
        <v>5</v>
      </c>
      <c r="M1205" s="38"/>
      <c r="N1205" s="207" t="s">
        <v>5</v>
      </c>
      <c r="O1205" s="208" t="s">
        <v>42</v>
      </c>
      <c r="P1205" s="144">
        <f>I1205+J1205</f>
        <v>0</v>
      </c>
      <c r="Q1205" s="144">
        <f>ROUND(I1205*H1205,2)</f>
        <v>0</v>
      </c>
      <c r="R1205" s="144">
        <f>ROUND(J1205*H1205,2)</f>
        <v>0</v>
      </c>
      <c r="S1205" s="39"/>
      <c r="T1205" s="209">
        <f>S1205*H1205</f>
        <v>0</v>
      </c>
      <c r="U1205" s="209">
        <v>0</v>
      </c>
      <c r="V1205" s="209">
        <f>U1205*H1205</f>
        <v>0</v>
      </c>
      <c r="W1205" s="209">
        <v>0</v>
      </c>
      <c r="X1205" s="210">
        <f>W1205*H1205</f>
        <v>0</v>
      </c>
      <c r="AR1205" s="17" t="s">
        <v>260</v>
      </c>
      <c r="AT1205" s="17" t="s">
        <v>173</v>
      </c>
      <c r="AU1205" s="17" t="s">
        <v>83</v>
      </c>
      <c r="AY1205" s="17" t="s">
        <v>171</v>
      </c>
      <c r="BE1205" s="211">
        <f>IF(O1205="základní",K1205,0)</f>
        <v>0</v>
      </c>
      <c r="BF1205" s="211">
        <f>IF(O1205="snížená",K1205,0)</f>
        <v>0</v>
      </c>
      <c r="BG1205" s="211">
        <f>IF(O1205="zákl. přenesená",K1205,0)</f>
        <v>0</v>
      </c>
      <c r="BH1205" s="211">
        <f>IF(O1205="sníž. přenesená",K1205,0)</f>
        <v>0</v>
      </c>
      <c r="BI1205" s="211">
        <f>IF(O1205="nulová",K1205,0)</f>
        <v>0</v>
      </c>
      <c r="BJ1205" s="17" t="s">
        <v>81</v>
      </c>
      <c r="BK1205" s="211">
        <f>ROUND(P1205*H1205,2)</f>
        <v>0</v>
      </c>
      <c r="BL1205" s="17" t="s">
        <v>260</v>
      </c>
      <c r="BM1205" s="17" t="s">
        <v>1900</v>
      </c>
    </row>
    <row r="1206" spans="2:65" s="45" customFormat="1" ht="27" x14ac:dyDescent="0.3">
      <c r="B1206" s="38"/>
      <c r="D1206" s="212" t="s">
        <v>179</v>
      </c>
      <c r="F1206" s="213" t="s">
        <v>1267</v>
      </c>
      <c r="M1206" s="38"/>
      <c r="N1206" s="214"/>
      <c r="O1206" s="39"/>
      <c r="P1206" s="39"/>
      <c r="Q1206" s="39"/>
      <c r="R1206" s="39"/>
      <c r="S1206" s="39"/>
      <c r="T1206" s="39"/>
      <c r="U1206" s="39"/>
      <c r="V1206" s="39"/>
      <c r="W1206" s="39"/>
      <c r="X1206" s="87"/>
      <c r="AT1206" s="17" t="s">
        <v>179</v>
      </c>
      <c r="AU1206" s="17" t="s">
        <v>83</v>
      </c>
    </row>
    <row r="1207" spans="2:65" s="255" customFormat="1" ht="13.5" x14ac:dyDescent="0.3">
      <c r="B1207" s="254"/>
      <c r="D1207" s="212" t="s">
        <v>181</v>
      </c>
      <c r="E1207" s="256" t="s">
        <v>5</v>
      </c>
      <c r="F1207" s="257" t="s">
        <v>1486</v>
      </c>
      <c r="H1207" s="256" t="s">
        <v>5</v>
      </c>
      <c r="M1207" s="254"/>
      <c r="N1207" s="258"/>
      <c r="O1207" s="259"/>
      <c r="P1207" s="259"/>
      <c r="Q1207" s="259"/>
      <c r="R1207" s="259"/>
      <c r="S1207" s="259"/>
      <c r="T1207" s="259"/>
      <c r="U1207" s="259"/>
      <c r="V1207" s="259"/>
      <c r="W1207" s="259"/>
      <c r="X1207" s="260"/>
      <c r="AT1207" s="256" t="s">
        <v>181</v>
      </c>
      <c r="AU1207" s="256" t="s">
        <v>83</v>
      </c>
      <c r="AV1207" s="255" t="s">
        <v>81</v>
      </c>
      <c r="AW1207" s="255" t="s">
        <v>7</v>
      </c>
      <c r="AX1207" s="255" t="s">
        <v>73</v>
      </c>
      <c r="AY1207" s="256" t="s">
        <v>171</v>
      </c>
    </row>
    <row r="1208" spans="2:65" s="255" customFormat="1" ht="13.5" x14ac:dyDescent="0.3">
      <c r="B1208" s="254"/>
      <c r="D1208" s="212" t="s">
        <v>181</v>
      </c>
      <c r="E1208" s="256" t="s">
        <v>5</v>
      </c>
      <c r="F1208" s="257" t="s">
        <v>1487</v>
      </c>
      <c r="H1208" s="256" t="s">
        <v>5</v>
      </c>
      <c r="M1208" s="254"/>
      <c r="N1208" s="258"/>
      <c r="O1208" s="259"/>
      <c r="P1208" s="259"/>
      <c r="Q1208" s="259"/>
      <c r="R1208" s="259"/>
      <c r="S1208" s="259"/>
      <c r="T1208" s="259"/>
      <c r="U1208" s="259"/>
      <c r="V1208" s="259"/>
      <c r="W1208" s="259"/>
      <c r="X1208" s="260"/>
      <c r="AT1208" s="256" t="s">
        <v>181</v>
      </c>
      <c r="AU1208" s="256" t="s">
        <v>83</v>
      </c>
      <c r="AV1208" s="255" t="s">
        <v>81</v>
      </c>
      <c r="AW1208" s="255" t="s">
        <v>7</v>
      </c>
      <c r="AX1208" s="255" t="s">
        <v>73</v>
      </c>
      <c r="AY1208" s="256" t="s">
        <v>171</v>
      </c>
    </row>
    <row r="1209" spans="2:65" s="216" customFormat="1" ht="13.5" x14ac:dyDescent="0.3">
      <c r="B1209" s="215"/>
      <c r="D1209" s="212" t="s">
        <v>181</v>
      </c>
      <c r="E1209" s="217" t="s">
        <v>5</v>
      </c>
      <c r="F1209" s="218" t="s">
        <v>1488</v>
      </c>
      <c r="H1209" s="219">
        <v>6.79</v>
      </c>
      <c r="M1209" s="215"/>
      <c r="N1209" s="220"/>
      <c r="O1209" s="221"/>
      <c r="P1209" s="221"/>
      <c r="Q1209" s="221"/>
      <c r="R1209" s="221"/>
      <c r="S1209" s="221"/>
      <c r="T1209" s="221"/>
      <c r="U1209" s="221"/>
      <c r="V1209" s="221"/>
      <c r="W1209" s="221"/>
      <c r="X1209" s="222"/>
      <c r="AT1209" s="217" t="s">
        <v>181</v>
      </c>
      <c r="AU1209" s="217" t="s">
        <v>83</v>
      </c>
      <c r="AV1209" s="216" t="s">
        <v>83</v>
      </c>
      <c r="AW1209" s="216" t="s">
        <v>7</v>
      </c>
      <c r="AX1209" s="216" t="s">
        <v>73</v>
      </c>
      <c r="AY1209" s="217" t="s">
        <v>171</v>
      </c>
    </row>
    <row r="1210" spans="2:65" s="255" customFormat="1" ht="13.5" x14ac:dyDescent="0.3">
      <c r="B1210" s="254"/>
      <c r="D1210" s="212" t="s">
        <v>181</v>
      </c>
      <c r="E1210" s="256" t="s">
        <v>5</v>
      </c>
      <c r="F1210" s="257" t="s">
        <v>1489</v>
      </c>
      <c r="H1210" s="256" t="s">
        <v>5</v>
      </c>
      <c r="M1210" s="254"/>
      <c r="N1210" s="258"/>
      <c r="O1210" s="259"/>
      <c r="P1210" s="259"/>
      <c r="Q1210" s="259"/>
      <c r="R1210" s="259"/>
      <c r="S1210" s="259"/>
      <c r="T1210" s="259"/>
      <c r="U1210" s="259"/>
      <c r="V1210" s="259"/>
      <c r="W1210" s="259"/>
      <c r="X1210" s="260"/>
      <c r="AT1210" s="256" t="s">
        <v>181</v>
      </c>
      <c r="AU1210" s="256" t="s">
        <v>83</v>
      </c>
      <c r="AV1210" s="255" t="s">
        <v>81</v>
      </c>
      <c r="AW1210" s="255" t="s">
        <v>7</v>
      </c>
      <c r="AX1210" s="255" t="s">
        <v>73</v>
      </c>
      <c r="AY1210" s="256" t="s">
        <v>171</v>
      </c>
    </row>
    <row r="1211" spans="2:65" s="216" customFormat="1" ht="13.5" x14ac:dyDescent="0.3">
      <c r="B1211" s="215"/>
      <c r="D1211" s="212" t="s">
        <v>181</v>
      </c>
      <c r="E1211" s="217" t="s">
        <v>5</v>
      </c>
      <c r="F1211" s="218" t="s">
        <v>1490</v>
      </c>
      <c r="H1211" s="219">
        <v>16.21</v>
      </c>
      <c r="M1211" s="215"/>
      <c r="N1211" s="220"/>
      <c r="O1211" s="221"/>
      <c r="P1211" s="221"/>
      <c r="Q1211" s="221"/>
      <c r="R1211" s="221"/>
      <c r="S1211" s="221"/>
      <c r="T1211" s="221"/>
      <c r="U1211" s="221"/>
      <c r="V1211" s="221"/>
      <c r="W1211" s="221"/>
      <c r="X1211" s="222"/>
      <c r="AT1211" s="217" t="s">
        <v>181</v>
      </c>
      <c r="AU1211" s="217" t="s">
        <v>83</v>
      </c>
      <c r="AV1211" s="216" t="s">
        <v>83</v>
      </c>
      <c r="AW1211" s="216" t="s">
        <v>7</v>
      </c>
      <c r="AX1211" s="216" t="s">
        <v>73</v>
      </c>
      <c r="AY1211" s="217" t="s">
        <v>171</v>
      </c>
    </row>
    <row r="1212" spans="2:65" s="255" customFormat="1" ht="13.5" x14ac:dyDescent="0.3">
      <c r="B1212" s="254"/>
      <c r="D1212" s="212" t="s">
        <v>181</v>
      </c>
      <c r="E1212" s="256" t="s">
        <v>5</v>
      </c>
      <c r="F1212" s="257" t="s">
        <v>1491</v>
      </c>
      <c r="H1212" s="256" t="s">
        <v>5</v>
      </c>
      <c r="M1212" s="254"/>
      <c r="N1212" s="258"/>
      <c r="O1212" s="259"/>
      <c r="P1212" s="259"/>
      <c r="Q1212" s="259"/>
      <c r="R1212" s="259"/>
      <c r="S1212" s="259"/>
      <c r="T1212" s="259"/>
      <c r="U1212" s="259"/>
      <c r="V1212" s="259"/>
      <c r="W1212" s="259"/>
      <c r="X1212" s="260"/>
      <c r="AT1212" s="256" t="s">
        <v>181</v>
      </c>
      <c r="AU1212" s="256" t="s">
        <v>83</v>
      </c>
      <c r="AV1212" s="255" t="s">
        <v>81</v>
      </c>
      <c r="AW1212" s="255" t="s">
        <v>7</v>
      </c>
      <c r="AX1212" s="255" t="s">
        <v>73</v>
      </c>
      <c r="AY1212" s="256" t="s">
        <v>171</v>
      </c>
    </row>
    <row r="1213" spans="2:65" s="216" customFormat="1" ht="13.5" x14ac:dyDescent="0.3">
      <c r="B1213" s="215"/>
      <c r="D1213" s="212" t="s">
        <v>181</v>
      </c>
      <c r="E1213" s="217" t="s">
        <v>5</v>
      </c>
      <c r="F1213" s="218" t="s">
        <v>1492</v>
      </c>
      <c r="H1213" s="219">
        <v>11.49</v>
      </c>
      <c r="M1213" s="215"/>
      <c r="N1213" s="220"/>
      <c r="O1213" s="221"/>
      <c r="P1213" s="221"/>
      <c r="Q1213" s="221"/>
      <c r="R1213" s="221"/>
      <c r="S1213" s="221"/>
      <c r="T1213" s="221"/>
      <c r="U1213" s="221"/>
      <c r="V1213" s="221"/>
      <c r="W1213" s="221"/>
      <c r="X1213" s="222"/>
      <c r="AT1213" s="217" t="s">
        <v>181</v>
      </c>
      <c r="AU1213" s="217" t="s">
        <v>83</v>
      </c>
      <c r="AV1213" s="216" t="s">
        <v>83</v>
      </c>
      <c r="AW1213" s="216" t="s">
        <v>7</v>
      </c>
      <c r="AX1213" s="216" t="s">
        <v>73</v>
      </c>
      <c r="AY1213" s="217" t="s">
        <v>171</v>
      </c>
    </row>
    <row r="1214" spans="2:65" s="255" customFormat="1" ht="13.5" x14ac:dyDescent="0.3">
      <c r="B1214" s="254"/>
      <c r="D1214" s="212" t="s">
        <v>181</v>
      </c>
      <c r="E1214" s="256" t="s">
        <v>5</v>
      </c>
      <c r="F1214" s="257" t="s">
        <v>1493</v>
      </c>
      <c r="H1214" s="256" t="s">
        <v>5</v>
      </c>
      <c r="M1214" s="254"/>
      <c r="N1214" s="258"/>
      <c r="O1214" s="259"/>
      <c r="P1214" s="259"/>
      <c r="Q1214" s="259"/>
      <c r="R1214" s="259"/>
      <c r="S1214" s="259"/>
      <c r="T1214" s="259"/>
      <c r="U1214" s="259"/>
      <c r="V1214" s="259"/>
      <c r="W1214" s="259"/>
      <c r="X1214" s="260"/>
      <c r="AT1214" s="256" t="s">
        <v>181</v>
      </c>
      <c r="AU1214" s="256" t="s">
        <v>83</v>
      </c>
      <c r="AV1214" s="255" t="s">
        <v>81</v>
      </c>
      <c r="AW1214" s="255" t="s">
        <v>7</v>
      </c>
      <c r="AX1214" s="255" t="s">
        <v>73</v>
      </c>
      <c r="AY1214" s="256" t="s">
        <v>171</v>
      </c>
    </row>
    <row r="1215" spans="2:65" s="216" customFormat="1" ht="13.5" x14ac:dyDescent="0.3">
      <c r="B1215" s="215"/>
      <c r="D1215" s="212" t="s">
        <v>181</v>
      </c>
      <c r="E1215" s="217" t="s">
        <v>5</v>
      </c>
      <c r="F1215" s="218" t="s">
        <v>1494</v>
      </c>
      <c r="H1215" s="219">
        <v>7.35</v>
      </c>
      <c r="M1215" s="215"/>
      <c r="N1215" s="220"/>
      <c r="O1215" s="221"/>
      <c r="P1215" s="221"/>
      <c r="Q1215" s="221"/>
      <c r="R1215" s="221"/>
      <c r="S1215" s="221"/>
      <c r="T1215" s="221"/>
      <c r="U1215" s="221"/>
      <c r="V1215" s="221"/>
      <c r="W1215" s="221"/>
      <c r="X1215" s="222"/>
      <c r="AT1215" s="217" t="s">
        <v>181</v>
      </c>
      <c r="AU1215" s="217" t="s">
        <v>83</v>
      </c>
      <c r="AV1215" s="216" t="s">
        <v>83</v>
      </c>
      <c r="AW1215" s="216" t="s">
        <v>7</v>
      </c>
      <c r="AX1215" s="216" t="s">
        <v>73</v>
      </c>
      <c r="AY1215" s="217" t="s">
        <v>171</v>
      </c>
    </row>
    <row r="1216" spans="2:65" s="255" customFormat="1" ht="13.5" x14ac:dyDescent="0.3">
      <c r="B1216" s="254"/>
      <c r="C1216" s="259"/>
      <c r="D1216" s="262" t="s">
        <v>181</v>
      </c>
      <c r="E1216" s="264" t="s">
        <v>5</v>
      </c>
      <c r="F1216" s="268" t="s">
        <v>1495</v>
      </c>
      <c r="G1216" s="259"/>
      <c r="H1216" s="264" t="s">
        <v>5</v>
      </c>
      <c r="I1216" s="259"/>
      <c r="J1216" s="259"/>
      <c r="K1216" s="259"/>
      <c r="L1216" s="259"/>
      <c r="M1216" s="254"/>
      <c r="N1216" s="258"/>
      <c r="O1216" s="259"/>
      <c r="P1216" s="259"/>
      <c r="Q1216" s="259"/>
      <c r="R1216" s="259"/>
      <c r="S1216" s="259"/>
      <c r="T1216" s="259"/>
      <c r="U1216" s="259"/>
      <c r="V1216" s="259"/>
      <c r="W1216" s="259"/>
      <c r="X1216" s="260"/>
      <c r="AT1216" s="256" t="s">
        <v>181</v>
      </c>
      <c r="AU1216" s="256" t="s">
        <v>83</v>
      </c>
      <c r="AV1216" s="255" t="s">
        <v>81</v>
      </c>
      <c r="AW1216" s="255" t="s">
        <v>7</v>
      </c>
      <c r="AX1216" s="255" t="s">
        <v>73</v>
      </c>
      <c r="AY1216" s="256" t="s">
        <v>171</v>
      </c>
    </row>
    <row r="1217" spans="2:65" s="216" customFormat="1" ht="13.5" x14ac:dyDescent="0.3">
      <c r="B1217" s="215"/>
      <c r="D1217" s="212" t="s">
        <v>181</v>
      </c>
      <c r="E1217" s="217" t="s">
        <v>5</v>
      </c>
      <c r="F1217" s="218" t="s">
        <v>1496</v>
      </c>
      <c r="H1217" s="219">
        <v>9.1999999999999993</v>
      </c>
      <c r="M1217" s="215"/>
      <c r="N1217" s="220"/>
      <c r="O1217" s="221"/>
      <c r="P1217" s="221"/>
      <c r="Q1217" s="221"/>
      <c r="R1217" s="221"/>
      <c r="S1217" s="221"/>
      <c r="T1217" s="221"/>
      <c r="U1217" s="221"/>
      <c r="V1217" s="221"/>
      <c r="W1217" s="221"/>
      <c r="X1217" s="222"/>
      <c r="AT1217" s="217" t="s">
        <v>181</v>
      </c>
      <c r="AU1217" s="217" t="s">
        <v>83</v>
      </c>
      <c r="AV1217" s="216" t="s">
        <v>83</v>
      </c>
      <c r="AW1217" s="216" t="s">
        <v>7</v>
      </c>
      <c r="AX1217" s="216" t="s">
        <v>73</v>
      </c>
      <c r="AY1217" s="217" t="s">
        <v>171</v>
      </c>
    </row>
    <row r="1218" spans="2:65" s="224" customFormat="1" ht="13.5" x14ac:dyDescent="0.3">
      <c r="B1218" s="223"/>
      <c r="D1218" s="212" t="s">
        <v>181</v>
      </c>
      <c r="E1218" s="225" t="s">
        <v>5</v>
      </c>
      <c r="F1218" s="226" t="s">
        <v>205</v>
      </c>
      <c r="H1218" s="227">
        <v>51.04</v>
      </c>
      <c r="M1218" s="223"/>
      <c r="N1218" s="228"/>
      <c r="O1218" s="229"/>
      <c r="P1218" s="229"/>
      <c r="Q1218" s="229"/>
      <c r="R1218" s="229"/>
      <c r="S1218" s="229"/>
      <c r="T1218" s="229"/>
      <c r="U1218" s="229"/>
      <c r="V1218" s="229"/>
      <c r="W1218" s="229"/>
      <c r="X1218" s="230"/>
      <c r="AT1218" s="225" t="s">
        <v>181</v>
      </c>
      <c r="AU1218" s="225" t="s">
        <v>83</v>
      </c>
      <c r="AV1218" s="224" t="s">
        <v>177</v>
      </c>
      <c r="AW1218" s="224" t="s">
        <v>7</v>
      </c>
      <c r="AX1218" s="224" t="s">
        <v>81</v>
      </c>
      <c r="AY1218" s="225" t="s">
        <v>171</v>
      </c>
    </row>
    <row r="1219" spans="2:65" s="45" customFormat="1" ht="16.5" customHeight="1" x14ac:dyDescent="0.3">
      <c r="B1219" s="38"/>
      <c r="C1219" s="201" t="s">
        <v>1901</v>
      </c>
      <c r="D1219" s="201" t="s">
        <v>173</v>
      </c>
      <c r="E1219" s="202" t="s">
        <v>1902</v>
      </c>
      <c r="F1219" s="203" t="s">
        <v>1903</v>
      </c>
      <c r="G1219" s="204" t="s">
        <v>176</v>
      </c>
      <c r="H1219" s="205">
        <v>8.31</v>
      </c>
      <c r="I1219" s="7"/>
      <c r="J1219" s="7"/>
      <c r="K1219" s="206">
        <f>ROUND(P1219*H1219,2)</f>
        <v>0</v>
      </c>
      <c r="L1219" s="203" t="s">
        <v>5</v>
      </c>
      <c r="M1219" s="38"/>
      <c r="N1219" s="207" t="s">
        <v>5</v>
      </c>
      <c r="O1219" s="208" t="s">
        <v>42</v>
      </c>
      <c r="P1219" s="144">
        <f>I1219+J1219</f>
        <v>0</v>
      </c>
      <c r="Q1219" s="144">
        <f>ROUND(I1219*H1219,2)</f>
        <v>0</v>
      </c>
      <c r="R1219" s="144">
        <f>ROUND(J1219*H1219,2)</f>
        <v>0</v>
      </c>
      <c r="S1219" s="39"/>
      <c r="T1219" s="209">
        <f>S1219*H1219</f>
        <v>0</v>
      </c>
      <c r="U1219" s="209">
        <v>0</v>
      </c>
      <c r="V1219" s="209">
        <f>U1219*H1219</f>
        <v>0</v>
      </c>
      <c r="W1219" s="209">
        <v>0</v>
      </c>
      <c r="X1219" s="210">
        <f>W1219*H1219</f>
        <v>0</v>
      </c>
      <c r="AR1219" s="17" t="s">
        <v>260</v>
      </c>
      <c r="AT1219" s="17" t="s">
        <v>173</v>
      </c>
      <c r="AU1219" s="17" t="s">
        <v>83</v>
      </c>
      <c r="AY1219" s="17" t="s">
        <v>171</v>
      </c>
      <c r="BE1219" s="211">
        <f>IF(O1219="základní",K1219,0)</f>
        <v>0</v>
      </c>
      <c r="BF1219" s="211">
        <f>IF(O1219="snížená",K1219,0)</f>
        <v>0</v>
      </c>
      <c r="BG1219" s="211">
        <f>IF(O1219="zákl. přenesená",K1219,0)</f>
        <v>0</v>
      </c>
      <c r="BH1219" s="211">
        <f>IF(O1219="sníž. přenesená",K1219,0)</f>
        <v>0</v>
      </c>
      <c r="BI1219" s="211">
        <f>IF(O1219="nulová",K1219,0)</f>
        <v>0</v>
      </c>
      <c r="BJ1219" s="17" t="s">
        <v>81</v>
      </c>
      <c r="BK1219" s="211">
        <f>ROUND(P1219*H1219,2)</f>
        <v>0</v>
      </c>
      <c r="BL1219" s="17" t="s">
        <v>260</v>
      </c>
      <c r="BM1219" s="17" t="s">
        <v>1904</v>
      </c>
    </row>
    <row r="1220" spans="2:65" s="45" customFormat="1" ht="27" x14ac:dyDescent="0.3">
      <c r="B1220" s="38"/>
      <c r="D1220" s="212" t="s">
        <v>179</v>
      </c>
      <c r="F1220" s="213" t="s">
        <v>1267</v>
      </c>
      <c r="M1220" s="38"/>
      <c r="N1220" s="214"/>
      <c r="O1220" s="39"/>
      <c r="P1220" s="39"/>
      <c r="Q1220" s="39"/>
      <c r="R1220" s="39"/>
      <c r="S1220" s="39"/>
      <c r="T1220" s="39"/>
      <c r="U1220" s="39"/>
      <c r="V1220" s="39"/>
      <c r="W1220" s="39"/>
      <c r="X1220" s="87"/>
      <c r="AT1220" s="17" t="s">
        <v>179</v>
      </c>
      <c r="AU1220" s="17" t="s">
        <v>83</v>
      </c>
    </row>
    <row r="1221" spans="2:65" s="255" customFormat="1" ht="13.5" x14ac:dyDescent="0.3">
      <c r="B1221" s="254"/>
      <c r="D1221" s="212" t="s">
        <v>181</v>
      </c>
      <c r="E1221" s="256" t="s">
        <v>5</v>
      </c>
      <c r="F1221" s="257" t="s">
        <v>1486</v>
      </c>
      <c r="H1221" s="256" t="s">
        <v>5</v>
      </c>
      <c r="M1221" s="254"/>
      <c r="N1221" s="258"/>
      <c r="O1221" s="259"/>
      <c r="P1221" s="259"/>
      <c r="Q1221" s="259"/>
      <c r="R1221" s="259"/>
      <c r="S1221" s="259"/>
      <c r="T1221" s="259"/>
      <c r="U1221" s="259"/>
      <c r="V1221" s="259"/>
      <c r="W1221" s="259"/>
      <c r="X1221" s="260"/>
      <c r="AT1221" s="256" t="s">
        <v>181</v>
      </c>
      <c r="AU1221" s="256" t="s">
        <v>83</v>
      </c>
      <c r="AV1221" s="255" t="s">
        <v>81</v>
      </c>
      <c r="AW1221" s="255" t="s">
        <v>7</v>
      </c>
      <c r="AX1221" s="255" t="s">
        <v>73</v>
      </c>
      <c r="AY1221" s="256" t="s">
        <v>171</v>
      </c>
    </row>
    <row r="1222" spans="2:65" s="255" customFormat="1" ht="13.5" x14ac:dyDescent="0.3">
      <c r="B1222" s="254"/>
      <c r="D1222" s="212" t="s">
        <v>181</v>
      </c>
      <c r="E1222" s="256" t="s">
        <v>5</v>
      </c>
      <c r="F1222" s="257" t="s">
        <v>1489</v>
      </c>
      <c r="H1222" s="256" t="s">
        <v>5</v>
      </c>
      <c r="M1222" s="254"/>
      <c r="N1222" s="258"/>
      <c r="O1222" s="259"/>
      <c r="P1222" s="259"/>
      <c r="Q1222" s="259"/>
      <c r="R1222" s="259"/>
      <c r="S1222" s="259"/>
      <c r="T1222" s="259"/>
      <c r="U1222" s="259"/>
      <c r="V1222" s="259"/>
      <c r="W1222" s="259"/>
      <c r="X1222" s="260"/>
      <c r="AT1222" s="256" t="s">
        <v>181</v>
      </c>
      <c r="AU1222" s="256" t="s">
        <v>83</v>
      </c>
      <c r="AV1222" s="255" t="s">
        <v>81</v>
      </c>
      <c r="AW1222" s="255" t="s">
        <v>7</v>
      </c>
      <c r="AX1222" s="255" t="s">
        <v>73</v>
      </c>
      <c r="AY1222" s="256" t="s">
        <v>171</v>
      </c>
    </row>
    <row r="1223" spans="2:65" s="216" customFormat="1" ht="13.5" x14ac:dyDescent="0.3">
      <c r="B1223" s="215"/>
      <c r="D1223" s="212" t="s">
        <v>181</v>
      </c>
      <c r="E1223" s="217" t="s">
        <v>5</v>
      </c>
      <c r="F1223" s="218" t="s">
        <v>1905</v>
      </c>
      <c r="H1223" s="219">
        <v>4.8630000000000004</v>
      </c>
      <c r="M1223" s="215"/>
      <c r="N1223" s="220"/>
      <c r="O1223" s="221"/>
      <c r="P1223" s="221"/>
      <c r="Q1223" s="221"/>
      <c r="R1223" s="221"/>
      <c r="S1223" s="221"/>
      <c r="T1223" s="221"/>
      <c r="U1223" s="221"/>
      <c r="V1223" s="221"/>
      <c r="W1223" s="221"/>
      <c r="X1223" s="222"/>
      <c r="AT1223" s="217" t="s">
        <v>181</v>
      </c>
      <c r="AU1223" s="217" t="s">
        <v>83</v>
      </c>
      <c r="AV1223" s="216" t="s">
        <v>83</v>
      </c>
      <c r="AW1223" s="216" t="s">
        <v>7</v>
      </c>
      <c r="AX1223" s="216" t="s">
        <v>73</v>
      </c>
      <c r="AY1223" s="217" t="s">
        <v>171</v>
      </c>
    </row>
    <row r="1224" spans="2:65" s="255" customFormat="1" ht="13.5" x14ac:dyDescent="0.3">
      <c r="B1224" s="254"/>
      <c r="D1224" s="212" t="s">
        <v>181</v>
      </c>
      <c r="E1224" s="256" t="s">
        <v>5</v>
      </c>
      <c r="F1224" s="257" t="s">
        <v>1491</v>
      </c>
      <c r="H1224" s="256" t="s">
        <v>5</v>
      </c>
      <c r="M1224" s="254"/>
      <c r="N1224" s="258"/>
      <c r="O1224" s="259"/>
      <c r="P1224" s="259"/>
      <c r="Q1224" s="259"/>
      <c r="R1224" s="259"/>
      <c r="S1224" s="259"/>
      <c r="T1224" s="259"/>
      <c r="U1224" s="259"/>
      <c r="V1224" s="259"/>
      <c r="W1224" s="259"/>
      <c r="X1224" s="260"/>
      <c r="AT1224" s="256" t="s">
        <v>181</v>
      </c>
      <c r="AU1224" s="256" t="s">
        <v>83</v>
      </c>
      <c r="AV1224" s="255" t="s">
        <v>81</v>
      </c>
      <c r="AW1224" s="255" t="s">
        <v>7</v>
      </c>
      <c r="AX1224" s="255" t="s">
        <v>73</v>
      </c>
      <c r="AY1224" s="256" t="s">
        <v>171</v>
      </c>
    </row>
    <row r="1225" spans="2:65" s="216" customFormat="1" ht="13.5" x14ac:dyDescent="0.3">
      <c r="B1225" s="215"/>
      <c r="C1225" s="221"/>
      <c r="D1225" s="262" t="s">
        <v>181</v>
      </c>
      <c r="E1225" s="267" t="s">
        <v>5</v>
      </c>
      <c r="F1225" s="271" t="s">
        <v>1906</v>
      </c>
      <c r="G1225" s="221"/>
      <c r="H1225" s="273">
        <v>3.4470000000000001</v>
      </c>
      <c r="I1225" s="221"/>
      <c r="J1225" s="221"/>
      <c r="K1225" s="221"/>
      <c r="L1225" s="221"/>
      <c r="M1225" s="215"/>
      <c r="N1225" s="220"/>
      <c r="O1225" s="221"/>
      <c r="P1225" s="221"/>
      <c r="Q1225" s="221"/>
      <c r="R1225" s="221"/>
      <c r="S1225" s="221"/>
      <c r="T1225" s="221"/>
      <c r="U1225" s="221"/>
      <c r="V1225" s="221"/>
      <c r="W1225" s="221"/>
      <c r="X1225" s="222"/>
      <c r="AT1225" s="217" t="s">
        <v>181</v>
      </c>
      <c r="AU1225" s="217" t="s">
        <v>83</v>
      </c>
      <c r="AV1225" s="216" t="s">
        <v>83</v>
      </c>
      <c r="AW1225" s="216" t="s">
        <v>7</v>
      </c>
      <c r="AX1225" s="216" t="s">
        <v>73</v>
      </c>
      <c r="AY1225" s="217" t="s">
        <v>171</v>
      </c>
    </row>
    <row r="1226" spans="2:65" s="224" customFormat="1" ht="13.5" x14ac:dyDescent="0.3">
      <c r="B1226" s="223"/>
      <c r="D1226" s="212" t="s">
        <v>181</v>
      </c>
      <c r="E1226" s="225" t="s">
        <v>5</v>
      </c>
      <c r="F1226" s="226" t="s">
        <v>205</v>
      </c>
      <c r="H1226" s="227">
        <v>8.31</v>
      </c>
      <c r="M1226" s="223"/>
      <c r="N1226" s="228"/>
      <c r="O1226" s="229"/>
      <c r="P1226" s="229"/>
      <c r="Q1226" s="229"/>
      <c r="R1226" s="229"/>
      <c r="S1226" s="229"/>
      <c r="T1226" s="229"/>
      <c r="U1226" s="229"/>
      <c r="V1226" s="229"/>
      <c r="W1226" s="229"/>
      <c r="X1226" s="230"/>
      <c r="AT1226" s="225" t="s">
        <v>181</v>
      </c>
      <c r="AU1226" s="225" t="s">
        <v>83</v>
      </c>
      <c r="AV1226" s="224" t="s">
        <v>177</v>
      </c>
      <c r="AW1226" s="224" t="s">
        <v>7</v>
      </c>
      <c r="AX1226" s="224" t="s">
        <v>81</v>
      </c>
      <c r="AY1226" s="225" t="s">
        <v>171</v>
      </c>
    </row>
    <row r="1227" spans="2:65" s="45" customFormat="1" ht="16.5" customHeight="1" x14ac:dyDescent="0.3">
      <c r="B1227" s="38"/>
      <c r="C1227" s="201" t="s">
        <v>838</v>
      </c>
      <c r="D1227" s="201" t="s">
        <v>173</v>
      </c>
      <c r="E1227" s="202" t="s">
        <v>1907</v>
      </c>
      <c r="F1227" s="203" t="s">
        <v>1908</v>
      </c>
      <c r="G1227" s="204" t="s">
        <v>209</v>
      </c>
      <c r="H1227" s="205">
        <v>0.86899999999999999</v>
      </c>
      <c r="I1227" s="7"/>
      <c r="J1227" s="7"/>
      <c r="K1227" s="206">
        <f>ROUND(P1227*H1227,2)</f>
        <v>0</v>
      </c>
      <c r="L1227" s="203" t="s">
        <v>5</v>
      </c>
      <c r="M1227" s="38"/>
      <c r="N1227" s="207" t="s">
        <v>5</v>
      </c>
      <c r="O1227" s="208" t="s">
        <v>42</v>
      </c>
      <c r="P1227" s="144">
        <f>I1227+J1227</f>
        <v>0</v>
      </c>
      <c r="Q1227" s="144">
        <f>ROUND(I1227*H1227,2)</f>
        <v>0</v>
      </c>
      <c r="R1227" s="144">
        <f>ROUND(J1227*H1227,2)</f>
        <v>0</v>
      </c>
      <c r="S1227" s="39"/>
      <c r="T1227" s="209">
        <f>S1227*H1227</f>
        <v>0</v>
      </c>
      <c r="U1227" s="209">
        <v>0</v>
      </c>
      <c r="V1227" s="209">
        <f>U1227*H1227</f>
        <v>0</v>
      </c>
      <c r="W1227" s="209">
        <v>0</v>
      </c>
      <c r="X1227" s="210">
        <f>W1227*H1227</f>
        <v>0</v>
      </c>
      <c r="AR1227" s="17" t="s">
        <v>260</v>
      </c>
      <c r="AT1227" s="17" t="s">
        <v>173</v>
      </c>
      <c r="AU1227" s="17" t="s">
        <v>83</v>
      </c>
      <c r="AY1227" s="17" t="s">
        <v>171</v>
      </c>
      <c r="BE1227" s="211">
        <f>IF(O1227="základní",K1227,0)</f>
        <v>0</v>
      </c>
      <c r="BF1227" s="211">
        <f>IF(O1227="snížená",K1227,0)</f>
        <v>0</v>
      </c>
      <c r="BG1227" s="211">
        <f>IF(O1227="zákl. přenesená",K1227,0)</f>
        <v>0</v>
      </c>
      <c r="BH1227" s="211">
        <f>IF(O1227="sníž. přenesená",K1227,0)</f>
        <v>0</v>
      </c>
      <c r="BI1227" s="211">
        <f>IF(O1227="nulová",K1227,0)</f>
        <v>0</v>
      </c>
      <c r="BJ1227" s="17" t="s">
        <v>81</v>
      </c>
      <c r="BK1227" s="211">
        <f>ROUND(P1227*H1227,2)</f>
        <v>0</v>
      </c>
      <c r="BL1227" s="17" t="s">
        <v>260</v>
      </c>
      <c r="BM1227" s="17" t="s">
        <v>1909</v>
      </c>
    </row>
    <row r="1228" spans="2:65" s="45" customFormat="1" ht="27" x14ac:dyDescent="0.3">
      <c r="B1228" s="38"/>
      <c r="D1228" s="212" t="s">
        <v>179</v>
      </c>
      <c r="F1228" s="213" t="s">
        <v>1267</v>
      </c>
      <c r="M1228" s="38"/>
      <c r="N1228" s="214"/>
      <c r="O1228" s="39"/>
      <c r="P1228" s="39"/>
      <c r="Q1228" s="39"/>
      <c r="R1228" s="39"/>
      <c r="S1228" s="39"/>
      <c r="T1228" s="39"/>
      <c r="U1228" s="39"/>
      <c r="V1228" s="39"/>
      <c r="W1228" s="39"/>
      <c r="X1228" s="87"/>
      <c r="AT1228" s="17" t="s">
        <v>179</v>
      </c>
      <c r="AU1228" s="17" t="s">
        <v>83</v>
      </c>
    </row>
    <row r="1229" spans="2:65" s="188" customFormat="1" ht="29.85" customHeight="1" x14ac:dyDescent="0.3">
      <c r="B1229" s="187"/>
      <c r="C1229" s="193"/>
      <c r="D1229" s="261" t="s">
        <v>72</v>
      </c>
      <c r="E1229" s="263" t="s">
        <v>1910</v>
      </c>
      <c r="F1229" s="263" t="s">
        <v>1911</v>
      </c>
      <c r="G1229" s="193"/>
      <c r="H1229" s="193"/>
      <c r="I1229" s="193"/>
      <c r="J1229" s="193"/>
      <c r="K1229" s="274">
        <f>BK1229</f>
        <v>0</v>
      </c>
      <c r="L1229" s="193"/>
      <c r="M1229" s="187"/>
      <c r="N1229" s="192"/>
      <c r="O1229" s="193"/>
      <c r="P1229" s="193"/>
      <c r="Q1229" s="194">
        <f>SUM(Q1230:Q1270)</f>
        <v>0</v>
      </c>
      <c r="R1229" s="194">
        <f>SUM(R1230:R1270)</f>
        <v>0</v>
      </c>
      <c r="S1229" s="193"/>
      <c r="T1229" s="195">
        <f>SUM(T1230:T1270)</f>
        <v>0</v>
      </c>
      <c r="U1229" s="193"/>
      <c r="V1229" s="195">
        <f>SUM(V1230:V1270)</f>
        <v>0</v>
      </c>
      <c r="W1229" s="193"/>
      <c r="X1229" s="196">
        <f>SUM(X1230:X1270)</f>
        <v>0</v>
      </c>
      <c r="AR1229" s="189" t="s">
        <v>83</v>
      </c>
      <c r="AT1229" s="197" t="s">
        <v>72</v>
      </c>
      <c r="AU1229" s="197" t="s">
        <v>81</v>
      </c>
      <c r="AY1229" s="189" t="s">
        <v>171</v>
      </c>
      <c r="BK1229" s="198">
        <f>SUM(BK1230:BK1270)</f>
        <v>0</v>
      </c>
    </row>
    <row r="1230" spans="2:65" s="45" customFormat="1" ht="25.5" customHeight="1" x14ac:dyDescent="0.3">
      <c r="B1230" s="38"/>
      <c r="C1230" s="201" t="s">
        <v>1912</v>
      </c>
      <c r="D1230" s="201" t="s">
        <v>173</v>
      </c>
      <c r="E1230" s="202" t="s">
        <v>1913</v>
      </c>
      <c r="F1230" s="203" t="s">
        <v>1914</v>
      </c>
      <c r="G1230" s="204" t="s">
        <v>176</v>
      </c>
      <c r="H1230" s="205">
        <v>296.8</v>
      </c>
      <c r="I1230" s="7"/>
      <c r="J1230" s="7"/>
      <c r="K1230" s="206">
        <f>ROUND(P1230*H1230,2)</f>
        <v>0</v>
      </c>
      <c r="L1230" s="203" t="s">
        <v>5</v>
      </c>
      <c r="M1230" s="38"/>
      <c r="N1230" s="207" t="s">
        <v>5</v>
      </c>
      <c r="O1230" s="208" t="s">
        <v>42</v>
      </c>
      <c r="P1230" s="144">
        <f>I1230+J1230</f>
        <v>0</v>
      </c>
      <c r="Q1230" s="144">
        <f>ROUND(I1230*H1230,2)</f>
        <v>0</v>
      </c>
      <c r="R1230" s="144">
        <f>ROUND(J1230*H1230,2)</f>
        <v>0</v>
      </c>
      <c r="S1230" s="39"/>
      <c r="T1230" s="209">
        <f>S1230*H1230</f>
        <v>0</v>
      </c>
      <c r="U1230" s="209">
        <v>0</v>
      </c>
      <c r="V1230" s="209">
        <f>U1230*H1230</f>
        <v>0</v>
      </c>
      <c r="W1230" s="209">
        <v>0</v>
      </c>
      <c r="X1230" s="210">
        <f>W1230*H1230</f>
        <v>0</v>
      </c>
      <c r="AR1230" s="17" t="s">
        <v>260</v>
      </c>
      <c r="AT1230" s="17" t="s">
        <v>173</v>
      </c>
      <c r="AU1230" s="17" t="s">
        <v>83</v>
      </c>
      <c r="AY1230" s="17" t="s">
        <v>171</v>
      </c>
      <c r="BE1230" s="211">
        <f>IF(O1230="základní",K1230,0)</f>
        <v>0</v>
      </c>
      <c r="BF1230" s="211">
        <f>IF(O1230="snížená",K1230,0)</f>
        <v>0</v>
      </c>
      <c r="BG1230" s="211">
        <f>IF(O1230="zákl. přenesená",K1230,0)</f>
        <v>0</v>
      </c>
      <c r="BH1230" s="211">
        <f>IF(O1230="sníž. přenesená",K1230,0)</f>
        <v>0</v>
      </c>
      <c r="BI1230" s="211">
        <f>IF(O1230="nulová",K1230,0)</f>
        <v>0</v>
      </c>
      <c r="BJ1230" s="17" t="s">
        <v>81</v>
      </c>
      <c r="BK1230" s="211">
        <f>ROUND(P1230*H1230,2)</f>
        <v>0</v>
      </c>
      <c r="BL1230" s="17" t="s">
        <v>260</v>
      </c>
      <c r="BM1230" s="17" t="s">
        <v>1915</v>
      </c>
    </row>
    <row r="1231" spans="2:65" s="45" customFormat="1" ht="27" x14ac:dyDescent="0.3">
      <c r="B1231" s="38"/>
      <c r="D1231" s="212" t="s">
        <v>179</v>
      </c>
      <c r="F1231" s="213" t="s">
        <v>1267</v>
      </c>
      <c r="M1231" s="38"/>
      <c r="N1231" s="214"/>
      <c r="O1231" s="39"/>
      <c r="P1231" s="39"/>
      <c r="Q1231" s="39"/>
      <c r="R1231" s="39"/>
      <c r="S1231" s="39"/>
      <c r="T1231" s="39"/>
      <c r="U1231" s="39"/>
      <c r="V1231" s="39"/>
      <c r="W1231" s="39"/>
      <c r="X1231" s="87"/>
      <c r="AT1231" s="17" t="s">
        <v>179</v>
      </c>
      <c r="AU1231" s="17" t="s">
        <v>83</v>
      </c>
    </row>
    <row r="1232" spans="2:65" s="255" customFormat="1" ht="13.5" x14ac:dyDescent="0.3">
      <c r="B1232" s="254"/>
      <c r="D1232" s="212" t="s">
        <v>181</v>
      </c>
      <c r="E1232" s="256" t="s">
        <v>5</v>
      </c>
      <c r="F1232" s="257" t="s">
        <v>1499</v>
      </c>
      <c r="H1232" s="256" t="s">
        <v>5</v>
      </c>
      <c r="M1232" s="254"/>
      <c r="N1232" s="258"/>
      <c r="O1232" s="259"/>
      <c r="P1232" s="259"/>
      <c r="Q1232" s="259"/>
      <c r="R1232" s="259"/>
      <c r="S1232" s="259"/>
      <c r="T1232" s="259"/>
      <c r="U1232" s="259"/>
      <c r="V1232" s="259"/>
      <c r="W1232" s="259"/>
      <c r="X1232" s="260"/>
      <c r="AT1232" s="256" t="s">
        <v>181</v>
      </c>
      <c r="AU1232" s="256" t="s">
        <v>83</v>
      </c>
      <c r="AV1232" s="255" t="s">
        <v>81</v>
      </c>
      <c r="AW1232" s="255" t="s">
        <v>7</v>
      </c>
      <c r="AX1232" s="255" t="s">
        <v>73</v>
      </c>
      <c r="AY1232" s="256" t="s">
        <v>171</v>
      </c>
    </row>
    <row r="1233" spans="2:51" s="255" customFormat="1" ht="13.5" x14ac:dyDescent="0.3">
      <c r="B1233" s="254"/>
      <c r="D1233" s="212" t="s">
        <v>181</v>
      </c>
      <c r="E1233" s="256" t="s">
        <v>5</v>
      </c>
      <c r="F1233" s="257" t="s">
        <v>1329</v>
      </c>
      <c r="H1233" s="256" t="s">
        <v>5</v>
      </c>
      <c r="M1233" s="254"/>
      <c r="N1233" s="258"/>
      <c r="O1233" s="259"/>
      <c r="P1233" s="259"/>
      <c r="Q1233" s="259"/>
      <c r="R1233" s="259"/>
      <c r="S1233" s="259"/>
      <c r="T1233" s="259"/>
      <c r="U1233" s="259"/>
      <c r="V1233" s="259"/>
      <c r="W1233" s="259"/>
      <c r="X1233" s="260"/>
      <c r="AT1233" s="256" t="s">
        <v>181</v>
      </c>
      <c r="AU1233" s="256" t="s">
        <v>83</v>
      </c>
      <c r="AV1233" s="255" t="s">
        <v>81</v>
      </c>
      <c r="AW1233" s="255" t="s">
        <v>7</v>
      </c>
      <c r="AX1233" s="255" t="s">
        <v>73</v>
      </c>
      <c r="AY1233" s="256" t="s">
        <v>171</v>
      </c>
    </row>
    <row r="1234" spans="2:51" s="216" customFormat="1" ht="13.5" x14ac:dyDescent="0.3">
      <c r="B1234" s="215"/>
      <c r="D1234" s="212" t="s">
        <v>181</v>
      </c>
      <c r="E1234" s="217" t="s">
        <v>5</v>
      </c>
      <c r="F1234" s="218" t="s">
        <v>1500</v>
      </c>
      <c r="H1234" s="219">
        <v>30.06</v>
      </c>
      <c r="M1234" s="215"/>
      <c r="N1234" s="220"/>
      <c r="O1234" s="221"/>
      <c r="P1234" s="221"/>
      <c r="Q1234" s="221"/>
      <c r="R1234" s="221"/>
      <c r="S1234" s="221"/>
      <c r="T1234" s="221"/>
      <c r="U1234" s="221"/>
      <c r="V1234" s="221"/>
      <c r="W1234" s="221"/>
      <c r="X1234" s="222"/>
      <c r="AT1234" s="217" t="s">
        <v>181</v>
      </c>
      <c r="AU1234" s="217" t="s">
        <v>83</v>
      </c>
      <c r="AV1234" s="216" t="s">
        <v>83</v>
      </c>
      <c r="AW1234" s="216" t="s">
        <v>7</v>
      </c>
      <c r="AX1234" s="216" t="s">
        <v>73</v>
      </c>
      <c r="AY1234" s="217" t="s">
        <v>171</v>
      </c>
    </row>
    <row r="1235" spans="2:51" s="255" customFormat="1" ht="13.5" x14ac:dyDescent="0.3">
      <c r="B1235" s="254"/>
      <c r="D1235" s="212" t="s">
        <v>181</v>
      </c>
      <c r="E1235" s="256" t="s">
        <v>5</v>
      </c>
      <c r="F1235" s="257" t="s">
        <v>1331</v>
      </c>
      <c r="H1235" s="256" t="s">
        <v>5</v>
      </c>
      <c r="M1235" s="254"/>
      <c r="N1235" s="258"/>
      <c r="O1235" s="259"/>
      <c r="P1235" s="259"/>
      <c r="Q1235" s="259"/>
      <c r="R1235" s="259"/>
      <c r="S1235" s="259"/>
      <c r="T1235" s="259"/>
      <c r="U1235" s="259"/>
      <c r="V1235" s="259"/>
      <c r="W1235" s="259"/>
      <c r="X1235" s="260"/>
      <c r="AT1235" s="256" t="s">
        <v>181</v>
      </c>
      <c r="AU1235" s="256" t="s">
        <v>83</v>
      </c>
      <c r="AV1235" s="255" t="s">
        <v>81</v>
      </c>
      <c r="AW1235" s="255" t="s">
        <v>7</v>
      </c>
      <c r="AX1235" s="255" t="s">
        <v>73</v>
      </c>
      <c r="AY1235" s="256" t="s">
        <v>171</v>
      </c>
    </row>
    <row r="1236" spans="2:51" s="216" customFormat="1" ht="13.5" x14ac:dyDescent="0.3">
      <c r="B1236" s="215"/>
      <c r="D1236" s="212" t="s">
        <v>181</v>
      </c>
      <c r="E1236" s="217" t="s">
        <v>5</v>
      </c>
      <c r="F1236" s="218" t="s">
        <v>1501</v>
      </c>
      <c r="H1236" s="219">
        <v>47.98</v>
      </c>
      <c r="M1236" s="215"/>
      <c r="N1236" s="220"/>
      <c r="O1236" s="221"/>
      <c r="P1236" s="221"/>
      <c r="Q1236" s="221"/>
      <c r="R1236" s="221"/>
      <c r="S1236" s="221"/>
      <c r="T1236" s="221"/>
      <c r="U1236" s="221"/>
      <c r="V1236" s="221"/>
      <c r="W1236" s="221"/>
      <c r="X1236" s="222"/>
      <c r="AT1236" s="217" t="s">
        <v>181</v>
      </c>
      <c r="AU1236" s="217" t="s">
        <v>83</v>
      </c>
      <c r="AV1236" s="216" t="s">
        <v>83</v>
      </c>
      <c r="AW1236" s="216" t="s">
        <v>7</v>
      </c>
      <c r="AX1236" s="216" t="s">
        <v>73</v>
      </c>
      <c r="AY1236" s="217" t="s">
        <v>171</v>
      </c>
    </row>
    <row r="1237" spans="2:51" s="255" customFormat="1" ht="13.5" x14ac:dyDescent="0.3">
      <c r="B1237" s="254"/>
      <c r="D1237" s="212" t="s">
        <v>181</v>
      </c>
      <c r="E1237" s="256" t="s">
        <v>5</v>
      </c>
      <c r="F1237" s="257" t="s">
        <v>1502</v>
      </c>
      <c r="H1237" s="256" t="s">
        <v>5</v>
      </c>
      <c r="M1237" s="254"/>
      <c r="N1237" s="258"/>
      <c r="O1237" s="259"/>
      <c r="P1237" s="259"/>
      <c r="Q1237" s="259"/>
      <c r="R1237" s="259"/>
      <c r="S1237" s="259"/>
      <c r="T1237" s="259"/>
      <c r="U1237" s="259"/>
      <c r="V1237" s="259"/>
      <c r="W1237" s="259"/>
      <c r="X1237" s="260"/>
      <c r="AT1237" s="256" t="s">
        <v>181</v>
      </c>
      <c r="AU1237" s="256" t="s">
        <v>83</v>
      </c>
      <c r="AV1237" s="255" t="s">
        <v>81</v>
      </c>
      <c r="AW1237" s="255" t="s">
        <v>7</v>
      </c>
      <c r="AX1237" s="255" t="s">
        <v>73</v>
      </c>
      <c r="AY1237" s="256" t="s">
        <v>171</v>
      </c>
    </row>
    <row r="1238" spans="2:51" s="216" customFormat="1" ht="13.5" x14ac:dyDescent="0.3">
      <c r="B1238" s="215"/>
      <c r="D1238" s="212" t="s">
        <v>181</v>
      </c>
      <c r="E1238" s="217" t="s">
        <v>5</v>
      </c>
      <c r="F1238" s="218" t="s">
        <v>1503</v>
      </c>
      <c r="H1238" s="219">
        <v>70.56</v>
      </c>
      <c r="M1238" s="215"/>
      <c r="N1238" s="220"/>
      <c r="O1238" s="221"/>
      <c r="P1238" s="221"/>
      <c r="Q1238" s="221"/>
      <c r="R1238" s="221"/>
      <c r="S1238" s="221"/>
      <c r="T1238" s="221"/>
      <c r="U1238" s="221"/>
      <c r="V1238" s="221"/>
      <c r="W1238" s="221"/>
      <c r="X1238" s="222"/>
      <c r="AT1238" s="217" t="s">
        <v>181</v>
      </c>
      <c r="AU1238" s="217" t="s">
        <v>83</v>
      </c>
      <c r="AV1238" s="216" t="s">
        <v>83</v>
      </c>
      <c r="AW1238" s="216" t="s">
        <v>7</v>
      </c>
      <c r="AX1238" s="216" t="s">
        <v>73</v>
      </c>
      <c r="AY1238" s="217" t="s">
        <v>171</v>
      </c>
    </row>
    <row r="1239" spans="2:51" s="255" customFormat="1" ht="13.5" x14ac:dyDescent="0.3">
      <c r="B1239" s="254"/>
      <c r="D1239" s="212" t="s">
        <v>181</v>
      </c>
      <c r="E1239" s="256" t="s">
        <v>5</v>
      </c>
      <c r="F1239" s="257" t="s">
        <v>1487</v>
      </c>
      <c r="H1239" s="256" t="s">
        <v>5</v>
      </c>
      <c r="M1239" s="254"/>
      <c r="N1239" s="258"/>
      <c r="O1239" s="259"/>
      <c r="P1239" s="259"/>
      <c r="Q1239" s="259"/>
      <c r="R1239" s="259"/>
      <c r="S1239" s="259"/>
      <c r="T1239" s="259"/>
      <c r="U1239" s="259"/>
      <c r="V1239" s="259"/>
      <c r="W1239" s="259"/>
      <c r="X1239" s="260"/>
      <c r="AT1239" s="256" t="s">
        <v>181</v>
      </c>
      <c r="AU1239" s="256" t="s">
        <v>83</v>
      </c>
      <c r="AV1239" s="255" t="s">
        <v>81</v>
      </c>
      <c r="AW1239" s="255" t="s">
        <v>7</v>
      </c>
      <c r="AX1239" s="255" t="s">
        <v>73</v>
      </c>
      <c r="AY1239" s="256" t="s">
        <v>171</v>
      </c>
    </row>
    <row r="1240" spans="2:51" s="216" customFormat="1" ht="13.5" x14ac:dyDescent="0.3">
      <c r="B1240" s="215"/>
      <c r="D1240" s="212" t="s">
        <v>181</v>
      </c>
      <c r="E1240" s="217" t="s">
        <v>5</v>
      </c>
      <c r="F1240" s="218" t="s">
        <v>1504</v>
      </c>
      <c r="H1240" s="219">
        <v>33.97</v>
      </c>
      <c r="M1240" s="215"/>
      <c r="N1240" s="220"/>
      <c r="O1240" s="221"/>
      <c r="P1240" s="221"/>
      <c r="Q1240" s="221"/>
      <c r="R1240" s="221"/>
      <c r="S1240" s="221"/>
      <c r="T1240" s="221"/>
      <c r="U1240" s="221"/>
      <c r="V1240" s="221"/>
      <c r="W1240" s="221"/>
      <c r="X1240" s="222"/>
      <c r="AT1240" s="217" t="s">
        <v>181</v>
      </c>
      <c r="AU1240" s="217" t="s">
        <v>83</v>
      </c>
      <c r="AV1240" s="216" t="s">
        <v>83</v>
      </c>
      <c r="AW1240" s="216" t="s">
        <v>7</v>
      </c>
      <c r="AX1240" s="216" t="s">
        <v>73</v>
      </c>
      <c r="AY1240" s="217" t="s">
        <v>171</v>
      </c>
    </row>
    <row r="1241" spans="2:51" s="255" customFormat="1" ht="13.5" x14ac:dyDescent="0.3">
      <c r="B1241" s="254"/>
      <c r="D1241" s="212" t="s">
        <v>181</v>
      </c>
      <c r="E1241" s="256" t="s">
        <v>5</v>
      </c>
      <c r="F1241" s="257" t="s">
        <v>1505</v>
      </c>
      <c r="H1241" s="256" t="s">
        <v>5</v>
      </c>
      <c r="M1241" s="254"/>
      <c r="N1241" s="258"/>
      <c r="O1241" s="259"/>
      <c r="P1241" s="259"/>
      <c r="Q1241" s="259"/>
      <c r="R1241" s="259"/>
      <c r="S1241" s="259"/>
      <c r="T1241" s="259"/>
      <c r="U1241" s="259"/>
      <c r="V1241" s="259"/>
      <c r="W1241" s="259"/>
      <c r="X1241" s="260"/>
      <c r="AT1241" s="256" t="s">
        <v>181</v>
      </c>
      <c r="AU1241" s="256" t="s">
        <v>83</v>
      </c>
      <c r="AV1241" s="255" t="s">
        <v>81</v>
      </c>
      <c r="AW1241" s="255" t="s">
        <v>7</v>
      </c>
      <c r="AX1241" s="255" t="s">
        <v>73</v>
      </c>
      <c r="AY1241" s="256" t="s">
        <v>171</v>
      </c>
    </row>
    <row r="1242" spans="2:51" s="216" customFormat="1" ht="13.5" x14ac:dyDescent="0.3">
      <c r="B1242" s="215"/>
      <c r="D1242" s="212" t="s">
        <v>181</v>
      </c>
      <c r="E1242" s="217" t="s">
        <v>5</v>
      </c>
      <c r="F1242" s="218" t="s">
        <v>1506</v>
      </c>
      <c r="H1242" s="219">
        <v>36.200000000000003</v>
      </c>
      <c r="M1242" s="215"/>
      <c r="N1242" s="220"/>
      <c r="O1242" s="221"/>
      <c r="P1242" s="221"/>
      <c r="Q1242" s="221"/>
      <c r="R1242" s="221"/>
      <c r="S1242" s="221"/>
      <c r="T1242" s="221"/>
      <c r="U1242" s="221"/>
      <c r="V1242" s="221"/>
      <c r="W1242" s="221"/>
      <c r="X1242" s="222"/>
      <c r="AT1242" s="217" t="s">
        <v>181</v>
      </c>
      <c r="AU1242" s="217" t="s">
        <v>83</v>
      </c>
      <c r="AV1242" s="216" t="s">
        <v>83</v>
      </c>
      <c r="AW1242" s="216" t="s">
        <v>7</v>
      </c>
      <c r="AX1242" s="216" t="s">
        <v>73</v>
      </c>
      <c r="AY1242" s="217" t="s">
        <v>171</v>
      </c>
    </row>
    <row r="1243" spans="2:51" s="255" customFormat="1" ht="13.5" x14ac:dyDescent="0.3">
      <c r="B1243" s="254"/>
      <c r="D1243" s="212" t="s">
        <v>181</v>
      </c>
      <c r="E1243" s="256" t="s">
        <v>5</v>
      </c>
      <c r="F1243" s="257" t="s">
        <v>1489</v>
      </c>
      <c r="H1243" s="256" t="s">
        <v>5</v>
      </c>
      <c r="M1243" s="254"/>
      <c r="N1243" s="258"/>
      <c r="O1243" s="259"/>
      <c r="P1243" s="259"/>
      <c r="Q1243" s="259"/>
      <c r="R1243" s="259"/>
      <c r="S1243" s="259"/>
      <c r="T1243" s="259"/>
      <c r="U1243" s="259"/>
      <c r="V1243" s="259"/>
      <c r="W1243" s="259"/>
      <c r="X1243" s="260"/>
      <c r="AT1243" s="256" t="s">
        <v>181</v>
      </c>
      <c r="AU1243" s="256" t="s">
        <v>83</v>
      </c>
      <c r="AV1243" s="255" t="s">
        <v>81</v>
      </c>
      <c r="AW1243" s="255" t="s">
        <v>7</v>
      </c>
      <c r="AX1243" s="255" t="s">
        <v>73</v>
      </c>
      <c r="AY1243" s="256" t="s">
        <v>171</v>
      </c>
    </row>
    <row r="1244" spans="2:51" s="216" customFormat="1" ht="13.5" x14ac:dyDescent="0.3">
      <c r="B1244" s="215"/>
      <c r="D1244" s="212" t="s">
        <v>181</v>
      </c>
      <c r="E1244" s="217" t="s">
        <v>5</v>
      </c>
      <c r="F1244" s="218" t="s">
        <v>1507</v>
      </c>
      <c r="H1244" s="219">
        <v>12.03</v>
      </c>
      <c r="M1244" s="215"/>
      <c r="N1244" s="220"/>
      <c r="O1244" s="221"/>
      <c r="P1244" s="221"/>
      <c r="Q1244" s="221"/>
      <c r="R1244" s="221"/>
      <c r="S1244" s="221"/>
      <c r="T1244" s="221"/>
      <c r="U1244" s="221"/>
      <c r="V1244" s="221"/>
      <c r="W1244" s="221"/>
      <c r="X1244" s="222"/>
      <c r="AT1244" s="217" t="s">
        <v>181</v>
      </c>
      <c r="AU1244" s="217" t="s">
        <v>83</v>
      </c>
      <c r="AV1244" s="216" t="s">
        <v>83</v>
      </c>
      <c r="AW1244" s="216" t="s">
        <v>7</v>
      </c>
      <c r="AX1244" s="216" t="s">
        <v>73</v>
      </c>
      <c r="AY1244" s="217" t="s">
        <v>171</v>
      </c>
    </row>
    <row r="1245" spans="2:51" s="255" customFormat="1" ht="13.5" x14ac:dyDescent="0.3">
      <c r="B1245" s="254"/>
      <c r="D1245" s="212" t="s">
        <v>181</v>
      </c>
      <c r="E1245" s="256" t="s">
        <v>5</v>
      </c>
      <c r="F1245" s="257" t="s">
        <v>1491</v>
      </c>
      <c r="H1245" s="256" t="s">
        <v>5</v>
      </c>
      <c r="M1245" s="254"/>
      <c r="N1245" s="258"/>
      <c r="O1245" s="259"/>
      <c r="P1245" s="259"/>
      <c r="Q1245" s="259"/>
      <c r="R1245" s="259"/>
      <c r="S1245" s="259"/>
      <c r="T1245" s="259"/>
      <c r="U1245" s="259"/>
      <c r="V1245" s="259"/>
      <c r="W1245" s="259"/>
      <c r="X1245" s="260"/>
      <c r="AT1245" s="256" t="s">
        <v>181</v>
      </c>
      <c r="AU1245" s="256" t="s">
        <v>83</v>
      </c>
      <c r="AV1245" s="255" t="s">
        <v>81</v>
      </c>
      <c r="AW1245" s="255" t="s">
        <v>7</v>
      </c>
      <c r="AX1245" s="255" t="s">
        <v>73</v>
      </c>
      <c r="AY1245" s="256" t="s">
        <v>171</v>
      </c>
    </row>
    <row r="1246" spans="2:51" s="216" customFormat="1" ht="13.5" x14ac:dyDescent="0.3">
      <c r="B1246" s="215"/>
      <c r="D1246" s="212" t="s">
        <v>181</v>
      </c>
      <c r="E1246" s="217" t="s">
        <v>5</v>
      </c>
      <c r="F1246" s="218" t="s">
        <v>1508</v>
      </c>
      <c r="H1246" s="219">
        <v>6.85</v>
      </c>
      <c r="M1246" s="215"/>
      <c r="N1246" s="220"/>
      <c r="O1246" s="221"/>
      <c r="P1246" s="221"/>
      <c r="Q1246" s="221"/>
      <c r="R1246" s="221"/>
      <c r="S1246" s="221"/>
      <c r="T1246" s="221"/>
      <c r="U1246" s="221"/>
      <c r="V1246" s="221"/>
      <c r="W1246" s="221"/>
      <c r="X1246" s="222"/>
      <c r="AT1246" s="217" t="s">
        <v>181</v>
      </c>
      <c r="AU1246" s="217" t="s">
        <v>83</v>
      </c>
      <c r="AV1246" s="216" t="s">
        <v>83</v>
      </c>
      <c r="AW1246" s="216" t="s">
        <v>7</v>
      </c>
      <c r="AX1246" s="216" t="s">
        <v>73</v>
      </c>
      <c r="AY1246" s="217" t="s">
        <v>171</v>
      </c>
    </row>
    <row r="1247" spans="2:51" s="255" customFormat="1" ht="13.5" x14ac:dyDescent="0.3">
      <c r="B1247" s="254"/>
      <c r="D1247" s="212" t="s">
        <v>181</v>
      </c>
      <c r="E1247" s="256" t="s">
        <v>5</v>
      </c>
      <c r="F1247" s="257" t="s">
        <v>1493</v>
      </c>
      <c r="H1247" s="256" t="s">
        <v>5</v>
      </c>
      <c r="M1247" s="254"/>
      <c r="N1247" s="258"/>
      <c r="O1247" s="259"/>
      <c r="P1247" s="259"/>
      <c r="Q1247" s="259"/>
      <c r="R1247" s="259"/>
      <c r="S1247" s="259"/>
      <c r="T1247" s="259"/>
      <c r="U1247" s="259"/>
      <c r="V1247" s="259"/>
      <c r="W1247" s="259"/>
      <c r="X1247" s="260"/>
      <c r="AT1247" s="256" t="s">
        <v>181</v>
      </c>
      <c r="AU1247" s="256" t="s">
        <v>83</v>
      </c>
      <c r="AV1247" s="255" t="s">
        <v>81</v>
      </c>
      <c r="AW1247" s="255" t="s">
        <v>7</v>
      </c>
      <c r="AX1247" s="255" t="s">
        <v>73</v>
      </c>
      <c r="AY1247" s="256" t="s">
        <v>171</v>
      </c>
    </row>
    <row r="1248" spans="2:51" s="216" customFormat="1" ht="13.5" x14ac:dyDescent="0.3">
      <c r="B1248" s="215"/>
      <c r="D1248" s="212" t="s">
        <v>181</v>
      </c>
      <c r="E1248" s="217" t="s">
        <v>5</v>
      </c>
      <c r="F1248" s="218" t="s">
        <v>1509</v>
      </c>
      <c r="H1248" s="219">
        <v>4.82</v>
      </c>
      <c r="M1248" s="215"/>
      <c r="N1248" s="220"/>
      <c r="O1248" s="221"/>
      <c r="P1248" s="221"/>
      <c r="Q1248" s="221"/>
      <c r="R1248" s="221"/>
      <c r="S1248" s="221"/>
      <c r="T1248" s="221"/>
      <c r="U1248" s="221"/>
      <c r="V1248" s="221"/>
      <c r="W1248" s="221"/>
      <c r="X1248" s="222"/>
      <c r="AT1248" s="217" t="s">
        <v>181</v>
      </c>
      <c r="AU1248" s="217" t="s">
        <v>83</v>
      </c>
      <c r="AV1248" s="216" t="s">
        <v>83</v>
      </c>
      <c r="AW1248" s="216" t="s">
        <v>7</v>
      </c>
      <c r="AX1248" s="216" t="s">
        <v>73</v>
      </c>
      <c r="AY1248" s="217" t="s">
        <v>171</v>
      </c>
    </row>
    <row r="1249" spans="2:51" s="255" customFormat="1" ht="13.5" x14ac:dyDescent="0.3">
      <c r="B1249" s="254"/>
      <c r="D1249" s="212" t="s">
        <v>181</v>
      </c>
      <c r="E1249" s="256" t="s">
        <v>5</v>
      </c>
      <c r="F1249" s="257" t="s">
        <v>1495</v>
      </c>
      <c r="H1249" s="256" t="s">
        <v>5</v>
      </c>
      <c r="M1249" s="254"/>
      <c r="N1249" s="258"/>
      <c r="O1249" s="259"/>
      <c r="P1249" s="259"/>
      <c r="Q1249" s="259"/>
      <c r="R1249" s="259"/>
      <c r="S1249" s="259"/>
      <c r="T1249" s="259"/>
      <c r="U1249" s="259"/>
      <c r="V1249" s="259"/>
      <c r="W1249" s="259"/>
      <c r="X1249" s="260"/>
      <c r="AT1249" s="256" t="s">
        <v>181</v>
      </c>
      <c r="AU1249" s="256" t="s">
        <v>83</v>
      </c>
      <c r="AV1249" s="255" t="s">
        <v>81</v>
      </c>
      <c r="AW1249" s="255" t="s">
        <v>7</v>
      </c>
      <c r="AX1249" s="255" t="s">
        <v>73</v>
      </c>
      <c r="AY1249" s="256" t="s">
        <v>171</v>
      </c>
    </row>
    <row r="1250" spans="2:51" s="216" customFormat="1" ht="13.5" x14ac:dyDescent="0.3">
      <c r="B1250" s="215"/>
      <c r="D1250" s="212" t="s">
        <v>181</v>
      </c>
      <c r="E1250" s="217" t="s">
        <v>5</v>
      </c>
      <c r="F1250" s="218" t="s">
        <v>1510</v>
      </c>
      <c r="H1250" s="219">
        <v>5.84</v>
      </c>
      <c r="M1250" s="215"/>
      <c r="N1250" s="220"/>
      <c r="O1250" s="221"/>
      <c r="P1250" s="221"/>
      <c r="Q1250" s="221"/>
      <c r="R1250" s="221"/>
      <c r="S1250" s="221"/>
      <c r="T1250" s="221"/>
      <c r="U1250" s="221"/>
      <c r="V1250" s="221"/>
      <c r="W1250" s="221"/>
      <c r="X1250" s="222"/>
      <c r="AT1250" s="217" t="s">
        <v>181</v>
      </c>
      <c r="AU1250" s="217" t="s">
        <v>83</v>
      </c>
      <c r="AV1250" s="216" t="s">
        <v>83</v>
      </c>
      <c r="AW1250" s="216" t="s">
        <v>7</v>
      </c>
      <c r="AX1250" s="216" t="s">
        <v>73</v>
      </c>
      <c r="AY1250" s="217" t="s">
        <v>171</v>
      </c>
    </row>
    <row r="1251" spans="2:51" s="244" customFormat="1" ht="13.5" x14ac:dyDescent="0.3">
      <c r="B1251" s="243"/>
      <c r="D1251" s="212" t="s">
        <v>181</v>
      </c>
      <c r="E1251" s="245" t="s">
        <v>5</v>
      </c>
      <c r="F1251" s="246" t="s">
        <v>501</v>
      </c>
      <c r="H1251" s="247">
        <v>248.31</v>
      </c>
      <c r="M1251" s="243"/>
      <c r="N1251" s="248"/>
      <c r="O1251" s="249"/>
      <c r="P1251" s="249"/>
      <c r="Q1251" s="249"/>
      <c r="R1251" s="249"/>
      <c r="S1251" s="249"/>
      <c r="T1251" s="249"/>
      <c r="U1251" s="249"/>
      <c r="V1251" s="249"/>
      <c r="W1251" s="249"/>
      <c r="X1251" s="250"/>
      <c r="AT1251" s="245" t="s">
        <v>181</v>
      </c>
      <c r="AU1251" s="245" t="s">
        <v>83</v>
      </c>
      <c r="AV1251" s="244" t="s">
        <v>188</v>
      </c>
      <c r="AW1251" s="244" t="s">
        <v>7</v>
      </c>
      <c r="AX1251" s="244" t="s">
        <v>73</v>
      </c>
      <c r="AY1251" s="245" t="s">
        <v>171</v>
      </c>
    </row>
    <row r="1252" spans="2:51" s="255" customFormat="1" ht="13.5" x14ac:dyDescent="0.3">
      <c r="B1252" s="254"/>
      <c r="D1252" s="212" t="s">
        <v>181</v>
      </c>
      <c r="E1252" s="256" t="s">
        <v>5</v>
      </c>
      <c r="F1252" s="257" t="s">
        <v>1733</v>
      </c>
      <c r="H1252" s="256" t="s">
        <v>5</v>
      </c>
      <c r="M1252" s="254"/>
      <c r="N1252" s="258"/>
      <c r="O1252" s="259"/>
      <c r="P1252" s="259"/>
      <c r="Q1252" s="259"/>
      <c r="R1252" s="259"/>
      <c r="S1252" s="259"/>
      <c r="T1252" s="259"/>
      <c r="U1252" s="259"/>
      <c r="V1252" s="259"/>
      <c r="W1252" s="259"/>
      <c r="X1252" s="260"/>
      <c r="AT1252" s="256" t="s">
        <v>181</v>
      </c>
      <c r="AU1252" s="256" t="s">
        <v>83</v>
      </c>
      <c r="AV1252" s="255" t="s">
        <v>81</v>
      </c>
      <c r="AW1252" s="255" t="s">
        <v>7</v>
      </c>
      <c r="AX1252" s="255" t="s">
        <v>73</v>
      </c>
      <c r="AY1252" s="256" t="s">
        <v>171</v>
      </c>
    </row>
    <row r="1253" spans="2:51" s="255" customFormat="1" ht="13.5" x14ac:dyDescent="0.3">
      <c r="B1253" s="254"/>
      <c r="D1253" s="212" t="s">
        <v>181</v>
      </c>
      <c r="E1253" s="256" t="s">
        <v>5</v>
      </c>
      <c r="F1253" s="257" t="s">
        <v>1502</v>
      </c>
      <c r="H1253" s="256" t="s">
        <v>5</v>
      </c>
      <c r="M1253" s="254"/>
      <c r="N1253" s="258"/>
      <c r="O1253" s="259"/>
      <c r="P1253" s="259"/>
      <c r="Q1253" s="259"/>
      <c r="R1253" s="259"/>
      <c r="S1253" s="259"/>
      <c r="T1253" s="259"/>
      <c r="U1253" s="259"/>
      <c r="V1253" s="259"/>
      <c r="W1253" s="259"/>
      <c r="X1253" s="260"/>
      <c r="AT1253" s="256" t="s">
        <v>181</v>
      </c>
      <c r="AU1253" s="256" t="s">
        <v>83</v>
      </c>
      <c r="AV1253" s="255" t="s">
        <v>81</v>
      </c>
      <c r="AW1253" s="255" t="s">
        <v>7</v>
      </c>
      <c r="AX1253" s="255" t="s">
        <v>73</v>
      </c>
      <c r="AY1253" s="256" t="s">
        <v>171</v>
      </c>
    </row>
    <row r="1254" spans="2:51" s="216" customFormat="1" ht="13.5" x14ac:dyDescent="0.3">
      <c r="B1254" s="215"/>
      <c r="D1254" s="212" t="s">
        <v>181</v>
      </c>
      <c r="E1254" s="217" t="s">
        <v>5</v>
      </c>
      <c r="F1254" s="218" t="s">
        <v>1734</v>
      </c>
      <c r="H1254" s="219">
        <v>14.15</v>
      </c>
      <c r="M1254" s="215"/>
      <c r="N1254" s="220"/>
      <c r="O1254" s="221"/>
      <c r="P1254" s="221"/>
      <c r="Q1254" s="221"/>
      <c r="R1254" s="221"/>
      <c r="S1254" s="221"/>
      <c r="T1254" s="221"/>
      <c r="U1254" s="221"/>
      <c r="V1254" s="221"/>
      <c r="W1254" s="221"/>
      <c r="X1254" s="222"/>
      <c r="AT1254" s="217" t="s">
        <v>181</v>
      </c>
      <c r="AU1254" s="217" t="s">
        <v>83</v>
      </c>
      <c r="AV1254" s="216" t="s">
        <v>83</v>
      </c>
      <c r="AW1254" s="216" t="s">
        <v>7</v>
      </c>
      <c r="AX1254" s="216" t="s">
        <v>73</v>
      </c>
      <c r="AY1254" s="217" t="s">
        <v>171</v>
      </c>
    </row>
    <row r="1255" spans="2:51" s="255" customFormat="1" ht="13.5" x14ac:dyDescent="0.3">
      <c r="B1255" s="254"/>
      <c r="D1255" s="212" t="s">
        <v>181</v>
      </c>
      <c r="E1255" s="256" t="s">
        <v>5</v>
      </c>
      <c r="F1255" s="257" t="s">
        <v>1487</v>
      </c>
      <c r="H1255" s="256" t="s">
        <v>5</v>
      </c>
      <c r="M1255" s="254"/>
      <c r="N1255" s="258"/>
      <c r="O1255" s="259"/>
      <c r="P1255" s="259"/>
      <c r="Q1255" s="259"/>
      <c r="R1255" s="259"/>
      <c r="S1255" s="259"/>
      <c r="T1255" s="259"/>
      <c r="U1255" s="259"/>
      <c r="V1255" s="259"/>
      <c r="W1255" s="259"/>
      <c r="X1255" s="260"/>
      <c r="AT1255" s="256" t="s">
        <v>181</v>
      </c>
      <c r="AU1255" s="256" t="s">
        <v>83</v>
      </c>
      <c r="AV1255" s="255" t="s">
        <v>81</v>
      </c>
      <c r="AW1255" s="255" t="s">
        <v>7</v>
      </c>
      <c r="AX1255" s="255" t="s">
        <v>73</v>
      </c>
      <c r="AY1255" s="256" t="s">
        <v>171</v>
      </c>
    </row>
    <row r="1256" spans="2:51" s="216" customFormat="1" ht="13.5" x14ac:dyDescent="0.3">
      <c r="B1256" s="215"/>
      <c r="D1256" s="212" t="s">
        <v>181</v>
      </c>
      <c r="E1256" s="217" t="s">
        <v>5</v>
      </c>
      <c r="F1256" s="218" t="s">
        <v>1735</v>
      </c>
      <c r="H1256" s="219">
        <v>11.58</v>
      </c>
      <c r="M1256" s="215"/>
      <c r="N1256" s="220"/>
      <c r="O1256" s="221"/>
      <c r="P1256" s="221"/>
      <c r="Q1256" s="221"/>
      <c r="R1256" s="221"/>
      <c r="S1256" s="221"/>
      <c r="T1256" s="221"/>
      <c r="U1256" s="221"/>
      <c r="V1256" s="221"/>
      <c r="W1256" s="221"/>
      <c r="X1256" s="222"/>
      <c r="AT1256" s="217" t="s">
        <v>181</v>
      </c>
      <c r="AU1256" s="217" t="s">
        <v>83</v>
      </c>
      <c r="AV1256" s="216" t="s">
        <v>83</v>
      </c>
      <c r="AW1256" s="216" t="s">
        <v>7</v>
      </c>
      <c r="AX1256" s="216" t="s">
        <v>73</v>
      </c>
      <c r="AY1256" s="217" t="s">
        <v>171</v>
      </c>
    </row>
    <row r="1257" spans="2:51" s="255" customFormat="1" ht="13.5" x14ac:dyDescent="0.3">
      <c r="B1257" s="254"/>
      <c r="D1257" s="212" t="s">
        <v>181</v>
      </c>
      <c r="E1257" s="256" t="s">
        <v>5</v>
      </c>
      <c r="F1257" s="257" t="s">
        <v>1505</v>
      </c>
      <c r="H1257" s="256" t="s">
        <v>5</v>
      </c>
      <c r="M1257" s="254"/>
      <c r="N1257" s="258"/>
      <c r="O1257" s="259"/>
      <c r="P1257" s="259"/>
      <c r="Q1257" s="259"/>
      <c r="R1257" s="259"/>
      <c r="S1257" s="259"/>
      <c r="T1257" s="259"/>
      <c r="U1257" s="259"/>
      <c r="V1257" s="259"/>
      <c r="W1257" s="259"/>
      <c r="X1257" s="260"/>
      <c r="AT1257" s="256" t="s">
        <v>181</v>
      </c>
      <c r="AU1257" s="256" t="s">
        <v>83</v>
      </c>
      <c r="AV1257" s="255" t="s">
        <v>81</v>
      </c>
      <c r="AW1257" s="255" t="s">
        <v>7</v>
      </c>
      <c r="AX1257" s="255" t="s">
        <v>73</v>
      </c>
      <c r="AY1257" s="256" t="s">
        <v>171</v>
      </c>
    </row>
    <row r="1258" spans="2:51" s="216" customFormat="1" ht="13.5" x14ac:dyDescent="0.3">
      <c r="B1258" s="215"/>
      <c r="D1258" s="212" t="s">
        <v>181</v>
      </c>
      <c r="E1258" s="217" t="s">
        <v>5</v>
      </c>
      <c r="F1258" s="218" t="s">
        <v>1736</v>
      </c>
      <c r="H1258" s="219">
        <v>9.66</v>
      </c>
      <c r="M1258" s="215"/>
      <c r="N1258" s="220"/>
      <c r="O1258" s="221"/>
      <c r="P1258" s="221"/>
      <c r="Q1258" s="221"/>
      <c r="R1258" s="221"/>
      <c r="S1258" s="221"/>
      <c r="T1258" s="221"/>
      <c r="U1258" s="221"/>
      <c r="V1258" s="221"/>
      <c r="W1258" s="221"/>
      <c r="X1258" s="222"/>
      <c r="AT1258" s="217" t="s">
        <v>181</v>
      </c>
      <c r="AU1258" s="217" t="s">
        <v>83</v>
      </c>
      <c r="AV1258" s="216" t="s">
        <v>83</v>
      </c>
      <c r="AW1258" s="216" t="s">
        <v>7</v>
      </c>
      <c r="AX1258" s="216" t="s">
        <v>73</v>
      </c>
      <c r="AY1258" s="217" t="s">
        <v>171</v>
      </c>
    </row>
    <row r="1259" spans="2:51" s="244" customFormat="1" ht="13.5" x14ac:dyDescent="0.3">
      <c r="B1259" s="243"/>
      <c r="D1259" s="212" t="s">
        <v>181</v>
      </c>
      <c r="E1259" s="245" t="s">
        <v>5</v>
      </c>
      <c r="F1259" s="246" t="s">
        <v>501</v>
      </c>
      <c r="H1259" s="247">
        <v>35.39</v>
      </c>
      <c r="M1259" s="243"/>
      <c r="N1259" s="248"/>
      <c r="O1259" s="249"/>
      <c r="P1259" s="249"/>
      <c r="Q1259" s="249"/>
      <c r="R1259" s="249"/>
      <c r="S1259" s="249"/>
      <c r="T1259" s="249"/>
      <c r="U1259" s="249"/>
      <c r="V1259" s="249"/>
      <c r="W1259" s="249"/>
      <c r="X1259" s="250"/>
      <c r="AT1259" s="245" t="s">
        <v>181</v>
      </c>
      <c r="AU1259" s="245" t="s">
        <v>83</v>
      </c>
      <c r="AV1259" s="244" t="s">
        <v>188</v>
      </c>
      <c r="AW1259" s="244" t="s">
        <v>7</v>
      </c>
      <c r="AX1259" s="244" t="s">
        <v>73</v>
      </c>
      <c r="AY1259" s="245" t="s">
        <v>171</v>
      </c>
    </row>
    <row r="1260" spans="2:51" s="255" customFormat="1" ht="27" x14ac:dyDescent="0.3">
      <c r="B1260" s="254"/>
      <c r="D1260" s="212" t="s">
        <v>181</v>
      </c>
      <c r="E1260" s="256" t="s">
        <v>5</v>
      </c>
      <c r="F1260" s="257" t="s">
        <v>1741</v>
      </c>
      <c r="H1260" s="256" t="s">
        <v>5</v>
      </c>
      <c r="M1260" s="254"/>
      <c r="N1260" s="258"/>
      <c r="O1260" s="259"/>
      <c r="P1260" s="259"/>
      <c r="Q1260" s="259"/>
      <c r="R1260" s="259"/>
      <c r="S1260" s="259"/>
      <c r="T1260" s="259"/>
      <c r="U1260" s="259"/>
      <c r="V1260" s="259"/>
      <c r="W1260" s="259"/>
      <c r="X1260" s="260"/>
      <c r="AT1260" s="256" t="s">
        <v>181</v>
      </c>
      <c r="AU1260" s="256" t="s">
        <v>83</v>
      </c>
      <c r="AV1260" s="255" t="s">
        <v>81</v>
      </c>
      <c r="AW1260" s="255" t="s">
        <v>7</v>
      </c>
      <c r="AX1260" s="255" t="s">
        <v>73</v>
      </c>
      <c r="AY1260" s="256" t="s">
        <v>171</v>
      </c>
    </row>
    <row r="1261" spans="2:51" s="255" customFormat="1" ht="13.5" x14ac:dyDescent="0.3">
      <c r="B1261" s="254"/>
      <c r="D1261" s="212" t="s">
        <v>181</v>
      </c>
      <c r="E1261" s="256" t="s">
        <v>5</v>
      </c>
      <c r="F1261" s="257" t="s">
        <v>1489</v>
      </c>
      <c r="H1261" s="256" t="s">
        <v>5</v>
      </c>
      <c r="M1261" s="254"/>
      <c r="N1261" s="258"/>
      <c r="O1261" s="259"/>
      <c r="P1261" s="259"/>
      <c r="Q1261" s="259"/>
      <c r="R1261" s="259"/>
      <c r="S1261" s="259"/>
      <c r="T1261" s="259"/>
      <c r="U1261" s="259"/>
      <c r="V1261" s="259"/>
      <c r="W1261" s="259"/>
      <c r="X1261" s="260"/>
      <c r="AT1261" s="256" t="s">
        <v>181</v>
      </c>
      <c r="AU1261" s="256" t="s">
        <v>83</v>
      </c>
      <c r="AV1261" s="255" t="s">
        <v>81</v>
      </c>
      <c r="AW1261" s="255" t="s">
        <v>7</v>
      </c>
      <c r="AX1261" s="255" t="s">
        <v>73</v>
      </c>
      <c r="AY1261" s="256" t="s">
        <v>171</v>
      </c>
    </row>
    <row r="1262" spans="2:51" s="216" customFormat="1" ht="13.5" x14ac:dyDescent="0.3">
      <c r="B1262" s="215"/>
      <c r="D1262" s="212" t="s">
        <v>181</v>
      </c>
      <c r="E1262" s="217" t="s">
        <v>5</v>
      </c>
      <c r="F1262" s="218" t="s">
        <v>1742</v>
      </c>
      <c r="H1262" s="219">
        <v>7.99</v>
      </c>
      <c r="M1262" s="215"/>
      <c r="N1262" s="220"/>
      <c r="O1262" s="221"/>
      <c r="P1262" s="221"/>
      <c r="Q1262" s="221"/>
      <c r="R1262" s="221"/>
      <c r="S1262" s="221"/>
      <c r="T1262" s="221"/>
      <c r="U1262" s="221"/>
      <c r="V1262" s="221"/>
      <c r="W1262" s="221"/>
      <c r="X1262" s="222"/>
      <c r="AT1262" s="217" t="s">
        <v>181</v>
      </c>
      <c r="AU1262" s="217" t="s">
        <v>83</v>
      </c>
      <c r="AV1262" s="216" t="s">
        <v>83</v>
      </c>
      <c r="AW1262" s="216" t="s">
        <v>7</v>
      </c>
      <c r="AX1262" s="216" t="s">
        <v>73</v>
      </c>
      <c r="AY1262" s="217" t="s">
        <v>171</v>
      </c>
    </row>
    <row r="1263" spans="2:51" s="255" customFormat="1" ht="13.5" x14ac:dyDescent="0.3">
      <c r="B1263" s="254"/>
      <c r="D1263" s="212" t="s">
        <v>181</v>
      </c>
      <c r="E1263" s="256" t="s">
        <v>5</v>
      </c>
      <c r="F1263" s="257" t="s">
        <v>1491</v>
      </c>
      <c r="H1263" s="256" t="s">
        <v>5</v>
      </c>
      <c r="M1263" s="254"/>
      <c r="N1263" s="258"/>
      <c r="O1263" s="259"/>
      <c r="P1263" s="259"/>
      <c r="Q1263" s="259"/>
      <c r="R1263" s="259"/>
      <c r="S1263" s="259"/>
      <c r="T1263" s="259"/>
      <c r="U1263" s="259"/>
      <c r="V1263" s="259"/>
      <c r="W1263" s="259"/>
      <c r="X1263" s="260"/>
      <c r="AT1263" s="256" t="s">
        <v>181</v>
      </c>
      <c r="AU1263" s="256" t="s">
        <v>83</v>
      </c>
      <c r="AV1263" s="255" t="s">
        <v>81</v>
      </c>
      <c r="AW1263" s="255" t="s">
        <v>7</v>
      </c>
      <c r="AX1263" s="255" t="s">
        <v>73</v>
      </c>
      <c r="AY1263" s="256" t="s">
        <v>171</v>
      </c>
    </row>
    <row r="1264" spans="2:51" s="216" customFormat="1" ht="13.5" x14ac:dyDescent="0.3">
      <c r="B1264" s="215"/>
      <c r="D1264" s="212" t="s">
        <v>181</v>
      </c>
      <c r="E1264" s="217" t="s">
        <v>5</v>
      </c>
      <c r="F1264" s="218" t="s">
        <v>1743</v>
      </c>
      <c r="H1264" s="219">
        <v>2.2200000000000002</v>
      </c>
      <c r="M1264" s="215"/>
      <c r="N1264" s="220"/>
      <c r="O1264" s="221"/>
      <c r="P1264" s="221"/>
      <c r="Q1264" s="221"/>
      <c r="R1264" s="221"/>
      <c r="S1264" s="221"/>
      <c r="T1264" s="221"/>
      <c r="U1264" s="221"/>
      <c r="V1264" s="221"/>
      <c r="W1264" s="221"/>
      <c r="X1264" s="222"/>
      <c r="AT1264" s="217" t="s">
        <v>181</v>
      </c>
      <c r="AU1264" s="217" t="s">
        <v>83</v>
      </c>
      <c r="AV1264" s="216" t="s">
        <v>83</v>
      </c>
      <c r="AW1264" s="216" t="s">
        <v>7</v>
      </c>
      <c r="AX1264" s="216" t="s">
        <v>73</v>
      </c>
      <c r="AY1264" s="217" t="s">
        <v>171</v>
      </c>
    </row>
    <row r="1265" spans="2:51" s="255" customFormat="1" ht="13.5" x14ac:dyDescent="0.3">
      <c r="B1265" s="254"/>
      <c r="D1265" s="212" t="s">
        <v>181</v>
      </c>
      <c r="E1265" s="256" t="s">
        <v>5</v>
      </c>
      <c r="F1265" s="257" t="s">
        <v>1493</v>
      </c>
      <c r="H1265" s="256" t="s">
        <v>5</v>
      </c>
      <c r="M1265" s="254"/>
      <c r="N1265" s="258"/>
      <c r="O1265" s="259"/>
      <c r="P1265" s="259"/>
      <c r="Q1265" s="259"/>
      <c r="R1265" s="259"/>
      <c r="S1265" s="259"/>
      <c r="T1265" s="259"/>
      <c r="U1265" s="259"/>
      <c r="V1265" s="259"/>
      <c r="W1265" s="259"/>
      <c r="X1265" s="260"/>
      <c r="AT1265" s="256" t="s">
        <v>181</v>
      </c>
      <c r="AU1265" s="256" t="s">
        <v>83</v>
      </c>
      <c r="AV1265" s="255" t="s">
        <v>81</v>
      </c>
      <c r="AW1265" s="255" t="s">
        <v>7</v>
      </c>
      <c r="AX1265" s="255" t="s">
        <v>73</v>
      </c>
      <c r="AY1265" s="256" t="s">
        <v>171</v>
      </c>
    </row>
    <row r="1266" spans="2:51" s="216" customFormat="1" ht="13.5" x14ac:dyDescent="0.3">
      <c r="B1266" s="215"/>
      <c r="D1266" s="212" t="s">
        <v>181</v>
      </c>
      <c r="E1266" s="217" t="s">
        <v>5</v>
      </c>
      <c r="F1266" s="218" t="s">
        <v>1744</v>
      </c>
      <c r="H1266" s="219">
        <v>1.1299999999999999</v>
      </c>
      <c r="M1266" s="215"/>
      <c r="N1266" s="220"/>
      <c r="O1266" s="221"/>
      <c r="P1266" s="221"/>
      <c r="Q1266" s="221"/>
      <c r="R1266" s="221"/>
      <c r="S1266" s="221"/>
      <c r="T1266" s="221"/>
      <c r="U1266" s="221"/>
      <c r="V1266" s="221"/>
      <c r="W1266" s="221"/>
      <c r="X1266" s="222"/>
      <c r="AT1266" s="217" t="s">
        <v>181</v>
      </c>
      <c r="AU1266" s="217" t="s">
        <v>83</v>
      </c>
      <c r="AV1266" s="216" t="s">
        <v>83</v>
      </c>
      <c r="AW1266" s="216" t="s">
        <v>7</v>
      </c>
      <c r="AX1266" s="216" t="s">
        <v>73</v>
      </c>
      <c r="AY1266" s="217" t="s">
        <v>171</v>
      </c>
    </row>
    <row r="1267" spans="2:51" s="255" customFormat="1" ht="13.5" x14ac:dyDescent="0.3">
      <c r="B1267" s="254"/>
      <c r="D1267" s="212" t="s">
        <v>181</v>
      </c>
      <c r="E1267" s="256" t="s">
        <v>5</v>
      </c>
      <c r="F1267" s="257" t="s">
        <v>1495</v>
      </c>
      <c r="H1267" s="256" t="s">
        <v>5</v>
      </c>
      <c r="M1267" s="254"/>
      <c r="N1267" s="258"/>
      <c r="O1267" s="259"/>
      <c r="P1267" s="259"/>
      <c r="Q1267" s="259"/>
      <c r="R1267" s="259"/>
      <c r="S1267" s="259"/>
      <c r="T1267" s="259"/>
      <c r="U1267" s="259"/>
      <c r="V1267" s="259"/>
      <c r="W1267" s="259"/>
      <c r="X1267" s="260"/>
      <c r="AT1267" s="256" t="s">
        <v>181</v>
      </c>
      <c r="AU1267" s="256" t="s">
        <v>83</v>
      </c>
      <c r="AV1267" s="255" t="s">
        <v>81</v>
      </c>
      <c r="AW1267" s="255" t="s">
        <v>7</v>
      </c>
      <c r="AX1267" s="255" t="s">
        <v>73</v>
      </c>
      <c r="AY1267" s="256" t="s">
        <v>171</v>
      </c>
    </row>
    <row r="1268" spans="2:51" s="216" customFormat="1" ht="13.5" x14ac:dyDescent="0.3">
      <c r="B1268" s="215"/>
      <c r="D1268" s="212" t="s">
        <v>181</v>
      </c>
      <c r="E1268" s="217" t="s">
        <v>5</v>
      </c>
      <c r="F1268" s="218" t="s">
        <v>1745</v>
      </c>
      <c r="H1268" s="219">
        <v>1.76</v>
      </c>
      <c r="M1268" s="215"/>
      <c r="N1268" s="220"/>
      <c r="O1268" s="221"/>
      <c r="P1268" s="221"/>
      <c r="Q1268" s="221"/>
      <c r="R1268" s="221"/>
      <c r="S1268" s="221"/>
      <c r="T1268" s="221"/>
      <c r="U1268" s="221"/>
      <c r="V1268" s="221"/>
      <c r="W1268" s="221"/>
      <c r="X1268" s="222"/>
      <c r="AT1268" s="217" t="s">
        <v>181</v>
      </c>
      <c r="AU1268" s="217" t="s">
        <v>83</v>
      </c>
      <c r="AV1268" s="216" t="s">
        <v>83</v>
      </c>
      <c r="AW1268" s="216" t="s">
        <v>7</v>
      </c>
      <c r="AX1268" s="216" t="s">
        <v>73</v>
      </c>
      <c r="AY1268" s="217" t="s">
        <v>171</v>
      </c>
    </row>
    <row r="1269" spans="2:51" s="244" customFormat="1" ht="13.5" x14ac:dyDescent="0.3">
      <c r="B1269" s="243"/>
      <c r="D1269" s="212" t="s">
        <v>181</v>
      </c>
      <c r="E1269" s="245" t="s">
        <v>5</v>
      </c>
      <c r="F1269" s="246" t="s">
        <v>501</v>
      </c>
      <c r="H1269" s="247">
        <v>13.1</v>
      </c>
      <c r="M1269" s="243"/>
      <c r="N1269" s="248"/>
      <c r="O1269" s="249"/>
      <c r="P1269" s="249"/>
      <c r="Q1269" s="249"/>
      <c r="R1269" s="249"/>
      <c r="S1269" s="249"/>
      <c r="T1269" s="249"/>
      <c r="U1269" s="249"/>
      <c r="V1269" s="249"/>
      <c r="W1269" s="249"/>
      <c r="X1269" s="250"/>
      <c r="AT1269" s="245" t="s">
        <v>181</v>
      </c>
      <c r="AU1269" s="245" t="s">
        <v>83</v>
      </c>
      <c r="AV1269" s="244" t="s">
        <v>188</v>
      </c>
      <c r="AW1269" s="244" t="s">
        <v>7</v>
      </c>
      <c r="AX1269" s="244" t="s">
        <v>73</v>
      </c>
      <c r="AY1269" s="245" t="s">
        <v>171</v>
      </c>
    </row>
    <row r="1270" spans="2:51" s="224" customFormat="1" ht="13.5" x14ac:dyDescent="0.3">
      <c r="B1270" s="223"/>
      <c r="D1270" s="212" t="s">
        <v>181</v>
      </c>
      <c r="E1270" s="225" t="s">
        <v>5</v>
      </c>
      <c r="F1270" s="226" t="s">
        <v>205</v>
      </c>
      <c r="H1270" s="227">
        <v>296.8</v>
      </c>
      <c r="M1270" s="223"/>
      <c r="N1270" s="240"/>
      <c r="O1270" s="241"/>
      <c r="P1270" s="241"/>
      <c r="Q1270" s="241"/>
      <c r="R1270" s="241"/>
      <c r="S1270" s="241"/>
      <c r="T1270" s="241"/>
      <c r="U1270" s="241"/>
      <c r="V1270" s="241"/>
      <c r="W1270" s="241"/>
      <c r="X1270" s="242"/>
      <c r="AT1270" s="225" t="s">
        <v>181</v>
      </c>
      <c r="AU1270" s="225" t="s">
        <v>83</v>
      </c>
      <c r="AV1270" s="224" t="s">
        <v>177</v>
      </c>
      <c r="AW1270" s="224" t="s">
        <v>7</v>
      </c>
      <c r="AX1270" s="224" t="s">
        <v>81</v>
      </c>
      <c r="AY1270" s="225" t="s">
        <v>171</v>
      </c>
    </row>
    <row r="1271" spans="2:51" s="45" customFormat="1" ht="6.95" customHeight="1" x14ac:dyDescent="0.3">
      <c r="B1271" s="64"/>
      <c r="C1271" s="65"/>
      <c r="D1271" s="65"/>
      <c r="E1271" s="65"/>
      <c r="F1271" s="65"/>
      <c r="G1271" s="65"/>
      <c r="H1271" s="65"/>
      <c r="I1271" s="65"/>
      <c r="J1271" s="65"/>
      <c r="K1271" s="65"/>
      <c r="L1271" s="65"/>
      <c r="M1271" s="38"/>
    </row>
  </sheetData>
  <sheetProtection algorithmName="SHA-512" hashValue="ZK5xX8VnDf9ZN3LFxDc+sbC7zjSJQ/xyo1SijMAd/pk7i5vS3dh7jcdiEa+jvu2rB321b57vdfmJKKZaYpxZgA==" saltValue="PkplKEYvEbwdR3nZSC4lLQ==" spinCount="100000" sheet="1" objects="1" scenarios="1"/>
  <autoFilter ref="C95:L1270">
    <sortState ref="C96:L1271">
      <sortCondition ref="I95:I1270"/>
    </sortState>
  </autoFilter>
  <mergeCells count="10">
    <mergeCell ref="J53:J54"/>
    <mergeCell ref="E86:H86"/>
    <mergeCell ref="E88:H88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16"/>
  <sheetViews>
    <sheetView showGridLines="0" workbookViewId="0">
      <pane ySplit="1" topLeftCell="A2" activePane="bottomLeft" state="frozen"/>
      <selection pane="bottomLeft" activeCell="H6" sqref="H6"/>
    </sheetView>
  </sheetViews>
  <sheetFormatPr defaultRowHeight="15" x14ac:dyDescent="0.3"/>
  <cols>
    <col min="1" max="1" width="8.33203125" style="13" customWidth="1"/>
    <col min="2" max="2" width="1.6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75" style="13" customWidth="1"/>
    <col min="7" max="7" width="8.6640625" style="13" customWidth="1"/>
    <col min="8" max="8" width="11.1640625" style="13" customWidth="1"/>
    <col min="9" max="11" width="23.5" style="13" customWidth="1"/>
    <col min="12" max="12" width="15.5" style="13" customWidth="1"/>
    <col min="13" max="13" width="9.33203125" style="13"/>
    <col min="14" max="18" width="9.33203125" style="13" hidden="1"/>
    <col min="19" max="19" width="8.1640625" style="13" hidden="1" customWidth="1"/>
    <col min="20" max="20" width="29.6640625" style="13" hidden="1" customWidth="1"/>
    <col min="21" max="21" width="16.33203125" style="13" hidden="1" customWidth="1"/>
    <col min="22" max="24" width="20" style="13" hidden="1" customWidth="1"/>
    <col min="25" max="25" width="12.33203125" style="13" hidden="1" customWidth="1"/>
    <col min="26" max="26" width="16.33203125" style="13" customWidth="1"/>
    <col min="27" max="27" width="12.33203125" style="13" customWidth="1"/>
    <col min="28" max="28" width="1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1" spans="1:70" ht="21.75" customHeight="1" x14ac:dyDescent="0.3">
      <c r="A1" s="12"/>
      <c r="B1" s="2"/>
      <c r="C1" s="2"/>
      <c r="D1" s="3" t="s">
        <v>1</v>
      </c>
      <c r="E1" s="2"/>
      <c r="F1" s="128" t="s">
        <v>125</v>
      </c>
      <c r="G1" s="129" t="s">
        <v>126</v>
      </c>
      <c r="H1" s="129"/>
      <c r="I1" s="2"/>
      <c r="J1" s="128" t="s">
        <v>127</v>
      </c>
      <c r="K1" s="3" t="s">
        <v>128</v>
      </c>
      <c r="L1" s="128" t="s">
        <v>129</v>
      </c>
      <c r="M1" s="128"/>
      <c r="N1" s="128"/>
      <c r="O1" s="128"/>
      <c r="P1" s="128"/>
      <c r="Q1" s="128"/>
      <c r="R1" s="128"/>
      <c r="S1" s="128"/>
      <c r="T1" s="12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M2" s="15" t="s">
        <v>9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T2" s="17" t="s">
        <v>112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70" ht="36.950000000000003" customHeight="1" x14ac:dyDescent="0.3">
      <c r="B4" s="21"/>
      <c r="C4" s="22"/>
      <c r="D4" s="23" t="s">
        <v>130</v>
      </c>
      <c r="E4" s="22"/>
      <c r="F4" s="22"/>
      <c r="G4" s="22"/>
      <c r="H4" s="22"/>
      <c r="I4" s="22"/>
      <c r="J4" s="22"/>
      <c r="K4" s="22"/>
      <c r="L4" s="24"/>
      <c r="N4" s="25" t="s">
        <v>14</v>
      </c>
      <c r="AT4" s="17" t="s">
        <v>6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4"/>
    </row>
    <row r="6" spans="1:70" x14ac:dyDescent="0.3">
      <c r="B6" s="21"/>
      <c r="C6" s="22"/>
      <c r="D6" s="34" t="s">
        <v>20</v>
      </c>
      <c r="E6" s="22"/>
      <c r="F6" s="22"/>
      <c r="G6" s="22"/>
      <c r="H6" s="22"/>
      <c r="I6" s="22"/>
      <c r="J6" s="22"/>
      <c r="K6" s="22"/>
      <c r="L6" s="24"/>
    </row>
    <row r="7" spans="1:70" ht="16.5" customHeight="1" x14ac:dyDescent="0.3">
      <c r="B7" s="21"/>
      <c r="C7" s="22"/>
      <c r="D7" s="22"/>
      <c r="E7" s="130" t="str">
        <f>'Rekapitulace stavby'!K6</f>
        <v>Vojenská vlečka č.10 - Čáslav - Remíza pro hnací drážní vozidlo</v>
      </c>
      <c r="F7" s="131"/>
      <c r="G7" s="131"/>
      <c r="H7" s="131"/>
      <c r="I7" s="22"/>
      <c r="J7" s="22"/>
      <c r="K7" s="22"/>
      <c r="L7" s="24"/>
    </row>
    <row r="8" spans="1:70" s="45" customFormat="1" x14ac:dyDescent="0.3">
      <c r="B8" s="38"/>
      <c r="C8" s="39"/>
      <c r="D8" s="34" t="s">
        <v>131</v>
      </c>
      <c r="E8" s="39"/>
      <c r="F8" s="39"/>
      <c r="G8" s="39"/>
      <c r="H8" s="39"/>
      <c r="I8" s="39"/>
      <c r="J8" s="39"/>
      <c r="K8" s="39"/>
      <c r="L8" s="44"/>
    </row>
    <row r="9" spans="1:70" s="45" customFormat="1" ht="36.950000000000003" customHeight="1" x14ac:dyDescent="0.3">
      <c r="B9" s="38"/>
      <c r="C9" s="39"/>
      <c r="D9" s="39"/>
      <c r="E9" s="132" t="s">
        <v>1916</v>
      </c>
      <c r="F9" s="133"/>
      <c r="G9" s="133"/>
      <c r="H9" s="133"/>
      <c r="I9" s="39"/>
      <c r="J9" s="39"/>
      <c r="K9" s="39"/>
      <c r="L9" s="44"/>
    </row>
    <row r="10" spans="1:70" s="45" customFormat="1" ht="13.5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4"/>
    </row>
    <row r="11" spans="1:70" s="45" customFormat="1" ht="14.45" customHeight="1" x14ac:dyDescent="0.3">
      <c r="B11" s="38"/>
      <c r="C11" s="39"/>
      <c r="D11" s="34" t="s">
        <v>22</v>
      </c>
      <c r="E11" s="39"/>
      <c r="F11" s="35" t="s">
        <v>5</v>
      </c>
      <c r="G11" s="39"/>
      <c r="H11" s="39"/>
      <c r="I11" s="34" t="s">
        <v>23</v>
      </c>
      <c r="J11" s="35" t="s">
        <v>5</v>
      </c>
      <c r="K11" s="39"/>
      <c r="L11" s="44"/>
    </row>
    <row r="12" spans="1:70" s="45" customFormat="1" ht="14.45" customHeight="1" x14ac:dyDescent="0.3">
      <c r="B12" s="38"/>
      <c r="C12" s="39"/>
      <c r="D12" s="34" t="s">
        <v>24</v>
      </c>
      <c r="E12" s="39"/>
      <c r="F12" s="35" t="s">
        <v>25</v>
      </c>
      <c r="G12" s="39"/>
      <c r="H12" s="39"/>
      <c r="I12" s="34" t="s">
        <v>26</v>
      </c>
      <c r="J12" s="134" t="str">
        <f>'Rekapitulace stavby'!AN8</f>
        <v>10. 2. 2017</v>
      </c>
      <c r="K12" s="39"/>
      <c r="L12" s="44"/>
    </row>
    <row r="13" spans="1:70" s="45" customFormat="1" ht="10.9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4"/>
    </row>
    <row r="14" spans="1:70" s="45" customFormat="1" ht="14.45" customHeight="1" x14ac:dyDescent="0.3">
      <c r="B14" s="38"/>
      <c r="C14" s="39"/>
      <c r="D14" s="34" t="s">
        <v>28</v>
      </c>
      <c r="E14" s="39"/>
      <c r="F14" s="39"/>
      <c r="G14" s="39"/>
      <c r="H14" s="39"/>
      <c r="I14" s="34" t="s">
        <v>29</v>
      </c>
      <c r="J14" s="35" t="str">
        <f>IF('Rekapitulace stavby'!AN10="","",'Rekapitulace stavby'!AN10)</f>
        <v/>
      </c>
      <c r="K14" s="39"/>
      <c r="L14" s="44"/>
    </row>
    <row r="15" spans="1:70" s="45" customFormat="1" ht="18" customHeight="1" x14ac:dyDescent="0.3">
      <c r="B15" s="38"/>
      <c r="C15" s="39"/>
      <c r="D15" s="39"/>
      <c r="E15" s="35" t="str">
        <f>IF('Rekapitulace stavby'!E11="","",'Rekapitulace stavby'!E11)</f>
        <v>ARMÁDNÍ SERVISNÍ, příspěvková organizace</v>
      </c>
      <c r="F15" s="39"/>
      <c r="G15" s="39"/>
      <c r="H15" s="39"/>
      <c r="I15" s="34" t="s">
        <v>31</v>
      </c>
      <c r="J15" s="35" t="str">
        <f>IF('Rekapitulace stavby'!AN11="","",'Rekapitulace stavby'!AN11)</f>
        <v/>
      </c>
      <c r="K15" s="39"/>
      <c r="L15" s="44"/>
    </row>
    <row r="16" spans="1:70" s="45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4"/>
    </row>
    <row r="17" spans="2:12" s="45" customFormat="1" ht="14.45" customHeight="1" x14ac:dyDescent="0.3">
      <c r="B17" s="38"/>
      <c r="C17" s="39"/>
      <c r="D17" s="34" t="s">
        <v>32</v>
      </c>
      <c r="E17" s="39"/>
      <c r="F17" s="39"/>
      <c r="G17" s="39"/>
      <c r="H17" s="39"/>
      <c r="I17" s="34" t="s">
        <v>29</v>
      </c>
      <c r="J17" s="35" t="str">
        <f>IF('Rekapitulace stavby'!AN13="Vyplň údaj","",IF('Rekapitulace stavby'!AN13="","",'Rekapitulace stavby'!AN13))</f>
        <v/>
      </c>
      <c r="K17" s="39"/>
      <c r="L17" s="44"/>
    </row>
    <row r="18" spans="2:12" s="45" customFormat="1" ht="18" customHeight="1" x14ac:dyDescent="0.3">
      <c r="B18" s="38"/>
      <c r="C18" s="39"/>
      <c r="D18" s="39"/>
      <c r="E18" s="35" t="str">
        <f>IF('Rekapitulace stavby'!E14="Vyplň údaj","",IF('Rekapitulace stavby'!E14="","",'Rekapitulace stavby'!E14))</f>
        <v/>
      </c>
      <c r="F18" s="39"/>
      <c r="G18" s="39"/>
      <c r="H18" s="39"/>
      <c r="I18" s="34" t="s">
        <v>31</v>
      </c>
      <c r="J18" s="35" t="str">
        <f>IF('Rekapitulace stavby'!AN14="Vyplň údaj","",IF('Rekapitulace stavby'!AN14="","",'Rekapitulace stavby'!AN14))</f>
        <v/>
      </c>
      <c r="K18" s="39"/>
      <c r="L18" s="44"/>
    </row>
    <row r="19" spans="2:12" s="45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4"/>
    </row>
    <row r="20" spans="2:12" s="45" customFormat="1" ht="14.45" customHeight="1" x14ac:dyDescent="0.3">
      <c r="B20" s="38"/>
      <c r="C20" s="39"/>
      <c r="D20" s="34" t="s">
        <v>34</v>
      </c>
      <c r="E20" s="39"/>
      <c r="F20" s="39"/>
      <c r="G20" s="39"/>
      <c r="H20" s="39"/>
      <c r="I20" s="34" t="s">
        <v>29</v>
      </c>
      <c r="J20" s="35" t="str">
        <f>IF('Rekapitulace stavby'!AN16="","",'Rekapitulace stavby'!AN16)</f>
        <v/>
      </c>
      <c r="K20" s="39"/>
      <c r="L20" s="44"/>
    </row>
    <row r="21" spans="2:12" s="45" customFormat="1" ht="18" customHeight="1" x14ac:dyDescent="0.3">
      <c r="B21" s="38"/>
      <c r="C21" s="39"/>
      <c r="D21" s="39"/>
      <c r="E21" s="35" t="str">
        <f>IF('Rekapitulace stavby'!E17="","",'Rekapitulace stavby'!E17)</f>
        <v xml:space="preserve"> </v>
      </c>
      <c r="F21" s="39"/>
      <c r="G21" s="39"/>
      <c r="H21" s="39"/>
      <c r="I21" s="34" t="s">
        <v>31</v>
      </c>
      <c r="J21" s="35" t="str">
        <f>IF('Rekapitulace stavby'!AN17="","",'Rekapitulace stavby'!AN17)</f>
        <v/>
      </c>
      <c r="K21" s="39"/>
      <c r="L21" s="44"/>
    </row>
    <row r="22" spans="2:12" s="45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4"/>
    </row>
    <row r="23" spans="2:12" s="45" customFormat="1" ht="14.45" customHeight="1" x14ac:dyDescent="0.3">
      <c r="B23" s="38"/>
      <c r="C23" s="39"/>
      <c r="D23" s="34" t="s">
        <v>36</v>
      </c>
      <c r="E23" s="39"/>
      <c r="F23" s="39"/>
      <c r="G23" s="39"/>
      <c r="H23" s="39"/>
      <c r="I23" s="39"/>
      <c r="J23" s="39"/>
      <c r="K23" s="39"/>
      <c r="L23" s="44"/>
    </row>
    <row r="24" spans="2:12" s="138" customFormat="1" ht="16.5" customHeight="1" x14ac:dyDescent="0.3">
      <c r="B24" s="135"/>
      <c r="C24" s="136"/>
      <c r="D24" s="136"/>
      <c r="E24" s="36" t="s">
        <v>1917</v>
      </c>
      <c r="F24" s="36"/>
      <c r="G24" s="36"/>
      <c r="H24" s="36"/>
      <c r="I24" s="136"/>
      <c r="J24" s="136"/>
      <c r="K24" s="136"/>
      <c r="L24" s="137"/>
    </row>
    <row r="25" spans="2:12" s="45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4"/>
    </row>
    <row r="26" spans="2:12" s="45" customFormat="1" ht="6.95" customHeight="1" x14ac:dyDescent="0.3">
      <c r="B26" s="38"/>
      <c r="C26" s="39"/>
      <c r="D26" s="83"/>
      <c r="E26" s="83"/>
      <c r="F26" s="83"/>
      <c r="G26" s="83"/>
      <c r="H26" s="83"/>
      <c r="I26" s="83"/>
      <c r="J26" s="83"/>
      <c r="K26" s="83"/>
      <c r="L26" s="139"/>
    </row>
    <row r="27" spans="2:12" s="45" customFormat="1" x14ac:dyDescent="0.3">
      <c r="B27" s="38"/>
      <c r="C27" s="39"/>
      <c r="D27" s="39"/>
      <c r="E27" s="34" t="s">
        <v>134</v>
      </c>
      <c r="F27" s="39"/>
      <c r="G27" s="39"/>
      <c r="H27" s="39"/>
      <c r="I27" s="39"/>
      <c r="J27" s="39"/>
      <c r="K27" s="140">
        <f>I58</f>
        <v>0</v>
      </c>
      <c r="L27" s="44"/>
    </row>
    <row r="28" spans="2:12" s="45" customFormat="1" x14ac:dyDescent="0.3">
      <c r="B28" s="38"/>
      <c r="C28" s="39"/>
      <c r="D28" s="39"/>
      <c r="E28" s="34" t="s">
        <v>135</v>
      </c>
      <c r="F28" s="39"/>
      <c r="G28" s="39"/>
      <c r="H28" s="39"/>
      <c r="I28" s="39"/>
      <c r="J28" s="39"/>
      <c r="K28" s="140">
        <f>J58</f>
        <v>0</v>
      </c>
      <c r="L28" s="44"/>
    </row>
    <row r="29" spans="2:12" s="45" customFormat="1" ht="25.35" customHeight="1" x14ac:dyDescent="0.3">
      <c r="B29" s="38"/>
      <c r="C29" s="39"/>
      <c r="D29" s="141" t="s">
        <v>37</v>
      </c>
      <c r="E29" s="39"/>
      <c r="F29" s="39"/>
      <c r="G29" s="39"/>
      <c r="H29" s="39"/>
      <c r="I29" s="39"/>
      <c r="J29" s="39"/>
      <c r="K29" s="142">
        <f>ROUND(K186,2)</f>
        <v>0</v>
      </c>
      <c r="L29" s="44"/>
    </row>
    <row r="30" spans="2:12" s="45" customFormat="1" ht="6.95" customHeight="1" x14ac:dyDescent="0.3">
      <c r="B30" s="38"/>
      <c r="C30" s="39"/>
      <c r="D30" s="83"/>
      <c r="E30" s="83"/>
      <c r="F30" s="83"/>
      <c r="G30" s="83"/>
      <c r="H30" s="83"/>
      <c r="I30" s="83"/>
      <c r="J30" s="83"/>
      <c r="K30" s="83"/>
      <c r="L30" s="139"/>
    </row>
    <row r="31" spans="2:12" s="45" customFormat="1" ht="14.45" customHeight="1" x14ac:dyDescent="0.3">
      <c r="B31" s="38"/>
      <c r="C31" s="39"/>
      <c r="D31" s="39"/>
      <c r="E31" s="39"/>
      <c r="F31" s="143" t="s">
        <v>39</v>
      </c>
      <c r="G31" s="39"/>
      <c r="H31" s="39"/>
      <c r="I31" s="143" t="s">
        <v>38</v>
      </c>
      <c r="J31" s="39"/>
      <c r="K31" s="143" t="s">
        <v>40</v>
      </c>
      <c r="L31" s="44"/>
    </row>
    <row r="32" spans="2:12" s="45" customFormat="1" ht="14.45" customHeight="1" x14ac:dyDescent="0.3">
      <c r="B32" s="38"/>
      <c r="C32" s="39"/>
      <c r="D32" s="49" t="s">
        <v>41</v>
      </c>
      <c r="E32" s="49" t="s">
        <v>42</v>
      </c>
      <c r="F32" s="144">
        <f>ROUND(SUM(BE186:BE715), 2)</f>
        <v>0</v>
      </c>
      <c r="G32" s="39"/>
      <c r="H32" s="39"/>
      <c r="I32" s="145">
        <v>0.21</v>
      </c>
      <c r="J32" s="39"/>
      <c r="K32" s="144">
        <f>ROUND(ROUND((SUM(BE186:BE715)), 2)*I32, 2)</f>
        <v>0</v>
      </c>
      <c r="L32" s="44"/>
    </row>
    <row r="33" spans="2:12" s="45" customFormat="1" ht="14.45" customHeight="1" x14ac:dyDescent="0.3">
      <c r="B33" s="38"/>
      <c r="C33" s="39"/>
      <c r="D33" s="39"/>
      <c r="E33" s="49" t="s">
        <v>43</v>
      </c>
      <c r="F33" s="144">
        <f>ROUND(SUM(BF186:BF715), 2)</f>
        <v>0</v>
      </c>
      <c r="G33" s="39"/>
      <c r="H33" s="39"/>
      <c r="I33" s="145">
        <v>0.15</v>
      </c>
      <c r="J33" s="39"/>
      <c r="K33" s="144">
        <f>ROUND(ROUND((SUM(BF186:BF715)), 2)*I33, 2)</f>
        <v>0</v>
      </c>
      <c r="L33" s="44"/>
    </row>
    <row r="34" spans="2:12" s="45" customFormat="1" ht="14.45" hidden="1" customHeight="1" x14ac:dyDescent="0.3">
      <c r="B34" s="38"/>
      <c r="C34" s="39"/>
      <c r="D34" s="39"/>
      <c r="E34" s="49" t="s">
        <v>44</v>
      </c>
      <c r="F34" s="144">
        <f>ROUND(SUM(BG186:BG715), 2)</f>
        <v>0</v>
      </c>
      <c r="G34" s="39"/>
      <c r="H34" s="39"/>
      <c r="I34" s="145">
        <v>0.21</v>
      </c>
      <c r="J34" s="39"/>
      <c r="K34" s="144">
        <v>0</v>
      </c>
      <c r="L34" s="44"/>
    </row>
    <row r="35" spans="2:12" s="45" customFormat="1" ht="14.45" hidden="1" customHeight="1" x14ac:dyDescent="0.3">
      <c r="B35" s="38"/>
      <c r="C35" s="39"/>
      <c r="D35" s="39"/>
      <c r="E35" s="49" t="s">
        <v>45</v>
      </c>
      <c r="F35" s="144">
        <f>ROUND(SUM(BH186:BH715), 2)</f>
        <v>0</v>
      </c>
      <c r="G35" s="39"/>
      <c r="H35" s="39"/>
      <c r="I35" s="145">
        <v>0.15</v>
      </c>
      <c r="J35" s="39"/>
      <c r="K35" s="144">
        <v>0</v>
      </c>
      <c r="L35" s="44"/>
    </row>
    <row r="36" spans="2:12" s="45" customFormat="1" ht="14.45" hidden="1" customHeight="1" x14ac:dyDescent="0.3">
      <c r="B36" s="38"/>
      <c r="C36" s="39"/>
      <c r="D36" s="39"/>
      <c r="E36" s="49" t="s">
        <v>46</v>
      </c>
      <c r="F36" s="144">
        <f>ROUND(SUM(BI186:BI715), 2)</f>
        <v>0</v>
      </c>
      <c r="G36" s="39"/>
      <c r="H36" s="39"/>
      <c r="I36" s="145">
        <v>0</v>
      </c>
      <c r="J36" s="39"/>
      <c r="K36" s="144">
        <v>0</v>
      </c>
      <c r="L36" s="44"/>
    </row>
    <row r="37" spans="2:12" s="45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4"/>
    </row>
    <row r="38" spans="2:12" s="45" customFormat="1" ht="25.35" customHeight="1" x14ac:dyDescent="0.3">
      <c r="B38" s="38"/>
      <c r="C38" s="146"/>
      <c r="D38" s="147" t="s">
        <v>47</v>
      </c>
      <c r="E38" s="90"/>
      <c r="F38" s="90"/>
      <c r="G38" s="148" t="s">
        <v>48</v>
      </c>
      <c r="H38" s="149" t="s">
        <v>49</v>
      </c>
      <c r="I38" s="90"/>
      <c r="J38" s="90"/>
      <c r="K38" s="150">
        <f>SUM(K29:K36)</f>
        <v>0</v>
      </c>
      <c r="L38" s="151"/>
    </row>
    <row r="39" spans="2:12" s="45" customFormat="1" ht="14.45" customHeight="1" x14ac:dyDescent="0.3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3" spans="2:12" s="45" customFormat="1" ht="6.95" customHeight="1" x14ac:dyDescent="0.3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152"/>
    </row>
    <row r="44" spans="2:12" s="45" customFormat="1" ht="36.950000000000003" customHeight="1" x14ac:dyDescent="0.3">
      <c r="B44" s="38"/>
      <c r="C44" s="23" t="s">
        <v>136</v>
      </c>
      <c r="D44" s="39"/>
      <c r="E44" s="39"/>
      <c r="F44" s="39"/>
      <c r="G44" s="39"/>
      <c r="H44" s="39"/>
      <c r="I44" s="39"/>
      <c r="J44" s="39"/>
      <c r="K44" s="39"/>
      <c r="L44" s="44"/>
    </row>
    <row r="45" spans="2:12" s="45" customFormat="1" ht="6.95" customHeight="1" x14ac:dyDescent="0.3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4"/>
    </row>
    <row r="46" spans="2:12" s="45" customFormat="1" ht="14.45" customHeight="1" x14ac:dyDescent="0.3">
      <c r="B46" s="38"/>
      <c r="C46" s="34" t="s">
        <v>20</v>
      </c>
      <c r="D46" s="39"/>
      <c r="E46" s="39"/>
      <c r="F46" s="39"/>
      <c r="G46" s="39"/>
      <c r="H46" s="39"/>
      <c r="I46" s="39"/>
      <c r="J46" s="39"/>
      <c r="K46" s="39"/>
      <c r="L46" s="44"/>
    </row>
    <row r="47" spans="2:12" s="45" customFormat="1" ht="16.5" customHeight="1" x14ac:dyDescent="0.3">
      <c r="B47" s="38"/>
      <c r="C47" s="39"/>
      <c r="D47" s="39"/>
      <c r="E47" s="130" t="str">
        <f>E7</f>
        <v>Vojenská vlečka č.10 - Čáslav - Remíza pro hnací drážní vozidlo</v>
      </c>
      <c r="F47" s="131"/>
      <c r="G47" s="131"/>
      <c r="H47" s="131"/>
      <c r="I47" s="39"/>
      <c r="J47" s="39"/>
      <c r="K47" s="39"/>
      <c r="L47" s="44"/>
    </row>
    <row r="48" spans="2:12" s="45" customFormat="1" ht="14.45" customHeight="1" x14ac:dyDescent="0.3">
      <c r="B48" s="38"/>
      <c r="C48" s="34" t="s">
        <v>131</v>
      </c>
      <c r="D48" s="39"/>
      <c r="E48" s="39"/>
      <c r="F48" s="39"/>
      <c r="G48" s="39"/>
      <c r="H48" s="39"/>
      <c r="I48" s="39"/>
      <c r="J48" s="39"/>
      <c r="K48" s="39"/>
      <c r="L48" s="44"/>
    </row>
    <row r="49" spans="2:47" s="45" customFormat="1" ht="17.25" customHeight="1" x14ac:dyDescent="0.3">
      <c r="B49" s="38"/>
      <c r="C49" s="39"/>
      <c r="D49" s="39"/>
      <c r="E49" s="132" t="str">
        <f>E9</f>
        <v>E.2.4.1 - Zařízení silnoproudé elektrotechniky vč. bleskosvodu</v>
      </c>
      <c r="F49" s="133"/>
      <c r="G49" s="133"/>
      <c r="H49" s="133"/>
      <c r="I49" s="39"/>
      <c r="J49" s="39"/>
      <c r="K49" s="39"/>
      <c r="L49" s="44"/>
    </row>
    <row r="50" spans="2:47" s="45" customFormat="1" ht="6.95" customHeight="1" x14ac:dyDescent="0.3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4"/>
    </row>
    <row r="51" spans="2:47" s="45" customFormat="1" ht="18" customHeight="1" x14ac:dyDescent="0.3">
      <c r="B51" s="38"/>
      <c r="C51" s="34" t="s">
        <v>24</v>
      </c>
      <c r="D51" s="39"/>
      <c r="E51" s="39"/>
      <c r="F51" s="35" t="str">
        <f>F12</f>
        <v>Chotusice</v>
      </c>
      <c r="G51" s="39"/>
      <c r="H51" s="39"/>
      <c r="I51" s="34" t="s">
        <v>26</v>
      </c>
      <c r="J51" s="134" t="str">
        <f>IF(J12="","",J12)</f>
        <v>10. 2. 2017</v>
      </c>
      <c r="K51" s="39"/>
      <c r="L51" s="44"/>
    </row>
    <row r="52" spans="2:47" s="45" customFormat="1" ht="6.95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4"/>
    </row>
    <row r="53" spans="2:47" s="45" customFormat="1" x14ac:dyDescent="0.3">
      <c r="B53" s="38"/>
      <c r="C53" s="34" t="s">
        <v>28</v>
      </c>
      <c r="D53" s="39"/>
      <c r="E53" s="39"/>
      <c r="F53" s="35" t="str">
        <f>E15</f>
        <v>ARMÁDNÍ SERVISNÍ, příspěvková organizace</v>
      </c>
      <c r="G53" s="39"/>
      <c r="H53" s="39"/>
      <c r="I53" s="34" t="s">
        <v>34</v>
      </c>
      <c r="J53" s="36" t="str">
        <f>E21</f>
        <v xml:space="preserve"> </v>
      </c>
      <c r="K53" s="39"/>
      <c r="L53" s="44"/>
    </row>
    <row r="54" spans="2:47" s="45" customFormat="1" ht="14.45" customHeight="1" x14ac:dyDescent="0.3">
      <c r="B54" s="38"/>
      <c r="C54" s="34" t="s">
        <v>32</v>
      </c>
      <c r="D54" s="39"/>
      <c r="E54" s="39"/>
      <c r="F54" s="35" t="str">
        <f>IF(E18="","",E18)</f>
        <v/>
      </c>
      <c r="G54" s="39"/>
      <c r="H54" s="39"/>
      <c r="I54" s="39"/>
      <c r="J54" s="153"/>
      <c r="K54" s="39"/>
      <c r="L54" s="44"/>
    </row>
    <row r="55" spans="2:47" s="45" customFormat="1" ht="10.35" customHeight="1" x14ac:dyDescent="0.3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4"/>
    </row>
    <row r="56" spans="2:47" s="45" customFormat="1" ht="29.25" customHeight="1" x14ac:dyDescent="0.3">
      <c r="B56" s="38"/>
      <c r="C56" s="154" t="s">
        <v>137</v>
      </c>
      <c r="D56" s="146"/>
      <c r="E56" s="146"/>
      <c r="F56" s="146"/>
      <c r="G56" s="146"/>
      <c r="H56" s="146"/>
      <c r="I56" s="155" t="s">
        <v>138</v>
      </c>
      <c r="J56" s="155" t="s">
        <v>139</v>
      </c>
      <c r="K56" s="155" t="s">
        <v>140</v>
      </c>
      <c r="L56" s="156"/>
    </row>
    <row r="57" spans="2:47" s="45" customFormat="1" ht="10.3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4"/>
    </row>
    <row r="58" spans="2:47" s="45" customFormat="1" ht="29.25" customHeight="1" x14ac:dyDescent="0.3">
      <c r="B58" s="38"/>
      <c r="C58" s="157" t="s">
        <v>141</v>
      </c>
      <c r="D58" s="39"/>
      <c r="E58" s="39"/>
      <c r="F58" s="39"/>
      <c r="G58" s="39"/>
      <c r="H58" s="39"/>
      <c r="I58" s="142">
        <f t="shared" ref="I58:J61" si="0">Q186</f>
        <v>0</v>
      </c>
      <c r="J58" s="142">
        <f t="shared" si="0"/>
        <v>0</v>
      </c>
      <c r="K58" s="142">
        <f>K186</f>
        <v>0</v>
      </c>
      <c r="L58" s="44"/>
      <c r="AU58" s="17" t="s">
        <v>142</v>
      </c>
    </row>
    <row r="59" spans="2:47" s="164" customFormat="1" ht="24.95" customHeight="1" x14ac:dyDescent="0.3">
      <c r="B59" s="158"/>
      <c r="C59" s="159"/>
      <c r="D59" s="160" t="s">
        <v>1918</v>
      </c>
      <c r="E59" s="161"/>
      <c r="F59" s="161"/>
      <c r="G59" s="161"/>
      <c r="H59" s="161"/>
      <c r="I59" s="162">
        <f t="shared" si="0"/>
        <v>0</v>
      </c>
      <c r="J59" s="162">
        <f t="shared" si="0"/>
        <v>0</v>
      </c>
      <c r="K59" s="162">
        <f>K187</f>
        <v>0</v>
      </c>
      <c r="L59" s="163"/>
    </row>
    <row r="60" spans="2:47" s="171" customFormat="1" ht="19.899999999999999" customHeight="1" x14ac:dyDescent="0.3">
      <c r="B60" s="165"/>
      <c r="C60" s="166"/>
      <c r="D60" s="167" t="s">
        <v>1919</v>
      </c>
      <c r="E60" s="168"/>
      <c r="F60" s="168"/>
      <c r="G60" s="168"/>
      <c r="H60" s="168"/>
      <c r="I60" s="169">
        <f t="shared" si="0"/>
        <v>0</v>
      </c>
      <c r="J60" s="169">
        <f t="shared" si="0"/>
        <v>0</v>
      </c>
      <c r="K60" s="169">
        <f>K188</f>
        <v>0</v>
      </c>
      <c r="L60" s="170"/>
    </row>
    <row r="61" spans="2:47" s="171" customFormat="1" ht="14.85" customHeight="1" x14ac:dyDescent="0.3">
      <c r="B61" s="165"/>
      <c r="C61" s="166"/>
      <c r="D61" s="167" t="s">
        <v>1920</v>
      </c>
      <c r="E61" s="168"/>
      <c r="F61" s="168"/>
      <c r="G61" s="168"/>
      <c r="H61" s="168"/>
      <c r="I61" s="169">
        <f t="shared" si="0"/>
        <v>0</v>
      </c>
      <c r="J61" s="169">
        <f t="shared" si="0"/>
        <v>0</v>
      </c>
      <c r="K61" s="169">
        <f>K189</f>
        <v>0</v>
      </c>
      <c r="L61" s="170"/>
    </row>
    <row r="62" spans="2:47" s="171" customFormat="1" ht="14.85" customHeight="1" x14ac:dyDescent="0.3">
      <c r="B62" s="165"/>
      <c r="C62" s="166"/>
      <c r="D62" s="167" t="s">
        <v>1921</v>
      </c>
      <c r="E62" s="168"/>
      <c r="F62" s="168"/>
      <c r="G62" s="168"/>
      <c r="H62" s="168"/>
      <c r="I62" s="169">
        <f>Q204</f>
        <v>0</v>
      </c>
      <c r="J62" s="169">
        <f>R204</f>
        <v>0</v>
      </c>
      <c r="K62" s="169">
        <f>K204</f>
        <v>0</v>
      </c>
      <c r="L62" s="170"/>
    </row>
    <row r="63" spans="2:47" s="171" customFormat="1" ht="14.85" customHeight="1" x14ac:dyDescent="0.3">
      <c r="B63" s="165"/>
      <c r="C63" s="166"/>
      <c r="D63" s="167" t="s">
        <v>1922</v>
      </c>
      <c r="E63" s="168"/>
      <c r="F63" s="168"/>
      <c r="G63" s="168"/>
      <c r="H63" s="168"/>
      <c r="I63" s="169">
        <f>Q255</f>
        <v>0</v>
      </c>
      <c r="J63" s="169">
        <f>R255</f>
        <v>0</v>
      </c>
      <c r="K63" s="169">
        <f>K255</f>
        <v>0</v>
      </c>
      <c r="L63" s="170"/>
    </row>
    <row r="64" spans="2:47" s="171" customFormat="1" ht="14.85" customHeight="1" x14ac:dyDescent="0.3">
      <c r="B64" s="165"/>
      <c r="C64" s="166"/>
      <c r="D64" s="167" t="s">
        <v>1923</v>
      </c>
      <c r="E64" s="168"/>
      <c r="F64" s="168"/>
      <c r="G64" s="168"/>
      <c r="H64" s="168"/>
      <c r="I64" s="169">
        <f>Q258</f>
        <v>0</v>
      </c>
      <c r="J64" s="169">
        <f>R258</f>
        <v>0</v>
      </c>
      <c r="K64" s="169">
        <f>K258</f>
        <v>0</v>
      </c>
      <c r="L64" s="170"/>
    </row>
    <row r="65" spans="2:12" s="171" customFormat="1" ht="14.85" customHeight="1" x14ac:dyDescent="0.3">
      <c r="B65" s="165"/>
      <c r="C65" s="166"/>
      <c r="D65" s="167" t="s">
        <v>1924</v>
      </c>
      <c r="E65" s="168"/>
      <c r="F65" s="168"/>
      <c r="G65" s="168"/>
      <c r="H65" s="168"/>
      <c r="I65" s="169">
        <f>Q265</f>
        <v>0</v>
      </c>
      <c r="J65" s="169">
        <f>R265</f>
        <v>0</v>
      </c>
      <c r="K65" s="169">
        <f>K265</f>
        <v>0</v>
      </c>
      <c r="L65" s="170"/>
    </row>
    <row r="66" spans="2:12" s="171" customFormat="1" ht="14.85" customHeight="1" x14ac:dyDescent="0.3">
      <c r="B66" s="165"/>
      <c r="C66" s="166"/>
      <c r="D66" s="167" t="s">
        <v>1925</v>
      </c>
      <c r="E66" s="168"/>
      <c r="F66" s="168"/>
      <c r="G66" s="168"/>
      <c r="H66" s="168"/>
      <c r="I66" s="169">
        <f>Q268</f>
        <v>0</v>
      </c>
      <c r="J66" s="169">
        <f>R268</f>
        <v>0</v>
      </c>
      <c r="K66" s="169">
        <f>K268</f>
        <v>0</v>
      </c>
      <c r="L66" s="170"/>
    </row>
    <row r="67" spans="2:12" s="171" customFormat="1" ht="14.85" customHeight="1" x14ac:dyDescent="0.3">
      <c r="B67" s="165"/>
      <c r="C67" s="166"/>
      <c r="D67" s="167" t="s">
        <v>1926</v>
      </c>
      <c r="E67" s="168"/>
      <c r="F67" s="168"/>
      <c r="G67" s="168"/>
      <c r="H67" s="168"/>
      <c r="I67" s="169">
        <f>Q273</f>
        <v>0</v>
      </c>
      <c r="J67" s="169">
        <f>R273</f>
        <v>0</v>
      </c>
      <c r="K67" s="169">
        <f>K273</f>
        <v>0</v>
      </c>
      <c r="L67" s="170"/>
    </row>
    <row r="68" spans="2:12" s="171" customFormat="1" ht="14.85" customHeight="1" x14ac:dyDescent="0.3">
      <c r="B68" s="165"/>
      <c r="C68" s="166"/>
      <c r="D68" s="167" t="s">
        <v>1927</v>
      </c>
      <c r="E68" s="168"/>
      <c r="F68" s="168"/>
      <c r="G68" s="168"/>
      <c r="H68" s="168"/>
      <c r="I68" s="169">
        <f>Q278</f>
        <v>0</v>
      </c>
      <c r="J68" s="169">
        <f>R278</f>
        <v>0</v>
      </c>
      <c r="K68" s="169">
        <f>K278</f>
        <v>0</v>
      </c>
      <c r="L68" s="170"/>
    </row>
    <row r="69" spans="2:12" s="171" customFormat="1" ht="14.85" customHeight="1" x14ac:dyDescent="0.3">
      <c r="B69" s="165"/>
      <c r="C69" s="166"/>
      <c r="D69" s="167" t="s">
        <v>1928</v>
      </c>
      <c r="E69" s="168"/>
      <c r="F69" s="168"/>
      <c r="G69" s="168"/>
      <c r="H69" s="168"/>
      <c r="I69" s="169">
        <f>Q281</f>
        <v>0</v>
      </c>
      <c r="J69" s="169">
        <f>R281</f>
        <v>0</v>
      </c>
      <c r="K69" s="169">
        <f>K281</f>
        <v>0</v>
      </c>
      <c r="L69" s="170"/>
    </row>
    <row r="70" spans="2:12" s="171" customFormat="1" ht="14.85" customHeight="1" x14ac:dyDescent="0.3">
      <c r="B70" s="165"/>
      <c r="C70" s="166"/>
      <c r="D70" s="167" t="s">
        <v>1929</v>
      </c>
      <c r="E70" s="168"/>
      <c r="F70" s="168"/>
      <c r="G70" s="168"/>
      <c r="H70" s="168"/>
      <c r="I70" s="169">
        <f>Q284</f>
        <v>0</v>
      </c>
      <c r="J70" s="169">
        <f>R284</f>
        <v>0</v>
      </c>
      <c r="K70" s="169">
        <f>K284</f>
        <v>0</v>
      </c>
      <c r="L70" s="170"/>
    </row>
    <row r="71" spans="2:12" s="171" customFormat="1" ht="14.85" customHeight="1" x14ac:dyDescent="0.3">
      <c r="B71" s="165"/>
      <c r="C71" s="166"/>
      <c r="D71" s="167" t="s">
        <v>1930</v>
      </c>
      <c r="E71" s="168"/>
      <c r="F71" s="168"/>
      <c r="G71" s="168"/>
      <c r="H71" s="168"/>
      <c r="I71" s="169">
        <f>Q289</f>
        <v>0</v>
      </c>
      <c r="J71" s="169">
        <f>R289</f>
        <v>0</v>
      </c>
      <c r="K71" s="169">
        <f>K289</f>
        <v>0</v>
      </c>
      <c r="L71" s="170"/>
    </row>
    <row r="72" spans="2:12" s="171" customFormat="1" ht="14.85" customHeight="1" x14ac:dyDescent="0.3">
      <c r="B72" s="165"/>
      <c r="C72" s="166"/>
      <c r="D72" s="167" t="s">
        <v>1931</v>
      </c>
      <c r="E72" s="168"/>
      <c r="F72" s="168"/>
      <c r="G72" s="168"/>
      <c r="H72" s="168"/>
      <c r="I72" s="169">
        <f>Q292</f>
        <v>0</v>
      </c>
      <c r="J72" s="169">
        <f>R292</f>
        <v>0</v>
      </c>
      <c r="K72" s="169">
        <f>K292</f>
        <v>0</v>
      </c>
      <c r="L72" s="170"/>
    </row>
    <row r="73" spans="2:12" s="171" customFormat="1" ht="14.85" customHeight="1" x14ac:dyDescent="0.3">
      <c r="B73" s="165"/>
      <c r="C73" s="166"/>
      <c r="D73" s="167" t="s">
        <v>1932</v>
      </c>
      <c r="E73" s="168"/>
      <c r="F73" s="168"/>
      <c r="G73" s="168"/>
      <c r="H73" s="168"/>
      <c r="I73" s="169">
        <f>Q295</f>
        <v>0</v>
      </c>
      <c r="J73" s="169">
        <f>R295</f>
        <v>0</v>
      </c>
      <c r="K73" s="169">
        <f>K295</f>
        <v>0</v>
      </c>
      <c r="L73" s="170"/>
    </row>
    <row r="74" spans="2:12" s="171" customFormat="1" ht="14.85" customHeight="1" x14ac:dyDescent="0.3">
      <c r="B74" s="165"/>
      <c r="C74" s="166"/>
      <c r="D74" s="167" t="s">
        <v>1933</v>
      </c>
      <c r="E74" s="168"/>
      <c r="F74" s="168"/>
      <c r="G74" s="168"/>
      <c r="H74" s="168"/>
      <c r="I74" s="169">
        <f>Q298</f>
        <v>0</v>
      </c>
      <c r="J74" s="169">
        <f>R298</f>
        <v>0</v>
      </c>
      <c r="K74" s="169">
        <f>K298</f>
        <v>0</v>
      </c>
      <c r="L74" s="170"/>
    </row>
    <row r="75" spans="2:12" s="171" customFormat="1" ht="14.85" customHeight="1" x14ac:dyDescent="0.3">
      <c r="B75" s="165"/>
      <c r="C75" s="166"/>
      <c r="D75" s="167" t="s">
        <v>1934</v>
      </c>
      <c r="E75" s="168"/>
      <c r="F75" s="168"/>
      <c r="G75" s="168"/>
      <c r="H75" s="168"/>
      <c r="I75" s="169">
        <f>Q301</f>
        <v>0</v>
      </c>
      <c r="J75" s="169">
        <f>R301</f>
        <v>0</v>
      </c>
      <c r="K75" s="169">
        <f>K301</f>
        <v>0</v>
      </c>
      <c r="L75" s="170"/>
    </row>
    <row r="76" spans="2:12" s="171" customFormat="1" ht="14.85" customHeight="1" x14ac:dyDescent="0.3">
      <c r="B76" s="165"/>
      <c r="C76" s="166"/>
      <c r="D76" s="167" t="s">
        <v>1935</v>
      </c>
      <c r="E76" s="168"/>
      <c r="F76" s="168"/>
      <c r="G76" s="168"/>
      <c r="H76" s="168"/>
      <c r="I76" s="169">
        <f>Q304</f>
        <v>0</v>
      </c>
      <c r="J76" s="169">
        <f>R304</f>
        <v>0</v>
      </c>
      <c r="K76" s="169">
        <f>K304</f>
        <v>0</v>
      </c>
      <c r="L76" s="170"/>
    </row>
    <row r="77" spans="2:12" s="171" customFormat="1" ht="14.85" customHeight="1" x14ac:dyDescent="0.3">
      <c r="B77" s="165"/>
      <c r="C77" s="166"/>
      <c r="D77" s="167" t="s">
        <v>1936</v>
      </c>
      <c r="E77" s="168"/>
      <c r="F77" s="168"/>
      <c r="G77" s="168"/>
      <c r="H77" s="168"/>
      <c r="I77" s="169">
        <f>Q307</f>
        <v>0</v>
      </c>
      <c r="J77" s="169">
        <f>R307</f>
        <v>0</v>
      </c>
      <c r="K77" s="169">
        <f>K307</f>
        <v>0</v>
      </c>
      <c r="L77" s="170"/>
    </row>
    <row r="78" spans="2:12" s="171" customFormat="1" ht="14.85" customHeight="1" x14ac:dyDescent="0.3">
      <c r="B78" s="165"/>
      <c r="C78" s="166"/>
      <c r="D78" s="167" t="s">
        <v>1937</v>
      </c>
      <c r="E78" s="168"/>
      <c r="F78" s="168"/>
      <c r="G78" s="168"/>
      <c r="H78" s="168"/>
      <c r="I78" s="169">
        <f>Q310</f>
        <v>0</v>
      </c>
      <c r="J78" s="169">
        <f>R310</f>
        <v>0</v>
      </c>
      <c r="K78" s="169">
        <f>K310</f>
        <v>0</v>
      </c>
      <c r="L78" s="170"/>
    </row>
    <row r="79" spans="2:12" s="171" customFormat="1" ht="14.85" customHeight="1" x14ac:dyDescent="0.3">
      <c r="B79" s="165"/>
      <c r="C79" s="166"/>
      <c r="D79" s="167" t="s">
        <v>1938</v>
      </c>
      <c r="E79" s="168"/>
      <c r="F79" s="168"/>
      <c r="G79" s="168"/>
      <c r="H79" s="168"/>
      <c r="I79" s="169">
        <f>Q313</f>
        <v>0</v>
      </c>
      <c r="J79" s="169">
        <f>R313</f>
        <v>0</v>
      </c>
      <c r="K79" s="169">
        <f>K313</f>
        <v>0</v>
      </c>
      <c r="L79" s="170"/>
    </row>
    <row r="80" spans="2:12" s="171" customFormat="1" ht="19.899999999999999" customHeight="1" x14ac:dyDescent="0.3">
      <c r="B80" s="165"/>
      <c r="C80" s="166"/>
      <c r="D80" s="167" t="s">
        <v>1939</v>
      </c>
      <c r="E80" s="168"/>
      <c r="F80" s="168"/>
      <c r="G80" s="168"/>
      <c r="H80" s="168"/>
      <c r="I80" s="169">
        <f>Q316</f>
        <v>0</v>
      </c>
      <c r="J80" s="169">
        <f>R316</f>
        <v>0</v>
      </c>
      <c r="K80" s="169">
        <f>K316</f>
        <v>0</v>
      </c>
      <c r="L80" s="170"/>
    </row>
    <row r="81" spans="2:12" s="171" customFormat="1" ht="14.85" customHeight="1" x14ac:dyDescent="0.3">
      <c r="B81" s="165"/>
      <c r="C81" s="166"/>
      <c r="D81" s="167" t="s">
        <v>1940</v>
      </c>
      <c r="E81" s="168"/>
      <c r="F81" s="168"/>
      <c r="G81" s="168"/>
      <c r="H81" s="168"/>
      <c r="I81" s="169">
        <f>Q317</f>
        <v>0</v>
      </c>
      <c r="J81" s="169">
        <f>R317</f>
        <v>0</v>
      </c>
      <c r="K81" s="169">
        <f>K317</f>
        <v>0</v>
      </c>
      <c r="L81" s="170"/>
    </row>
    <row r="82" spans="2:12" s="171" customFormat="1" ht="14.85" customHeight="1" x14ac:dyDescent="0.3">
      <c r="B82" s="165"/>
      <c r="C82" s="166"/>
      <c r="D82" s="167" t="s">
        <v>1941</v>
      </c>
      <c r="E82" s="168"/>
      <c r="F82" s="168"/>
      <c r="G82" s="168"/>
      <c r="H82" s="168"/>
      <c r="I82" s="169">
        <f>Q320</f>
        <v>0</v>
      </c>
      <c r="J82" s="169">
        <f>R320</f>
        <v>0</v>
      </c>
      <c r="K82" s="169">
        <f>K320</f>
        <v>0</v>
      </c>
      <c r="L82" s="170"/>
    </row>
    <row r="83" spans="2:12" s="171" customFormat="1" ht="14.85" customHeight="1" x14ac:dyDescent="0.3">
      <c r="B83" s="165"/>
      <c r="C83" s="166"/>
      <c r="D83" s="167" t="s">
        <v>1942</v>
      </c>
      <c r="E83" s="168"/>
      <c r="F83" s="168"/>
      <c r="G83" s="168"/>
      <c r="H83" s="168"/>
      <c r="I83" s="169">
        <f>Q323</f>
        <v>0</v>
      </c>
      <c r="J83" s="169">
        <f>R323</f>
        <v>0</v>
      </c>
      <c r="K83" s="169">
        <f>K323</f>
        <v>0</v>
      </c>
      <c r="L83" s="170"/>
    </row>
    <row r="84" spans="2:12" s="171" customFormat="1" ht="14.85" customHeight="1" x14ac:dyDescent="0.3">
      <c r="B84" s="165"/>
      <c r="C84" s="166"/>
      <c r="D84" s="167" t="s">
        <v>1931</v>
      </c>
      <c r="E84" s="168"/>
      <c r="F84" s="168"/>
      <c r="G84" s="168"/>
      <c r="H84" s="168"/>
      <c r="I84" s="169">
        <f>Q326</f>
        <v>0</v>
      </c>
      <c r="J84" s="169">
        <f>R326</f>
        <v>0</v>
      </c>
      <c r="K84" s="169">
        <f>K326</f>
        <v>0</v>
      </c>
      <c r="L84" s="170"/>
    </row>
    <row r="85" spans="2:12" s="171" customFormat="1" ht="14.85" customHeight="1" x14ac:dyDescent="0.3">
      <c r="B85" s="165"/>
      <c r="C85" s="166"/>
      <c r="D85" s="167" t="s">
        <v>1943</v>
      </c>
      <c r="E85" s="168"/>
      <c r="F85" s="168"/>
      <c r="G85" s="168"/>
      <c r="H85" s="168"/>
      <c r="I85" s="169">
        <f>Q329</f>
        <v>0</v>
      </c>
      <c r="J85" s="169">
        <f>R329</f>
        <v>0</v>
      </c>
      <c r="K85" s="169">
        <f>K329</f>
        <v>0</v>
      </c>
      <c r="L85" s="170"/>
    </row>
    <row r="86" spans="2:12" s="171" customFormat="1" ht="19.899999999999999" customHeight="1" x14ac:dyDescent="0.3">
      <c r="B86" s="165"/>
      <c r="C86" s="166"/>
      <c r="D86" s="167" t="s">
        <v>1944</v>
      </c>
      <c r="E86" s="168"/>
      <c r="F86" s="168"/>
      <c r="G86" s="168"/>
      <c r="H86" s="168"/>
      <c r="I86" s="169">
        <f>Q332</f>
        <v>0</v>
      </c>
      <c r="J86" s="169">
        <f>R332</f>
        <v>0</v>
      </c>
      <c r="K86" s="169">
        <f>K332</f>
        <v>0</v>
      </c>
      <c r="L86" s="170"/>
    </row>
    <row r="87" spans="2:12" s="171" customFormat="1" ht="14.85" customHeight="1" x14ac:dyDescent="0.3">
      <c r="B87" s="165"/>
      <c r="C87" s="166"/>
      <c r="D87" s="167" t="s">
        <v>1940</v>
      </c>
      <c r="E87" s="168"/>
      <c r="F87" s="168"/>
      <c r="G87" s="168"/>
      <c r="H87" s="168"/>
      <c r="I87" s="169">
        <f>Q333</f>
        <v>0</v>
      </c>
      <c r="J87" s="169">
        <f>R333</f>
        <v>0</v>
      </c>
      <c r="K87" s="169">
        <f>K333</f>
        <v>0</v>
      </c>
      <c r="L87" s="170"/>
    </row>
    <row r="88" spans="2:12" s="171" customFormat="1" ht="14.85" customHeight="1" x14ac:dyDescent="0.3">
      <c r="B88" s="165"/>
      <c r="C88" s="166"/>
      <c r="D88" s="167" t="s">
        <v>1941</v>
      </c>
      <c r="E88" s="168"/>
      <c r="F88" s="168"/>
      <c r="G88" s="168"/>
      <c r="H88" s="168"/>
      <c r="I88" s="169">
        <f>Q336</f>
        <v>0</v>
      </c>
      <c r="J88" s="169">
        <f>R336</f>
        <v>0</v>
      </c>
      <c r="K88" s="169">
        <f>K336</f>
        <v>0</v>
      </c>
      <c r="L88" s="170"/>
    </row>
    <row r="89" spans="2:12" s="171" customFormat="1" ht="14.85" customHeight="1" x14ac:dyDescent="0.3">
      <c r="B89" s="165"/>
      <c r="C89" s="166"/>
      <c r="D89" s="167" t="s">
        <v>1942</v>
      </c>
      <c r="E89" s="168"/>
      <c r="F89" s="168"/>
      <c r="G89" s="168"/>
      <c r="H89" s="168"/>
      <c r="I89" s="169">
        <f>Q338</f>
        <v>0</v>
      </c>
      <c r="J89" s="169">
        <f>R338</f>
        <v>0</v>
      </c>
      <c r="K89" s="169">
        <f>K338</f>
        <v>0</v>
      </c>
      <c r="L89" s="170"/>
    </row>
    <row r="90" spans="2:12" s="171" customFormat="1" ht="14.85" customHeight="1" x14ac:dyDescent="0.3">
      <c r="B90" s="165"/>
      <c r="C90" s="166"/>
      <c r="D90" s="167" t="s">
        <v>1931</v>
      </c>
      <c r="E90" s="168"/>
      <c r="F90" s="168"/>
      <c r="G90" s="168"/>
      <c r="H90" s="168"/>
      <c r="I90" s="169">
        <f>Q341</f>
        <v>0</v>
      </c>
      <c r="J90" s="169">
        <f>R341</f>
        <v>0</v>
      </c>
      <c r="K90" s="169">
        <f>K341</f>
        <v>0</v>
      </c>
      <c r="L90" s="170"/>
    </row>
    <row r="91" spans="2:12" s="171" customFormat="1" ht="14.85" customHeight="1" x14ac:dyDescent="0.3">
      <c r="B91" s="165"/>
      <c r="C91" s="166"/>
      <c r="D91" s="167" t="s">
        <v>1943</v>
      </c>
      <c r="E91" s="168"/>
      <c r="F91" s="168"/>
      <c r="G91" s="168"/>
      <c r="H91" s="168"/>
      <c r="I91" s="169">
        <f>Q344</f>
        <v>0</v>
      </c>
      <c r="J91" s="169">
        <f>R344</f>
        <v>0</v>
      </c>
      <c r="K91" s="169">
        <f>K344</f>
        <v>0</v>
      </c>
      <c r="L91" s="170"/>
    </row>
    <row r="92" spans="2:12" s="171" customFormat="1" ht="19.899999999999999" customHeight="1" x14ac:dyDescent="0.3">
      <c r="B92" s="165"/>
      <c r="C92" s="166"/>
      <c r="D92" s="167" t="s">
        <v>1945</v>
      </c>
      <c r="E92" s="168"/>
      <c r="F92" s="168"/>
      <c r="G92" s="168"/>
      <c r="H92" s="168"/>
      <c r="I92" s="169">
        <f>Q347</f>
        <v>0</v>
      </c>
      <c r="J92" s="169">
        <f>R347</f>
        <v>0</v>
      </c>
      <c r="K92" s="169">
        <f>K347</f>
        <v>0</v>
      </c>
      <c r="L92" s="170"/>
    </row>
    <row r="93" spans="2:12" s="171" customFormat="1" ht="19.899999999999999" customHeight="1" x14ac:dyDescent="0.3">
      <c r="B93" s="165"/>
      <c r="C93" s="166"/>
      <c r="D93" s="167" t="s">
        <v>1946</v>
      </c>
      <c r="E93" s="168"/>
      <c r="F93" s="168"/>
      <c r="G93" s="168"/>
      <c r="H93" s="168"/>
      <c r="I93" s="169">
        <f t="shared" ref="I93:J95" si="1">Q354</f>
        <v>0</v>
      </c>
      <c r="J93" s="169">
        <f t="shared" si="1"/>
        <v>0</v>
      </c>
      <c r="K93" s="169">
        <f>K354</f>
        <v>0</v>
      </c>
      <c r="L93" s="170"/>
    </row>
    <row r="94" spans="2:12" s="171" customFormat="1" ht="14.85" customHeight="1" x14ac:dyDescent="0.3">
      <c r="B94" s="165"/>
      <c r="C94" s="166"/>
      <c r="D94" s="167" t="s">
        <v>1947</v>
      </c>
      <c r="E94" s="168"/>
      <c r="F94" s="168"/>
      <c r="G94" s="168"/>
      <c r="H94" s="168"/>
      <c r="I94" s="169">
        <f t="shared" si="1"/>
        <v>0</v>
      </c>
      <c r="J94" s="169">
        <f t="shared" si="1"/>
        <v>0</v>
      </c>
      <c r="K94" s="169">
        <f>K355</f>
        <v>0</v>
      </c>
      <c r="L94" s="170"/>
    </row>
    <row r="95" spans="2:12" s="171" customFormat="1" ht="21.75" customHeight="1" x14ac:dyDescent="0.3">
      <c r="B95" s="165"/>
      <c r="C95" s="166"/>
      <c r="D95" s="167" t="s">
        <v>1948</v>
      </c>
      <c r="E95" s="168"/>
      <c r="F95" s="168"/>
      <c r="G95" s="168"/>
      <c r="H95" s="168"/>
      <c r="I95" s="169">
        <f t="shared" si="1"/>
        <v>0</v>
      </c>
      <c r="J95" s="169">
        <f t="shared" si="1"/>
        <v>0</v>
      </c>
      <c r="K95" s="169">
        <f>K356</f>
        <v>0</v>
      </c>
      <c r="L95" s="170"/>
    </row>
    <row r="96" spans="2:12" s="171" customFormat="1" ht="21.75" customHeight="1" x14ac:dyDescent="0.3">
      <c r="B96" s="165"/>
      <c r="C96" s="166"/>
      <c r="D96" s="167" t="s">
        <v>1949</v>
      </c>
      <c r="E96" s="168"/>
      <c r="F96" s="168"/>
      <c r="G96" s="168"/>
      <c r="H96" s="168"/>
      <c r="I96" s="169">
        <f>Q363</f>
        <v>0</v>
      </c>
      <c r="J96" s="169">
        <f>R363</f>
        <v>0</v>
      </c>
      <c r="K96" s="169">
        <f>K363</f>
        <v>0</v>
      </c>
      <c r="L96" s="170"/>
    </row>
    <row r="97" spans="2:12" s="171" customFormat="1" ht="21.75" customHeight="1" x14ac:dyDescent="0.3">
      <c r="B97" s="165"/>
      <c r="C97" s="166"/>
      <c r="D97" s="167" t="s">
        <v>1950</v>
      </c>
      <c r="E97" s="168"/>
      <c r="F97" s="168"/>
      <c r="G97" s="168"/>
      <c r="H97" s="168"/>
      <c r="I97" s="169">
        <f>Q366</f>
        <v>0</v>
      </c>
      <c r="J97" s="169">
        <f>R366</f>
        <v>0</v>
      </c>
      <c r="K97" s="169">
        <f>K366</f>
        <v>0</v>
      </c>
      <c r="L97" s="170"/>
    </row>
    <row r="98" spans="2:12" s="171" customFormat="1" ht="21.75" customHeight="1" x14ac:dyDescent="0.3">
      <c r="B98" s="165"/>
      <c r="C98" s="166"/>
      <c r="D98" s="167" t="s">
        <v>1951</v>
      </c>
      <c r="E98" s="168"/>
      <c r="F98" s="168"/>
      <c r="G98" s="168"/>
      <c r="H98" s="168"/>
      <c r="I98" s="169">
        <f>Q369</f>
        <v>0</v>
      </c>
      <c r="J98" s="169">
        <f>R369</f>
        <v>0</v>
      </c>
      <c r="K98" s="169">
        <f>K369</f>
        <v>0</v>
      </c>
      <c r="L98" s="170"/>
    </row>
    <row r="99" spans="2:12" s="171" customFormat="1" ht="21.75" customHeight="1" x14ac:dyDescent="0.3">
      <c r="B99" s="165"/>
      <c r="C99" s="166"/>
      <c r="D99" s="167" t="s">
        <v>1952</v>
      </c>
      <c r="E99" s="168"/>
      <c r="F99" s="168"/>
      <c r="G99" s="168"/>
      <c r="H99" s="168"/>
      <c r="I99" s="169">
        <f>Q376</f>
        <v>0</v>
      </c>
      <c r="J99" s="169">
        <f>R376</f>
        <v>0</v>
      </c>
      <c r="K99" s="169">
        <f>K376</f>
        <v>0</v>
      </c>
      <c r="L99" s="170"/>
    </row>
    <row r="100" spans="2:12" s="171" customFormat="1" ht="21.75" customHeight="1" x14ac:dyDescent="0.3">
      <c r="B100" s="165"/>
      <c r="C100" s="166"/>
      <c r="D100" s="167" t="s">
        <v>1953</v>
      </c>
      <c r="E100" s="168"/>
      <c r="F100" s="168"/>
      <c r="G100" s="168"/>
      <c r="H100" s="168"/>
      <c r="I100" s="169">
        <f>Q379</f>
        <v>0</v>
      </c>
      <c r="J100" s="169">
        <f>R379</f>
        <v>0</v>
      </c>
      <c r="K100" s="169">
        <f>K379</f>
        <v>0</v>
      </c>
      <c r="L100" s="170"/>
    </row>
    <row r="101" spans="2:12" s="171" customFormat="1" ht="21.75" customHeight="1" x14ac:dyDescent="0.3">
      <c r="B101" s="165"/>
      <c r="C101" s="166"/>
      <c r="D101" s="167" t="s">
        <v>1954</v>
      </c>
      <c r="E101" s="168"/>
      <c r="F101" s="168"/>
      <c r="G101" s="168"/>
      <c r="H101" s="168"/>
      <c r="I101" s="169">
        <f>Q386</f>
        <v>0</v>
      </c>
      <c r="J101" s="169">
        <f>R386</f>
        <v>0</v>
      </c>
      <c r="K101" s="169">
        <f>K386</f>
        <v>0</v>
      </c>
      <c r="L101" s="170"/>
    </row>
    <row r="102" spans="2:12" s="171" customFormat="1" ht="21.75" customHeight="1" x14ac:dyDescent="0.3">
      <c r="B102" s="165"/>
      <c r="C102" s="166"/>
      <c r="D102" s="167" t="s">
        <v>1955</v>
      </c>
      <c r="E102" s="168"/>
      <c r="F102" s="168"/>
      <c r="G102" s="168"/>
      <c r="H102" s="168"/>
      <c r="I102" s="169">
        <f>Q391</f>
        <v>0</v>
      </c>
      <c r="J102" s="169">
        <f>R391</f>
        <v>0</v>
      </c>
      <c r="K102" s="169">
        <f>K391</f>
        <v>0</v>
      </c>
      <c r="L102" s="170"/>
    </row>
    <row r="103" spans="2:12" s="171" customFormat="1" ht="21.75" customHeight="1" x14ac:dyDescent="0.3">
      <c r="B103" s="165"/>
      <c r="C103" s="166"/>
      <c r="D103" s="167" t="s">
        <v>1956</v>
      </c>
      <c r="E103" s="168"/>
      <c r="F103" s="168"/>
      <c r="G103" s="168"/>
      <c r="H103" s="168"/>
      <c r="I103" s="169">
        <f>Q394</f>
        <v>0</v>
      </c>
      <c r="J103" s="169">
        <f>R394</f>
        <v>0</v>
      </c>
      <c r="K103" s="169">
        <f>K394</f>
        <v>0</v>
      </c>
      <c r="L103" s="170"/>
    </row>
    <row r="104" spans="2:12" s="171" customFormat="1" ht="21.75" customHeight="1" x14ac:dyDescent="0.3">
      <c r="B104" s="165"/>
      <c r="C104" s="166"/>
      <c r="D104" s="167" t="s">
        <v>1957</v>
      </c>
      <c r="E104" s="168"/>
      <c r="F104" s="168"/>
      <c r="G104" s="168"/>
      <c r="H104" s="168"/>
      <c r="I104" s="169">
        <f>Q397</f>
        <v>0</v>
      </c>
      <c r="J104" s="169">
        <f>R397</f>
        <v>0</v>
      </c>
      <c r="K104" s="169">
        <f>K397</f>
        <v>0</v>
      </c>
      <c r="L104" s="170"/>
    </row>
    <row r="105" spans="2:12" s="171" customFormat="1" ht="21.75" customHeight="1" x14ac:dyDescent="0.3">
      <c r="B105" s="165"/>
      <c r="C105" s="166"/>
      <c r="D105" s="167" t="s">
        <v>1958</v>
      </c>
      <c r="E105" s="168"/>
      <c r="F105" s="168"/>
      <c r="G105" s="168"/>
      <c r="H105" s="168"/>
      <c r="I105" s="169">
        <f>Q400</f>
        <v>0</v>
      </c>
      <c r="J105" s="169">
        <f>R400</f>
        <v>0</v>
      </c>
      <c r="K105" s="169">
        <f>K400</f>
        <v>0</v>
      </c>
      <c r="L105" s="170"/>
    </row>
    <row r="106" spans="2:12" s="171" customFormat="1" ht="21.75" customHeight="1" x14ac:dyDescent="0.3">
      <c r="B106" s="165"/>
      <c r="C106" s="166"/>
      <c r="D106" s="167" t="s">
        <v>1959</v>
      </c>
      <c r="E106" s="168"/>
      <c r="F106" s="168"/>
      <c r="G106" s="168"/>
      <c r="H106" s="168"/>
      <c r="I106" s="169">
        <f>Q403</f>
        <v>0</v>
      </c>
      <c r="J106" s="169">
        <f>R403</f>
        <v>0</v>
      </c>
      <c r="K106" s="169">
        <f>K403</f>
        <v>0</v>
      </c>
      <c r="L106" s="170"/>
    </row>
    <row r="107" spans="2:12" s="171" customFormat="1" ht="21.75" customHeight="1" x14ac:dyDescent="0.3">
      <c r="B107" s="165"/>
      <c r="C107" s="166"/>
      <c r="D107" s="167" t="s">
        <v>1960</v>
      </c>
      <c r="E107" s="168"/>
      <c r="F107" s="168"/>
      <c r="G107" s="168"/>
      <c r="H107" s="168"/>
      <c r="I107" s="169">
        <f>Q406</f>
        <v>0</v>
      </c>
      <c r="J107" s="169">
        <f>R406</f>
        <v>0</v>
      </c>
      <c r="K107" s="169">
        <f>K406</f>
        <v>0</v>
      </c>
      <c r="L107" s="170"/>
    </row>
    <row r="108" spans="2:12" s="171" customFormat="1" ht="21.75" customHeight="1" x14ac:dyDescent="0.3">
      <c r="B108" s="165"/>
      <c r="C108" s="166"/>
      <c r="D108" s="167" t="s">
        <v>1961</v>
      </c>
      <c r="E108" s="168"/>
      <c r="F108" s="168"/>
      <c r="G108" s="168"/>
      <c r="H108" s="168"/>
      <c r="I108" s="169">
        <f>Q415</f>
        <v>0</v>
      </c>
      <c r="J108" s="169">
        <f>R415</f>
        <v>0</v>
      </c>
      <c r="K108" s="169">
        <f>K415</f>
        <v>0</v>
      </c>
      <c r="L108" s="170"/>
    </row>
    <row r="109" spans="2:12" s="171" customFormat="1" ht="21.75" customHeight="1" x14ac:dyDescent="0.3">
      <c r="B109" s="165"/>
      <c r="C109" s="166"/>
      <c r="D109" s="167" t="s">
        <v>1962</v>
      </c>
      <c r="E109" s="168"/>
      <c r="F109" s="168"/>
      <c r="G109" s="168"/>
      <c r="H109" s="168"/>
      <c r="I109" s="169">
        <f>Q438</f>
        <v>0</v>
      </c>
      <c r="J109" s="169">
        <f>R438</f>
        <v>0</v>
      </c>
      <c r="K109" s="169">
        <f>K438</f>
        <v>0</v>
      </c>
      <c r="L109" s="170"/>
    </row>
    <row r="110" spans="2:12" s="171" customFormat="1" ht="21.75" customHeight="1" x14ac:dyDescent="0.3">
      <c r="B110" s="165"/>
      <c r="C110" s="166"/>
      <c r="D110" s="167" t="s">
        <v>1963</v>
      </c>
      <c r="E110" s="168"/>
      <c r="F110" s="168"/>
      <c r="G110" s="168"/>
      <c r="H110" s="168"/>
      <c r="I110" s="169">
        <f>Q449</f>
        <v>0</v>
      </c>
      <c r="J110" s="169">
        <f>R449</f>
        <v>0</v>
      </c>
      <c r="K110" s="169">
        <f>K449</f>
        <v>0</v>
      </c>
      <c r="L110" s="170"/>
    </row>
    <row r="111" spans="2:12" s="171" customFormat="1" ht="21.75" customHeight="1" x14ac:dyDescent="0.3">
      <c r="B111" s="165"/>
      <c r="C111" s="166"/>
      <c r="D111" s="167" t="s">
        <v>1964</v>
      </c>
      <c r="E111" s="168"/>
      <c r="F111" s="168"/>
      <c r="G111" s="168"/>
      <c r="H111" s="168"/>
      <c r="I111" s="169">
        <f>Q452</f>
        <v>0</v>
      </c>
      <c r="J111" s="169">
        <f>R452</f>
        <v>0</v>
      </c>
      <c r="K111" s="169">
        <f>K452</f>
        <v>0</v>
      </c>
      <c r="L111" s="170"/>
    </row>
    <row r="112" spans="2:12" s="171" customFormat="1" ht="21.75" customHeight="1" x14ac:dyDescent="0.3">
      <c r="B112" s="165"/>
      <c r="C112" s="166"/>
      <c r="D112" s="167" t="s">
        <v>1965</v>
      </c>
      <c r="E112" s="168"/>
      <c r="F112" s="168"/>
      <c r="G112" s="168"/>
      <c r="H112" s="168"/>
      <c r="I112" s="169">
        <f>Q455</f>
        <v>0</v>
      </c>
      <c r="J112" s="169">
        <f>R455</f>
        <v>0</v>
      </c>
      <c r="K112" s="169">
        <f>K455</f>
        <v>0</v>
      </c>
      <c r="L112" s="170"/>
    </row>
    <row r="113" spans="2:12" s="171" customFormat="1" ht="21.75" customHeight="1" x14ac:dyDescent="0.3">
      <c r="B113" s="165"/>
      <c r="C113" s="166"/>
      <c r="D113" s="167" t="s">
        <v>1966</v>
      </c>
      <c r="E113" s="168"/>
      <c r="F113" s="168"/>
      <c r="G113" s="168"/>
      <c r="H113" s="168"/>
      <c r="I113" s="169">
        <f>Q462</f>
        <v>0</v>
      </c>
      <c r="J113" s="169">
        <f>R462</f>
        <v>0</v>
      </c>
      <c r="K113" s="169">
        <f>K462</f>
        <v>0</v>
      </c>
      <c r="L113" s="170"/>
    </row>
    <row r="114" spans="2:12" s="171" customFormat="1" ht="21.75" customHeight="1" x14ac:dyDescent="0.3">
      <c r="B114" s="165"/>
      <c r="C114" s="166"/>
      <c r="D114" s="167" t="s">
        <v>1967</v>
      </c>
      <c r="E114" s="168"/>
      <c r="F114" s="168"/>
      <c r="G114" s="168"/>
      <c r="H114" s="168"/>
      <c r="I114" s="169">
        <f>Q465</f>
        <v>0</v>
      </c>
      <c r="J114" s="169">
        <f>R465</f>
        <v>0</v>
      </c>
      <c r="K114" s="169">
        <f>K465</f>
        <v>0</v>
      </c>
      <c r="L114" s="170"/>
    </row>
    <row r="115" spans="2:12" s="171" customFormat="1" ht="21.75" customHeight="1" x14ac:dyDescent="0.3">
      <c r="B115" s="165"/>
      <c r="C115" s="166"/>
      <c r="D115" s="167" t="s">
        <v>1968</v>
      </c>
      <c r="E115" s="168"/>
      <c r="F115" s="168"/>
      <c r="G115" s="168"/>
      <c r="H115" s="168"/>
      <c r="I115" s="169">
        <f>Q468</f>
        <v>0</v>
      </c>
      <c r="J115" s="169">
        <f>R468</f>
        <v>0</v>
      </c>
      <c r="K115" s="169">
        <f>K468</f>
        <v>0</v>
      </c>
      <c r="L115" s="170"/>
    </row>
    <row r="116" spans="2:12" s="171" customFormat="1" ht="21.75" customHeight="1" x14ac:dyDescent="0.3">
      <c r="B116" s="165"/>
      <c r="C116" s="166"/>
      <c r="D116" s="167" t="s">
        <v>1969</v>
      </c>
      <c r="E116" s="168"/>
      <c r="F116" s="168"/>
      <c r="G116" s="168"/>
      <c r="H116" s="168"/>
      <c r="I116" s="169">
        <f>Q471</f>
        <v>0</v>
      </c>
      <c r="J116" s="169">
        <f>R471</f>
        <v>0</v>
      </c>
      <c r="K116" s="169">
        <f>K471</f>
        <v>0</v>
      </c>
      <c r="L116" s="170"/>
    </row>
    <row r="117" spans="2:12" s="171" customFormat="1" ht="21.75" customHeight="1" x14ac:dyDescent="0.3">
      <c r="B117" s="165"/>
      <c r="C117" s="166"/>
      <c r="D117" s="167" t="s">
        <v>1970</v>
      </c>
      <c r="E117" s="168"/>
      <c r="F117" s="168"/>
      <c r="G117" s="168"/>
      <c r="H117" s="168"/>
      <c r="I117" s="169">
        <f>Q474</f>
        <v>0</v>
      </c>
      <c r="J117" s="169">
        <f>R474</f>
        <v>0</v>
      </c>
      <c r="K117" s="169">
        <f>K474</f>
        <v>0</v>
      </c>
      <c r="L117" s="170"/>
    </row>
    <row r="118" spans="2:12" s="171" customFormat="1" ht="21.75" customHeight="1" x14ac:dyDescent="0.3">
      <c r="B118" s="165"/>
      <c r="C118" s="166"/>
      <c r="D118" s="167" t="s">
        <v>1971</v>
      </c>
      <c r="E118" s="168"/>
      <c r="F118" s="168"/>
      <c r="G118" s="168"/>
      <c r="H118" s="168"/>
      <c r="I118" s="169">
        <f>Q477</f>
        <v>0</v>
      </c>
      <c r="J118" s="169">
        <f>R477</f>
        <v>0</v>
      </c>
      <c r="K118" s="169">
        <f>K477</f>
        <v>0</v>
      </c>
      <c r="L118" s="170"/>
    </row>
    <row r="119" spans="2:12" s="171" customFormat="1" ht="21.75" customHeight="1" x14ac:dyDescent="0.3">
      <c r="B119" s="165"/>
      <c r="C119" s="166"/>
      <c r="D119" s="167" t="s">
        <v>1972</v>
      </c>
      <c r="E119" s="168"/>
      <c r="F119" s="168"/>
      <c r="G119" s="168"/>
      <c r="H119" s="168"/>
      <c r="I119" s="169">
        <f>Q480</f>
        <v>0</v>
      </c>
      <c r="J119" s="169">
        <f>R480</f>
        <v>0</v>
      </c>
      <c r="K119" s="169">
        <f>K480</f>
        <v>0</v>
      </c>
      <c r="L119" s="170"/>
    </row>
    <row r="120" spans="2:12" s="171" customFormat="1" ht="21.75" customHeight="1" x14ac:dyDescent="0.3">
      <c r="B120" s="165"/>
      <c r="C120" s="166"/>
      <c r="D120" s="167" t="s">
        <v>1973</v>
      </c>
      <c r="E120" s="168"/>
      <c r="F120" s="168"/>
      <c r="G120" s="168"/>
      <c r="H120" s="168"/>
      <c r="I120" s="169">
        <f>Q483</f>
        <v>0</v>
      </c>
      <c r="J120" s="169">
        <f>R483</f>
        <v>0</v>
      </c>
      <c r="K120" s="169">
        <f>K483</f>
        <v>0</v>
      </c>
      <c r="L120" s="170"/>
    </row>
    <row r="121" spans="2:12" s="171" customFormat="1" ht="21.75" customHeight="1" x14ac:dyDescent="0.3">
      <c r="B121" s="165"/>
      <c r="C121" s="166"/>
      <c r="D121" s="167" t="s">
        <v>1974</v>
      </c>
      <c r="E121" s="168"/>
      <c r="F121" s="168"/>
      <c r="G121" s="168"/>
      <c r="H121" s="168"/>
      <c r="I121" s="169">
        <f>Q486</f>
        <v>0</v>
      </c>
      <c r="J121" s="169">
        <f>R486</f>
        <v>0</v>
      </c>
      <c r="K121" s="169">
        <f>K486</f>
        <v>0</v>
      </c>
      <c r="L121" s="170"/>
    </row>
    <row r="122" spans="2:12" s="171" customFormat="1" ht="21.75" customHeight="1" x14ac:dyDescent="0.3">
      <c r="B122" s="165"/>
      <c r="C122" s="166"/>
      <c r="D122" s="167" t="s">
        <v>1975</v>
      </c>
      <c r="E122" s="168"/>
      <c r="F122" s="168"/>
      <c r="G122" s="168"/>
      <c r="H122" s="168"/>
      <c r="I122" s="169">
        <f>Q491</f>
        <v>0</v>
      </c>
      <c r="J122" s="169">
        <f>R491</f>
        <v>0</v>
      </c>
      <c r="K122" s="169">
        <f>K491</f>
        <v>0</v>
      </c>
      <c r="L122" s="170"/>
    </row>
    <row r="123" spans="2:12" s="171" customFormat="1" ht="21.75" customHeight="1" x14ac:dyDescent="0.3">
      <c r="B123" s="165"/>
      <c r="C123" s="166"/>
      <c r="D123" s="167" t="s">
        <v>1976</v>
      </c>
      <c r="E123" s="168"/>
      <c r="F123" s="168"/>
      <c r="G123" s="168"/>
      <c r="H123" s="168"/>
      <c r="I123" s="169">
        <f>Q494</f>
        <v>0</v>
      </c>
      <c r="J123" s="169">
        <f>R494</f>
        <v>0</v>
      </c>
      <c r="K123" s="169">
        <f>K494</f>
        <v>0</v>
      </c>
      <c r="L123" s="170"/>
    </row>
    <row r="124" spans="2:12" s="171" customFormat="1" ht="21.75" customHeight="1" x14ac:dyDescent="0.3">
      <c r="B124" s="165"/>
      <c r="C124" s="166"/>
      <c r="D124" s="167" t="s">
        <v>1977</v>
      </c>
      <c r="E124" s="168"/>
      <c r="F124" s="168"/>
      <c r="G124" s="168"/>
      <c r="H124" s="168"/>
      <c r="I124" s="169">
        <f>Q501</f>
        <v>0</v>
      </c>
      <c r="J124" s="169">
        <f>R501</f>
        <v>0</v>
      </c>
      <c r="K124" s="169">
        <f>K501</f>
        <v>0</v>
      </c>
      <c r="L124" s="170"/>
    </row>
    <row r="125" spans="2:12" s="171" customFormat="1" ht="21.75" customHeight="1" x14ac:dyDescent="0.3">
      <c r="B125" s="165"/>
      <c r="C125" s="166"/>
      <c r="D125" s="167" t="s">
        <v>1978</v>
      </c>
      <c r="E125" s="168"/>
      <c r="F125" s="168"/>
      <c r="G125" s="168"/>
      <c r="H125" s="168"/>
      <c r="I125" s="169">
        <f>Q512</f>
        <v>0</v>
      </c>
      <c r="J125" s="169">
        <f>R512</f>
        <v>0</v>
      </c>
      <c r="K125" s="169">
        <f>K512</f>
        <v>0</v>
      </c>
      <c r="L125" s="170"/>
    </row>
    <row r="126" spans="2:12" s="171" customFormat="1" ht="21.75" customHeight="1" x14ac:dyDescent="0.3">
      <c r="B126" s="165"/>
      <c r="C126" s="166"/>
      <c r="D126" s="167" t="s">
        <v>1979</v>
      </c>
      <c r="E126" s="168"/>
      <c r="F126" s="168"/>
      <c r="G126" s="168"/>
      <c r="H126" s="168"/>
      <c r="I126" s="169">
        <f>Q535</f>
        <v>0</v>
      </c>
      <c r="J126" s="169">
        <f>R535</f>
        <v>0</v>
      </c>
      <c r="K126" s="169">
        <f>K535</f>
        <v>0</v>
      </c>
      <c r="L126" s="170"/>
    </row>
    <row r="127" spans="2:12" s="171" customFormat="1" ht="21.75" customHeight="1" x14ac:dyDescent="0.3">
      <c r="B127" s="165"/>
      <c r="C127" s="166"/>
      <c r="D127" s="167" t="s">
        <v>1980</v>
      </c>
      <c r="E127" s="168"/>
      <c r="F127" s="168"/>
      <c r="G127" s="168"/>
      <c r="H127" s="168"/>
      <c r="I127" s="169">
        <f>Q540</f>
        <v>0</v>
      </c>
      <c r="J127" s="169">
        <f>R540</f>
        <v>0</v>
      </c>
      <c r="K127" s="169">
        <f>K540</f>
        <v>0</v>
      </c>
      <c r="L127" s="170"/>
    </row>
    <row r="128" spans="2:12" s="171" customFormat="1" ht="21.75" customHeight="1" x14ac:dyDescent="0.3">
      <c r="B128" s="165"/>
      <c r="C128" s="166"/>
      <c r="D128" s="167" t="s">
        <v>1981</v>
      </c>
      <c r="E128" s="168"/>
      <c r="F128" s="168"/>
      <c r="G128" s="168"/>
      <c r="H128" s="168"/>
      <c r="I128" s="169">
        <f>Q543</f>
        <v>0</v>
      </c>
      <c r="J128" s="169">
        <f>R543</f>
        <v>0</v>
      </c>
      <c r="K128" s="169">
        <f>K543</f>
        <v>0</v>
      </c>
      <c r="L128" s="170"/>
    </row>
    <row r="129" spans="2:12" s="171" customFormat="1" ht="21.75" customHeight="1" x14ac:dyDescent="0.3">
      <c r="B129" s="165"/>
      <c r="C129" s="166"/>
      <c r="D129" s="167" t="s">
        <v>1982</v>
      </c>
      <c r="E129" s="168"/>
      <c r="F129" s="168"/>
      <c r="G129" s="168"/>
      <c r="H129" s="168"/>
      <c r="I129" s="169">
        <f>Q546</f>
        <v>0</v>
      </c>
      <c r="J129" s="169">
        <f>R546</f>
        <v>0</v>
      </c>
      <c r="K129" s="169">
        <f>K546</f>
        <v>0</v>
      </c>
      <c r="L129" s="170"/>
    </row>
    <row r="130" spans="2:12" s="171" customFormat="1" ht="21.75" customHeight="1" x14ac:dyDescent="0.3">
      <c r="B130" s="165"/>
      <c r="C130" s="166"/>
      <c r="D130" s="167" t="s">
        <v>1983</v>
      </c>
      <c r="E130" s="168"/>
      <c r="F130" s="168"/>
      <c r="G130" s="168"/>
      <c r="H130" s="168"/>
      <c r="I130" s="169">
        <f>Q549</f>
        <v>0</v>
      </c>
      <c r="J130" s="169">
        <f>R549</f>
        <v>0</v>
      </c>
      <c r="K130" s="169">
        <f>K549</f>
        <v>0</v>
      </c>
      <c r="L130" s="170"/>
    </row>
    <row r="131" spans="2:12" s="171" customFormat="1" ht="14.85" customHeight="1" x14ac:dyDescent="0.3">
      <c r="B131" s="165"/>
      <c r="C131" s="166"/>
      <c r="D131" s="167" t="s">
        <v>1984</v>
      </c>
      <c r="E131" s="168"/>
      <c r="F131" s="168"/>
      <c r="G131" s="168"/>
      <c r="H131" s="168"/>
      <c r="I131" s="169">
        <f>Q564</f>
        <v>0</v>
      </c>
      <c r="J131" s="169">
        <f>R564</f>
        <v>0</v>
      </c>
      <c r="K131" s="169">
        <f>K564</f>
        <v>0</v>
      </c>
      <c r="L131" s="170"/>
    </row>
    <row r="132" spans="2:12" s="171" customFormat="1" ht="21.75" customHeight="1" x14ac:dyDescent="0.3">
      <c r="B132" s="165"/>
      <c r="C132" s="166"/>
      <c r="D132" s="167" t="s">
        <v>1985</v>
      </c>
      <c r="E132" s="168"/>
      <c r="F132" s="168"/>
      <c r="G132" s="168"/>
      <c r="H132" s="168"/>
      <c r="I132" s="169">
        <f>Q565</f>
        <v>0</v>
      </c>
      <c r="J132" s="169">
        <f>R565</f>
        <v>0</v>
      </c>
      <c r="K132" s="169">
        <f>K565</f>
        <v>0</v>
      </c>
      <c r="L132" s="170"/>
    </row>
    <row r="133" spans="2:12" s="171" customFormat="1" ht="21.75" customHeight="1" x14ac:dyDescent="0.3">
      <c r="B133" s="165"/>
      <c r="C133" s="166"/>
      <c r="D133" s="167" t="s">
        <v>1986</v>
      </c>
      <c r="E133" s="168"/>
      <c r="F133" s="168"/>
      <c r="G133" s="168"/>
      <c r="H133" s="168"/>
      <c r="I133" s="169">
        <f>Q568</f>
        <v>0</v>
      </c>
      <c r="J133" s="169">
        <f>R568</f>
        <v>0</v>
      </c>
      <c r="K133" s="169">
        <f>K568</f>
        <v>0</v>
      </c>
      <c r="L133" s="170"/>
    </row>
    <row r="134" spans="2:12" s="171" customFormat="1" ht="21.75" customHeight="1" x14ac:dyDescent="0.3">
      <c r="B134" s="165"/>
      <c r="C134" s="166"/>
      <c r="D134" s="167" t="s">
        <v>1987</v>
      </c>
      <c r="E134" s="168"/>
      <c r="F134" s="168"/>
      <c r="G134" s="168"/>
      <c r="H134" s="168"/>
      <c r="I134" s="169">
        <f>Q573</f>
        <v>0</v>
      </c>
      <c r="J134" s="169">
        <f>R573</f>
        <v>0</v>
      </c>
      <c r="K134" s="169">
        <f>K573</f>
        <v>0</v>
      </c>
      <c r="L134" s="170"/>
    </row>
    <row r="135" spans="2:12" s="171" customFormat="1" ht="14.85" customHeight="1" x14ac:dyDescent="0.3">
      <c r="B135" s="165"/>
      <c r="C135" s="166"/>
      <c r="D135" s="167" t="s">
        <v>1988</v>
      </c>
      <c r="E135" s="168"/>
      <c r="F135" s="168"/>
      <c r="G135" s="168"/>
      <c r="H135" s="168"/>
      <c r="I135" s="169">
        <f>Q576</f>
        <v>0</v>
      </c>
      <c r="J135" s="169">
        <f>R576</f>
        <v>0</v>
      </c>
      <c r="K135" s="169">
        <f>K576</f>
        <v>0</v>
      </c>
      <c r="L135" s="170"/>
    </row>
    <row r="136" spans="2:12" s="171" customFormat="1" ht="21.75" customHeight="1" x14ac:dyDescent="0.3">
      <c r="B136" s="165"/>
      <c r="C136" s="166"/>
      <c r="D136" s="167" t="s">
        <v>1989</v>
      </c>
      <c r="E136" s="168"/>
      <c r="F136" s="168"/>
      <c r="G136" s="168"/>
      <c r="H136" s="168"/>
      <c r="I136" s="169">
        <f>Q581</f>
        <v>0</v>
      </c>
      <c r="J136" s="169">
        <f>R581</f>
        <v>0</v>
      </c>
      <c r="K136" s="169">
        <f>K581</f>
        <v>0</v>
      </c>
      <c r="L136" s="170"/>
    </row>
    <row r="137" spans="2:12" s="171" customFormat="1" ht="21.75" customHeight="1" x14ac:dyDescent="0.3">
      <c r="B137" s="165"/>
      <c r="C137" s="166"/>
      <c r="D137" s="167" t="s">
        <v>1990</v>
      </c>
      <c r="E137" s="168"/>
      <c r="F137" s="168"/>
      <c r="G137" s="168"/>
      <c r="H137" s="168"/>
      <c r="I137" s="169">
        <f>Q588</f>
        <v>0</v>
      </c>
      <c r="J137" s="169">
        <f>R588</f>
        <v>0</v>
      </c>
      <c r="K137" s="169">
        <f>K588</f>
        <v>0</v>
      </c>
      <c r="L137" s="170"/>
    </row>
    <row r="138" spans="2:12" s="171" customFormat="1" ht="21.75" customHeight="1" x14ac:dyDescent="0.3">
      <c r="B138" s="165"/>
      <c r="C138" s="166"/>
      <c r="D138" s="167" t="s">
        <v>1991</v>
      </c>
      <c r="E138" s="168"/>
      <c r="F138" s="168"/>
      <c r="G138" s="168"/>
      <c r="H138" s="168"/>
      <c r="I138" s="169">
        <f>Q591</f>
        <v>0</v>
      </c>
      <c r="J138" s="169">
        <f>R591</f>
        <v>0</v>
      </c>
      <c r="K138" s="169">
        <f>K591</f>
        <v>0</v>
      </c>
      <c r="L138" s="170"/>
    </row>
    <row r="139" spans="2:12" s="171" customFormat="1" ht="21.75" customHeight="1" x14ac:dyDescent="0.3">
      <c r="B139" s="165"/>
      <c r="C139" s="166"/>
      <c r="D139" s="167" t="s">
        <v>1992</v>
      </c>
      <c r="E139" s="168"/>
      <c r="F139" s="168"/>
      <c r="G139" s="168"/>
      <c r="H139" s="168"/>
      <c r="I139" s="169">
        <f>Q596</f>
        <v>0</v>
      </c>
      <c r="J139" s="169">
        <f>R596</f>
        <v>0</v>
      </c>
      <c r="K139" s="169">
        <f>K596</f>
        <v>0</v>
      </c>
      <c r="L139" s="170"/>
    </row>
    <row r="140" spans="2:12" s="171" customFormat="1" ht="21.75" customHeight="1" x14ac:dyDescent="0.3">
      <c r="B140" s="165"/>
      <c r="C140" s="166"/>
      <c r="D140" s="167" t="s">
        <v>1993</v>
      </c>
      <c r="E140" s="168"/>
      <c r="F140" s="168"/>
      <c r="G140" s="168"/>
      <c r="H140" s="168"/>
      <c r="I140" s="169">
        <f>Q601</f>
        <v>0</v>
      </c>
      <c r="J140" s="169">
        <f>R601</f>
        <v>0</v>
      </c>
      <c r="K140" s="169">
        <f>K601</f>
        <v>0</v>
      </c>
      <c r="L140" s="170"/>
    </row>
    <row r="141" spans="2:12" s="171" customFormat="1" ht="21.75" customHeight="1" x14ac:dyDescent="0.3">
      <c r="B141" s="165"/>
      <c r="C141" s="166"/>
      <c r="D141" s="167" t="s">
        <v>1994</v>
      </c>
      <c r="E141" s="168"/>
      <c r="F141" s="168"/>
      <c r="G141" s="168"/>
      <c r="H141" s="168"/>
      <c r="I141" s="169">
        <f>Q604</f>
        <v>0</v>
      </c>
      <c r="J141" s="169">
        <f>R604</f>
        <v>0</v>
      </c>
      <c r="K141" s="169">
        <f>K604</f>
        <v>0</v>
      </c>
      <c r="L141" s="170"/>
    </row>
    <row r="142" spans="2:12" s="171" customFormat="1" ht="21.75" customHeight="1" x14ac:dyDescent="0.3">
      <c r="B142" s="165"/>
      <c r="C142" s="166"/>
      <c r="D142" s="167" t="s">
        <v>1995</v>
      </c>
      <c r="E142" s="168"/>
      <c r="F142" s="168"/>
      <c r="G142" s="168"/>
      <c r="H142" s="168"/>
      <c r="I142" s="169">
        <f>Q607</f>
        <v>0</v>
      </c>
      <c r="J142" s="169">
        <f>R607</f>
        <v>0</v>
      </c>
      <c r="K142" s="169">
        <f>K607</f>
        <v>0</v>
      </c>
      <c r="L142" s="170"/>
    </row>
    <row r="143" spans="2:12" s="171" customFormat="1" ht="21.75" customHeight="1" x14ac:dyDescent="0.3">
      <c r="B143" s="165"/>
      <c r="C143" s="166"/>
      <c r="D143" s="167" t="s">
        <v>1996</v>
      </c>
      <c r="E143" s="168"/>
      <c r="F143" s="168"/>
      <c r="G143" s="168"/>
      <c r="H143" s="168"/>
      <c r="I143" s="169">
        <f>Q612</f>
        <v>0</v>
      </c>
      <c r="J143" s="169">
        <f>R612</f>
        <v>0</v>
      </c>
      <c r="K143" s="169">
        <f>K612</f>
        <v>0</v>
      </c>
      <c r="L143" s="170"/>
    </row>
    <row r="144" spans="2:12" s="171" customFormat="1" ht="21.75" customHeight="1" x14ac:dyDescent="0.3">
      <c r="B144" s="165"/>
      <c r="C144" s="166"/>
      <c r="D144" s="167" t="s">
        <v>1985</v>
      </c>
      <c r="E144" s="168"/>
      <c r="F144" s="168"/>
      <c r="G144" s="168"/>
      <c r="H144" s="168"/>
      <c r="I144" s="169">
        <f>Q615</f>
        <v>0</v>
      </c>
      <c r="J144" s="169">
        <f>R615</f>
        <v>0</v>
      </c>
      <c r="K144" s="169">
        <f>K615</f>
        <v>0</v>
      </c>
      <c r="L144" s="170"/>
    </row>
    <row r="145" spans="2:12" s="171" customFormat="1" ht="21.75" customHeight="1" x14ac:dyDescent="0.3">
      <c r="B145" s="165"/>
      <c r="C145" s="166"/>
      <c r="D145" s="167" t="s">
        <v>1986</v>
      </c>
      <c r="E145" s="168"/>
      <c r="F145" s="168"/>
      <c r="G145" s="168"/>
      <c r="H145" s="168"/>
      <c r="I145" s="169">
        <f>Q634</f>
        <v>0</v>
      </c>
      <c r="J145" s="169">
        <f>R634</f>
        <v>0</v>
      </c>
      <c r="K145" s="169">
        <f>K634</f>
        <v>0</v>
      </c>
      <c r="L145" s="170"/>
    </row>
    <row r="146" spans="2:12" s="171" customFormat="1" ht="14.85" customHeight="1" x14ac:dyDescent="0.3">
      <c r="B146" s="165"/>
      <c r="C146" s="166"/>
      <c r="D146" s="167" t="s">
        <v>1997</v>
      </c>
      <c r="E146" s="168"/>
      <c r="F146" s="168"/>
      <c r="G146" s="168"/>
      <c r="H146" s="168"/>
      <c r="I146" s="169">
        <f>Q639</f>
        <v>0</v>
      </c>
      <c r="J146" s="169">
        <f>R639</f>
        <v>0</v>
      </c>
      <c r="K146" s="169">
        <f>K639</f>
        <v>0</v>
      </c>
      <c r="L146" s="170"/>
    </row>
    <row r="147" spans="2:12" s="171" customFormat="1" ht="21.75" customHeight="1" x14ac:dyDescent="0.3">
      <c r="B147" s="165"/>
      <c r="C147" s="166"/>
      <c r="D147" s="167" t="s">
        <v>1998</v>
      </c>
      <c r="E147" s="168"/>
      <c r="F147" s="168"/>
      <c r="G147" s="168"/>
      <c r="H147" s="168"/>
      <c r="I147" s="169">
        <f>Q640</f>
        <v>0</v>
      </c>
      <c r="J147" s="169">
        <f>R640</f>
        <v>0</v>
      </c>
      <c r="K147" s="169">
        <f>K640</f>
        <v>0</v>
      </c>
      <c r="L147" s="170"/>
    </row>
    <row r="148" spans="2:12" s="171" customFormat="1" ht="21.75" customHeight="1" x14ac:dyDescent="0.3">
      <c r="B148" s="165"/>
      <c r="C148" s="166"/>
      <c r="D148" s="167" t="s">
        <v>1961</v>
      </c>
      <c r="E148" s="168"/>
      <c r="F148" s="168"/>
      <c r="G148" s="168"/>
      <c r="H148" s="168"/>
      <c r="I148" s="169">
        <f>Q643</f>
        <v>0</v>
      </c>
      <c r="J148" s="169">
        <f>R643</f>
        <v>0</v>
      </c>
      <c r="K148" s="169">
        <f>K643</f>
        <v>0</v>
      </c>
      <c r="L148" s="170"/>
    </row>
    <row r="149" spans="2:12" s="171" customFormat="1" ht="21.75" customHeight="1" x14ac:dyDescent="0.3">
      <c r="B149" s="165"/>
      <c r="C149" s="166"/>
      <c r="D149" s="167" t="s">
        <v>1999</v>
      </c>
      <c r="E149" s="168"/>
      <c r="F149" s="168"/>
      <c r="G149" s="168"/>
      <c r="H149" s="168"/>
      <c r="I149" s="169">
        <f>Q648</f>
        <v>0</v>
      </c>
      <c r="J149" s="169">
        <f>R648</f>
        <v>0</v>
      </c>
      <c r="K149" s="169">
        <f>K648</f>
        <v>0</v>
      </c>
      <c r="L149" s="170"/>
    </row>
    <row r="150" spans="2:12" s="171" customFormat="1" ht="21.75" customHeight="1" x14ac:dyDescent="0.3">
      <c r="B150" s="165"/>
      <c r="C150" s="166"/>
      <c r="D150" s="167" t="s">
        <v>1979</v>
      </c>
      <c r="E150" s="168"/>
      <c r="F150" s="168"/>
      <c r="G150" s="168"/>
      <c r="H150" s="168"/>
      <c r="I150" s="169">
        <f>Q651</f>
        <v>0</v>
      </c>
      <c r="J150" s="169">
        <f>R651</f>
        <v>0</v>
      </c>
      <c r="K150" s="169">
        <f>K651</f>
        <v>0</v>
      </c>
      <c r="L150" s="170"/>
    </row>
    <row r="151" spans="2:12" s="171" customFormat="1" ht="21.75" customHeight="1" x14ac:dyDescent="0.3">
      <c r="B151" s="165"/>
      <c r="C151" s="166"/>
      <c r="D151" s="167" t="s">
        <v>1989</v>
      </c>
      <c r="E151" s="168"/>
      <c r="F151" s="168"/>
      <c r="G151" s="168"/>
      <c r="H151" s="168"/>
      <c r="I151" s="169">
        <f>Q654</f>
        <v>0</v>
      </c>
      <c r="J151" s="169">
        <f>R654</f>
        <v>0</v>
      </c>
      <c r="K151" s="169">
        <f>K654</f>
        <v>0</v>
      </c>
      <c r="L151" s="170"/>
    </row>
    <row r="152" spans="2:12" s="171" customFormat="1" ht="14.85" customHeight="1" x14ac:dyDescent="0.3">
      <c r="B152" s="165"/>
      <c r="C152" s="166"/>
      <c r="D152" s="167" t="s">
        <v>2000</v>
      </c>
      <c r="E152" s="168"/>
      <c r="F152" s="168"/>
      <c r="G152" s="168"/>
      <c r="H152" s="168"/>
      <c r="I152" s="169">
        <f>Q659</f>
        <v>0</v>
      </c>
      <c r="J152" s="169">
        <f>R659</f>
        <v>0</v>
      </c>
      <c r="K152" s="169">
        <f>K659</f>
        <v>0</v>
      </c>
      <c r="L152" s="170"/>
    </row>
    <row r="153" spans="2:12" s="171" customFormat="1" ht="14.85" customHeight="1" x14ac:dyDescent="0.3">
      <c r="B153" s="165"/>
      <c r="C153" s="166"/>
      <c r="D153" s="167" t="s">
        <v>2001</v>
      </c>
      <c r="E153" s="168"/>
      <c r="F153" s="168"/>
      <c r="G153" s="168"/>
      <c r="H153" s="168"/>
      <c r="I153" s="169">
        <f>Q666</f>
        <v>0</v>
      </c>
      <c r="J153" s="169">
        <f>R666</f>
        <v>0</v>
      </c>
      <c r="K153" s="169">
        <f>K666</f>
        <v>0</v>
      </c>
      <c r="L153" s="170"/>
    </row>
    <row r="154" spans="2:12" s="171" customFormat="1" ht="19.899999999999999" customHeight="1" x14ac:dyDescent="0.3">
      <c r="B154" s="165"/>
      <c r="C154" s="166"/>
      <c r="D154" s="167" t="s">
        <v>2002</v>
      </c>
      <c r="E154" s="168"/>
      <c r="F154" s="168"/>
      <c r="G154" s="168"/>
      <c r="H154" s="168"/>
      <c r="I154" s="169">
        <f>Q671</f>
        <v>0</v>
      </c>
      <c r="J154" s="169">
        <f>R671</f>
        <v>0</v>
      </c>
      <c r="K154" s="169">
        <f>K671</f>
        <v>0</v>
      </c>
      <c r="L154" s="170"/>
    </row>
    <row r="155" spans="2:12" s="171" customFormat="1" ht="14.85" customHeight="1" x14ac:dyDescent="0.3">
      <c r="B155" s="165"/>
      <c r="C155" s="166"/>
      <c r="D155" s="167" t="s">
        <v>2003</v>
      </c>
      <c r="E155" s="168"/>
      <c r="F155" s="168"/>
      <c r="G155" s="168"/>
      <c r="H155" s="168"/>
      <c r="I155" s="169">
        <f>Q672</f>
        <v>0</v>
      </c>
      <c r="J155" s="169">
        <f>R672</f>
        <v>0</v>
      </c>
      <c r="K155" s="169">
        <f>K672</f>
        <v>0</v>
      </c>
      <c r="L155" s="170"/>
    </row>
    <row r="156" spans="2:12" s="171" customFormat="1" ht="14.85" customHeight="1" x14ac:dyDescent="0.3">
      <c r="B156" s="165"/>
      <c r="C156" s="166"/>
      <c r="D156" s="167" t="s">
        <v>2004</v>
      </c>
      <c r="E156" s="168"/>
      <c r="F156" s="168"/>
      <c r="G156" s="168"/>
      <c r="H156" s="168"/>
      <c r="I156" s="169">
        <f>Q675</f>
        <v>0</v>
      </c>
      <c r="J156" s="169">
        <f>R675</f>
        <v>0</v>
      </c>
      <c r="K156" s="169">
        <f>K675</f>
        <v>0</v>
      </c>
      <c r="L156" s="170"/>
    </row>
    <row r="157" spans="2:12" s="171" customFormat="1" ht="14.85" customHeight="1" x14ac:dyDescent="0.3">
      <c r="B157" s="165"/>
      <c r="C157" s="166"/>
      <c r="D157" s="167" t="s">
        <v>2005</v>
      </c>
      <c r="E157" s="168"/>
      <c r="F157" s="168"/>
      <c r="G157" s="168"/>
      <c r="H157" s="168"/>
      <c r="I157" s="169">
        <f>Q678</f>
        <v>0</v>
      </c>
      <c r="J157" s="169">
        <f>R678</f>
        <v>0</v>
      </c>
      <c r="K157" s="169">
        <f>K678</f>
        <v>0</v>
      </c>
      <c r="L157" s="170"/>
    </row>
    <row r="158" spans="2:12" s="171" customFormat="1" ht="14.85" customHeight="1" x14ac:dyDescent="0.3">
      <c r="B158" s="165"/>
      <c r="C158" s="166"/>
      <c r="D158" s="167" t="s">
        <v>2006</v>
      </c>
      <c r="E158" s="168"/>
      <c r="F158" s="168"/>
      <c r="G158" s="168"/>
      <c r="H158" s="168"/>
      <c r="I158" s="169">
        <f>Q681</f>
        <v>0</v>
      </c>
      <c r="J158" s="169">
        <f>R681</f>
        <v>0</v>
      </c>
      <c r="K158" s="169">
        <f>K681</f>
        <v>0</v>
      </c>
      <c r="L158" s="170"/>
    </row>
    <row r="159" spans="2:12" s="171" customFormat="1" ht="14.85" customHeight="1" x14ac:dyDescent="0.3">
      <c r="B159" s="165"/>
      <c r="C159" s="166"/>
      <c r="D159" s="167" t="s">
        <v>2007</v>
      </c>
      <c r="E159" s="168"/>
      <c r="F159" s="168"/>
      <c r="G159" s="168"/>
      <c r="H159" s="168"/>
      <c r="I159" s="169">
        <f>Q684</f>
        <v>0</v>
      </c>
      <c r="J159" s="169">
        <f>R684</f>
        <v>0</v>
      </c>
      <c r="K159" s="169">
        <f>K684</f>
        <v>0</v>
      </c>
      <c r="L159" s="170"/>
    </row>
    <row r="160" spans="2:12" s="171" customFormat="1" ht="14.85" customHeight="1" x14ac:dyDescent="0.3">
      <c r="B160" s="165"/>
      <c r="C160" s="166"/>
      <c r="D160" s="167" t="s">
        <v>2008</v>
      </c>
      <c r="E160" s="168"/>
      <c r="F160" s="168"/>
      <c r="G160" s="168"/>
      <c r="H160" s="168"/>
      <c r="I160" s="169">
        <f>Q687</f>
        <v>0</v>
      </c>
      <c r="J160" s="169">
        <f>R687</f>
        <v>0</v>
      </c>
      <c r="K160" s="169">
        <f>K687</f>
        <v>0</v>
      </c>
      <c r="L160" s="170"/>
    </row>
    <row r="161" spans="2:13" s="171" customFormat="1" ht="14.85" customHeight="1" x14ac:dyDescent="0.3">
      <c r="B161" s="165"/>
      <c r="C161" s="166"/>
      <c r="D161" s="167" t="s">
        <v>2009</v>
      </c>
      <c r="E161" s="168"/>
      <c r="F161" s="168"/>
      <c r="G161" s="168"/>
      <c r="H161" s="168"/>
      <c r="I161" s="169">
        <f>Q692</f>
        <v>0</v>
      </c>
      <c r="J161" s="169">
        <f>R692</f>
        <v>0</v>
      </c>
      <c r="K161" s="169">
        <f>K692</f>
        <v>0</v>
      </c>
      <c r="L161" s="170"/>
    </row>
    <row r="162" spans="2:13" s="171" customFormat="1" ht="14.85" customHeight="1" x14ac:dyDescent="0.3">
      <c r="B162" s="165"/>
      <c r="C162" s="166"/>
      <c r="D162" s="167" t="s">
        <v>2010</v>
      </c>
      <c r="E162" s="168"/>
      <c r="F162" s="168"/>
      <c r="G162" s="168"/>
      <c r="H162" s="168"/>
      <c r="I162" s="169">
        <f>Q697</f>
        <v>0</v>
      </c>
      <c r="J162" s="169">
        <f>R697</f>
        <v>0</v>
      </c>
      <c r="K162" s="169">
        <f>K697</f>
        <v>0</v>
      </c>
      <c r="L162" s="170"/>
    </row>
    <row r="163" spans="2:13" s="171" customFormat="1" ht="14.85" customHeight="1" x14ac:dyDescent="0.3">
      <c r="B163" s="165"/>
      <c r="C163" s="166"/>
      <c r="D163" s="167" t="s">
        <v>2011</v>
      </c>
      <c r="E163" s="168"/>
      <c r="F163" s="168"/>
      <c r="G163" s="168"/>
      <c r="H163" s="168"/>
      <c r="I163" s="169">
        <f>Q700</f>
        <v>0</v>
      </c>
      <c r="J163" s="169">
        <f>R700</f>
        <v>0</v>
      </c>
      <c r="K163" s="169">
        <f>K700</f>
        <v>0</v>
      </c>
      <c r="L163" s="170"/>
    </row>
    <row r="164" spans="2:13" s="171" customFormat="1" ht="14.85" customHeight="1" x14ac:dyDescent="0.3">
      <c r="B164" s="165"/>
      <c r="C164" s="166"/>
      <c r="D164" s="167" t="s">
        <v>2012</v>
      </c>
      <c r="E164" s="168"/>
      <c r="F164" s="168"/>
      <c r="G164" s="168"/>
      <c r="H164" s="168"/>
      <c r="I164" s="169">
        <f>Q703</f>
        <v>0</v>
      </c>
      <c r="J164" s="169">
        <f>R703</f>
        <v>0</v>
      </c>
      <c r="K164" s="169">
        <f>K703</f>
        <v>0</v>
      </c>
      <c r="L164" s="170"/>
    </row>
    <row r="165" spans="2:13" s="171" customFormat="1" ht="14.85" customHeight="1" x14ac:dyDescent="0.3">
      <c r="B165" s="165"/>
      <c r="C165" s="166"/>
      <c r="D165" s="167" t="s">
        <v>2013</v>
      </c>
      <c r="E165" s="168"/>
      <c r="F165" s="168"/>
      <c r="G165" s="168"/>
      <c r="H165" s="168"/>
      <c r="I165" s="169">
        <f>Q708</f>
        <v>0</v>
      </c>
      <c r="J165" s="169">
        <f>R708</f>
        <v>0</v>
      </c>
      <c r="K165" s="169">
        <f>K708</f>
        <v>0</v>
      </c>
      <c r="L165" s="170"/>
    </row>
    <row r="166" spans="2:13" s="171" customFormat="1" ht="14.85" customHeight="1" x14ac:dyDescent="0.3">
      <c r="B166" s="165"/>
      <c r="C166" s="166"/>
      <c r="D166" s="167" t="s">
        <v>2014</v>
      </c>
      <c r="E166" s="168"/>
      <c r="F166" s="168"/>
      <c r="G166" s="168"/>
      <c r="H166" s="168"/>
      <c r="I166" s="169">
        <f>Q711</f>
        <v>0</v>
      </c>
      <c r="J166" s="169">
        <f>R711</f>
        <v>0</v>
      </c>
      <c r="K166" s="169">
        <f>K711</f>
        <v>0</v>
      </c>
      <c r="L166" s="170"/>
    </row>
    <row r="167" spans="2:13" s="45" customFormat="1" ht="21.75" customHeight="1" x14ac:dyDescent="0.3">
      <c r="B167" s="38"/>
      <c r="C167" s="39"/>
      <c r="D167" s="39"/>
      <c r="E167" s="39"/>
      <c r="F167" s="39"/>
      <c r="G167" s="39"/>
      <c r="H167" s="39"/>
      <c r="I167" s="39"/>
      <c r="J167" s="39"/>
      <c r="K167" s="39"/>
      <c r="L167" s="44"/>
    </row>
    <row r="168" spans="2:13" s="45" customFormat="1" ht="6.95" customHeight="1" x14ac:dyDescent="0.3">
      <c r="B168" s="64"/>
      <c r="C168" s="65"/>
      <c r="D168" s="65"/>
      <c r="E168" s="65"/>
      <c r="F168" s="65"/>
      <c r="G168" s="65"/>
      <c r="H168" s="65"/>
      <c r="I168" s="65"/>
      <c r="J168" s="65"/>
      <c r="K168" s="65"/>
      <c r="L168" s="66"/>
    </row>
    <row r="172" spans="2:13" s="45" customFormat="1" ht="6.95" customHeight="1" x14ac:dyDescent="0.3"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38"/>
    </row>
    <row r="173" spans="2:13" s="45" customFormat="1" ht="36.950000000000003" customHeight="1" x14ac:dyDescent="0.3">
      <c r="B173" s="38"/>
      <c r="C173" s="69" t="s">
        <v>151</v>
      </c>
      <c r="M173" s="38"/>
    </row>
    <row r="174" spans="2:13" s="45" customFormat="1" ht="6.95" customHeight="1" x14ac:dyDescent="0.3">
      <c r="B174" s="38"/>
      <c r="M174" s="38"/>
    </row>
    <row r="175" spans="2:13" s="45" customFormat="1" ht="14.45" customHeight="1" x14ac:dyDescent="0.3">
      <c r="B175" s="38"/>
      <c r="C175" s="71" t="s">
        <v>20</v>
      </c>
      <c r="M175" s="38"/>
    </row>
    <row r="176" spans="2:13" s="45" customFormat="1" ht="16.5" customHeight="1" x14ac:dyDescent="0.3">
      <c r="B176" s="38"/>
      <c r="E176" s="172" t="str">
        <f>E7</f>
        <v>Vojenská vlečka č.10 - Čáslav - Remíza pro hnací drážní vozidlo</v>
      </c>
      <c r="F176" s="173"/>
      <c r="G176" s="173"/>
      <c r="H176" s="173"/>
      <c r="M176" s="38"/>
    </row>
    <row r="177" spans="2:65" s="45" customFormat="1" ht="14.45" customHeight="1" x14ac:dyDescent="0.3">
      <c r="B177" s="38"/>
      <c r="C177" s="71" t="s">
        <v>131</v>
      </c>
      <c r="M177" s="38"/>
    </row>
    <row r="178" spans="2:65" s="45" customFormat="1" ht="17.25" customHeight="1" x14ac:dyDescent="0.3">
      <c r="B178" s="38"/>
      <c r="E178" s="76" t="str">
        <f>E9</f>
        <v>E.2.4.1 - Zařízení silnoproudé elektrotechniky vč. bleskosvodu</v>
      </c>
      <c r="F178" s="174"/>
      <c r="G178" s="174"/>
      <c r="H178" s="174"/>
      <c r="M178" s="38"/>
    </row>
    <row r="179" spans="2:65" s="45" customFormat="1" ht="6.95" customHeight="1" x14ac:dyDescent="0.3">
      <c r="B179" s="38"/>
      <c r="M179" s="38"/>
    </row>
    <row r="180" spans="2:65" s="45" customFormat="1" ht="18" customHeight="1" x14ac:dyDescent="0.3">
      <c r="B180" s="38"/>
      <c r="C180" s="71" t="s">
        <v>24</v>
      </c>
      <c r="F180" s="175" t="str">
        <f>F12</f>
        <v>Chotusice</v>
      </c>
      <c r="I180" s="71" t="s">
        <v>26</v>
      </c>
      <c r="J180" s="176" t="str">
        <f>IF(J12="","",J12)</f>
        <v>10. 2. 2017</v>
      </c>
      <c r="M180" s="38"/>
    </row>
    <row r="181" spans="2:65" s="45" customFormat="1" ht="6.95" customHeight="1" x14ac:dyDescent="0.3">
      <c r="B181" s="38"/>
      <c r="M181" s="38"/>
    </row>
    <row r="182" spans="2:65" s="45" customFormat="1" x14ac:dyDescent="0.3">
      <c r="B182" s="38"/>
      <c r="C182" s="71" t="s">
        <v>28</v>
      </c>
      <c r="F182" s="175" t="str">
        <f>E15</f>
        <v>ARMÁDNÍ SERVISNÍ, příspěvková organizace</v>
      </c>
      <c r="I182" s="71" t="s">
        <v>34</v>
      </c>
      <c r="J182" s="175" t="str">
        <f>E21</f>
        <v xml:space="preserve"> </v>
      </c>
      <c r="M182" s="38"/>
    </row>
    <row r="183" spans="2:65" s="45" customFormat="1" ht="14.45" customHeight="1" x14ac:dyDescent="0.3">
      <c r="B183" s="38"/>
      <c r="C183" s="71" t="s">
        <v>32</v>
      </c>
      <c r="F183" s="175" t="str">
        <f>IF(E18="","",E18)</f>
        <v/>
      </c>
      <c r="M183" s="38"/>
    </row>
    <row r="184" spans="2:65" s="45" customFormat="1" ht="10.35" customHeight="1" x14ac:dyDescent="0.3">
      <c r="B184" s="38"/>
      <c r="M184" s="38"/>
    </row>
    <row r="185" spans="2:65" s="181" customFormat="1" ht="29.25" customHeight="1" x14ac:dyDescent="0.3">
      <c r="B185" s="177"/>
      <c r="C185" s="178" t="s">
        <v>152</v>
      </c>
      <c r="D185" s="179" t="s">
        <v>56</v>
      </c>
      <c r="E185" s="179" t="s">
        <v>52</v>
      </c>
      <c r="F185" s="179" t="s">
        <v>153</v>
      </c>
      <c r="G185" s="179" t="s">
        <v>154</v>
      </c>
      <c r="H185" s="179" t="s">
        <v>155</v>
      </c>
      <c r="I185" s="179" t="s">
        <v>156</v>
      </c>
      <c r="J185" s="179" t="s">
        <v>157</v>
      </c>
      <c r="K185" s="179" t="s">
        <v>140</v>
      </c>
      <c r="L185" s="180" t="s">
        <v>158</v>
      </c>
      <c r="M185" s="177"/>
      <c r="N185" s="94" t="s">
        <v>159</v>
      </c>
      <c r="O185" s="95" t="s">
        <v>41</v>
      </c>
      <c r="P185" s="95" t="s">
        <v>160</v>
      </c>
      <c r="Q185" s="95" t="s">
        <v>161</v>
      </c>
      <c r="R185" s="95" t="s">
        <v>162</v>
      </c>
      <c r="S185" s="95" t="s">
        <v>163</v>
      </c>
      <c r="T185" s="95" t="s">
        <v>164</v>
      </c>
      <c r="U185" s="95" t="s">
        <v>165</v>
      </c>
      <c r="V185" s="95" t="s">
        <v>166</v>
      </c>
      <c r="W185" s="95" t="s">
        <v>167</v>
      </c>
      <c r="X185" s="96" t="s">
        <v>168</v>
      </c>
    </row>
    <row r="186" spans="2:65" s="45" customFormat="1" ht="29.25" customHeight="1" x14ac:dyDescent="0.35">
      <c r="B186" s="38"/>
      <c r="C186" s="98" t="s">
        <v>141</v>
      </c>
      <c r="K186" s="182">
        <f>BK186</f>
        <v>0</v>
      </c>
      <c r="M186" s="38"/>
      <c r="N186" s="97"/>
      <c r="O186" s="83"/>
      <c r="P186" s="83"/>
      <c r="Q186" s="183">
        <f>Q187</f>
        <v>0</v>
      </c>
      <c r="R186" s="183">
        <f>R187</f>
        <v>0</v>
      </c>
      <c r="S186" s="83"/>
      <c r="T186" s="184">
        <f>T187</f>
        <v>0</v>
      </c>
      <c r="U186" s="83"/>
      <c r="V186" s="184">
        <f>V187</f>
        <v>0</v>
      </c>
      <c r="W186" s="83"/>
      <c r="X186" s="185">
        <f>X187</f>
        <v>0</v>
      </c>
      <c r="AT186" s="17" t="s">
        <v>72</v>
      </c>
      <c r="AU186" s="17" t="s">
        <v>142</v>
      </c>
      <c r="BK186" s="186">
        <f>BK187</f>
        <v>0</v>
      </c>
    </row>
    <row r="187" spans="2:65" s="188" customFormat="1" ht="37.35" customHeight="1" x14ac:dyDescent="0.35">
      <c r="B187" s="187"/>
      <c r="C187" s="193"/>
      <c r="D187" s="261" t="s">
        <v>72</v>
      </c>
      <c r="E187" s="266" t="s">
        <v>884</v>
      </c>
      <c r="F187" s="266" t="s">
        <v>2015</v>
      </c>
      <c r="G187" s="193"/>
      <c r="H187" s="193"/>
      <c r="I187" s="193"/>
      <c r="J187" s="193"/>
      <c r="K187" s="275">
        <f>BK187</f>
        <v>0</v>
      </c>
      <c r="L187" s="193"/>
      <c r="M187" s="187"/>
      <c r="N187" s="192"/>
      <c r="O187" s="193"/>
      <c r="P187" s="193"/>
      <c r="Q187" s="194">
        <f>Q188+Q316+Q332+Q347+Q354+Q671</f>
        <v>0</v>
      </c>
      <c r="R187" s="194">
        <f>R188+R316+R332+R347+R354+R671</f>
        <v>0</v>
      </c>
      <c r="S187" s="193"/>
      <c r="T187" s="195">
        <f>T188+T316+T332+T347+T354+T671</f>
        <v>0</v>
      </c>
      <c r="U187" s="193"/>
      <c r="V187" s="195">
        <f>V188+V316+V332+V347+V354+V671</f>
        <v>0</v>
      </c>
      <c r="W187" s="193"/>
      <c r="X187" s="196">
        <f>X188+X316+X332+X347+X354+X671</f>
        <v>0</v>
      </c>
      <c r="AR187" s="189" t="s">
        <v>81</v>
      </c>
      <c r="AT187" s="197" t="s">
        <v>72</v>
      </c>
      <c r="AU187" s="197" t="s">
        <v>73</v>
      </c>
      <c r="AY187" s="189" t="s">
        <v>171</v>
      </c>
      <c r="BK187" s="198">
        <f>BK188+BK316+BK332+BK347+BK354+BK671</f>
        <v>0</v>
      </c>
    </row>
    <row r="188" spans="2:65" s="188" customFormat="1" ht="19.899999999999999" customHeight="1" x14ac:dyDescent="0.3">
      <c r="B188" s="187"/>
      <c r="D188" s="189" t="s">
        <v>72</v>
      </c>
      <c r="E188" s="199" t="s">
        <v>886</v>
      </c>
      <c r="F188" s="199" t="s">
        <v>2016</v>
      </c>
      <c r="K188" s="200">
        <f>BK188</f>
        <v>0</v>
      </c>
      <c r="M188" s="187"/>
      <c r="N188" s="192"/>
      <c r="O188" s="193"/>
      <c r="P188" s="193"/>
      <c r="Q188" s="194">
        <f>Q189+Q204+Q255+Q258+Q265+Q268+Q273+Q278+Q281+Q284+Q289+Q292+Q295+Q298+Q301+Q304+Q307+Q310+Q313</f>
        <v>0</v>
      </c>
      <c r="R188" s="194">
        <f>R189+R204+R255+R258+R265+R268+R273+R278+R281+R284+R289+R292+R295+R298+R301+R304+R307+R310+R313</f>
        <v>0</v>
      </c>
      <c r="S188" s="193"/>
      <c r="T188" s="195">
        <f>T189+T204+T255+T258+T265+T268+T273+T278+T281+T284+T289+T292+T295+T298+T301+T304+T307+T310+T313</f>
        <v>0</v>
      </c>
      <c r="U188" s="193"/>
      <c r="V188" s="195">
        <f>V189+V204+V255+V258+V265+V268+V273+V278+V281+V284+V289+V292+V295+V298+V301+V304+V307+V310+V313</f>
        <v>0</v>
      </c>
      <c r="W188" s="193"/>
      <c r="X188" s="196">
        <f>X189+X204+X255+X258+X265+X268+X273+X278+X281+X284+X289+X292+X295+X298+X301+X304+X307+X310+X313</f>
        <v>0</v>
      </c>
      <c r="AR188" s="189" t="s">
        <v>81</v>
      </c>
      <c r="AT188" s="197" t="s">
        <v>72</v>
      </c>
      <c r="AU188" s="197" t="s">
        <v>81</v>
      </c>
      <c r="AY188" s="189" t="s">
        <v>171</v>
      </c>
      <c r="BK188" s="198">
        <f>BK189+BK204+BK255+BK258+BK265+BK268+BK273+BK278+BK281+BK284+BK289+BK292+BK295+BK298+BK301+BK304+BK307+BK310+BK313</f>
        <v>0</v>
      </c>
    </row>
    <row r="189" spans="2:65" s="188" customFormat="1" ht="14.85" customHeight="1" x14ac:dyDescent="0.3">
      <c r="B189" s="187"/>
      <c r="D189" s="189" t="s">
        <v>72</v>
      </c>
      <c r="E189" s="199" t="s">
        <v>915</v>
      </c>
      <c r="F189" s="199" t="s">
        <v>2017</v>
      </c>
      <c r="K189" s="200">
        <f>BK189</f>
        <v>0</v>
      </c>
      <c r="M189" s="187"/>
      <c r="N189" s="192"/>
      <c r="O189" s="193"/>
      <c r="P189" s="193"/>
      <c r="Q189" s="194">
        <f>SUM(Q190:Q203)</f>
        <v>0</v>
      </c>
      <c r="R189" s="194">
        <f>SUM(R190:R203)</f>
        <v>0</v>
      </c>
      <c r="S189" s="193"/>
      <c r="T189" s="195">
        <f>SUM(T190:T203)</f>
        <v>0</v>
      </c>
      <c r="U189" s="193"/>
      <c r="V189" s="195">
        <f>SUM(V190:V203)</f>
        <v>0</v>
      </c>
      <c r="W189" s="193"/>
      <c r="X189" s="196">
        <f>SUM(X190:X203)</f>
        <v>0</v>
      </c>
      <c r="AR189" s="189" t="s">
        <v>81</v>
      </c>
      <c r="AT189" s="197" t="s">
        <v>72</v>
      </c>
      <c r="AU189" s="197" t="s">
        <v>83</v>
      </c>
      <c r="AY189" s="189" t="s">
        <v>171</v>
      </c>
      <c r="BK189" s="198">
        <f>SUM(BK190:BK203)</f>
        <v>0</v>
      </c>
    </row>
    <row r="190" spans="2:65" s="45" customFormat="1" ht="16.5" customHeight="1" x14ac:dyDescent="0.3">
      <c r="B190" s="38"/>
      <c r="C190" s="201" t="s">
        <v>81</v>
      </c>
      <c r="D190" s="201" t="s">
        <v>173</v>
      </c>
      <c r="E190" s="202" t="s">
        <v>2018</v>
      </c>
      <c r="F190" s="203" t="s">
        <v>2019</v>
      </c>
      <c r="G190" s="204" t="s">
        <v>1077</v>
      </c>
      <c r="H190" s="205">
        <v>66</v>
      </c>
      <c r="I190" s="7"/>
      <c r="J190" s="7"/>
      <c r="K190" s="206">
        <f>ROUND(P190*H190,2)</f>
        <v>0</v>
      </c>
      <c r="L190" s="203" t="s">
        <v>5</v>
      </c>
      <c r="M190" s="38"/>
      <c r="N190" s="207" t="s">
        <v>5</v>
      </c>
      <c r="O190" s="208" t="s">
        <v>42</v>
      </c>
      <c r="P190" s="144">
        <f>I190+J190</f>
        <v>0</v>
      </c>
      <c r="Q190" s="144">
        <f>ROUND(I190*H190,2)</f>
        <v>0</v>
      </c>
      <c r="R190" s="144">
        <f>ROUND(J190*H190,2)</f>
        <v>0</v>
      </c>
      <c r="S190" s="39"/>
      <c r="T190" s="209">
        <f>S190*H190</f>
        <v>0</v>
      </c>
      <c r="U190" s="209">
        <v>0</v>
      </c>
      <c r="V190" s="209">
        <f>U190*H190</f>
        <v>0</v>
      </c>
      <c r="W190" s="209">
        <v>0</v>
      </c>
      <c r="X190" s="210">
        <f>W190*H190</f>
        <v>0</v>
      </c>
      <c r="AR190" s="17" t="s">
        <v>177</v>
      </c>
      <c r="AT190" s="17" t="s">
        <v>173</v>
      </c>
      <c r="AU190" s="17" t="s">
        <v>188</v>
      </c>
      <c r="AY190" s="17" t="s">
        <v>171</v>
      </c>
      <c r="BE190" s="211">
        <f>IF(O190="základní",K190,0)</f>
        <v>0</v>
      </c>
      <c r="BF190" s="211">
        <f>IF(O190="snížená",K190,0)</f>
        <v>0</v>
      </c>
      <c r="BG190" s="211">
        <f>IF(O190="zákl. přenesená",K190,0)</f>
        <v>0</v>
      </c>
      <c r="BH190" s="211">
        <f>IF(O190="sníž. přenesená",K190,0)</f>
        <v>0</v>
      </c>
      <c r="BI190" s="211">
        <f>IF(O190="nulová",K190,0)</f>
        <v>0</v>
      </c>
      <c r="BJ190" s="17" t="s">
        <v>81</v>
      </c>
      <c r="BK190" s="211">
        <f>ROUND(P190*H190,2)</f>
        <v>0</v>
      </c>
      <c r="BL190" s="17" t="s">
        <v>177</v>
      </c>
      <c r="BM190" s="17" t="s">
        <v>83</v>
      </c>
    </row>
    <row r="191" spans="2:65" s="45" customFormat="1" ht="27" x14ac:dyDescent="0.3">
      <c r="B191" s="38"/>
      <c r="C191" s="39"/>
      <c r="D191" s="262" t="s">
        <v>179</v>
      </c>
      <c r="E191" s="39"/>
      <c r="F191" s="269" t="s">
        <v>2020</v>
      </c>
      <c r="G191" s="39"/>
      <c r="H191" s="39"/>
      <c r="I191" s="39"/>
      <c r="J191" s="39"/>
      <c r="K191" s="39"/>
      <c r="L191" s="39"/>
      <c r="M191" s="38"/>
      <c r="N191" s="214"/>
      <c r="O191" s="39"/>
      <c r="P191" s="39"/>
      <c r="Q191" s="39"/>
      <c r="R191" s="39"/>
      <c r="S191" s="39"/>
      <c r="T191" s="39"/>
      <c r="U191" s="39"/>
      <c r="V191" s="39"/>
      <c r="W191" s="39"/>
      <c r="X191" s="87"/>
      <c r="AT191" s="17" t="s">
        <v>179</v>
      </c>
      <c r="AU191" s="17" t="s">
        <v>188</v>
      </c>
    </row>
    <row r="192" spans="2:65" s="45" customFormat="1" ht="16.5" customHeight="1" x14ac:dyDescent="0.3">
      <c r="B192" s="38"/>
      <c r="C192" s="201" t="s">
        <v>83</v>
      </c>
      <c r="D192" s="201" t="s">
        <v>173</v>
      </c>
      <c r="E192" s="202" t="s">
        <v>2021</v>
      </c>
      <c r="F192" s="203" t="s">
        <v>2022</v>
      </c>
      <c r="G192" s="204" t="s">
        <v>1077</v>
      </c>
      <c r="H192" s="205">
        <v>36</v>
      </c>
      <c r="I192" s="7"/>
      <c r="J192" s="7"/>
      <c r="K192" s="206">
        <f>ROUND(P192*H192,2)</f>
        <v>0</v>
      </c>
      <c r="L192" s="203" t="s">
        <v>5</v>
      </c>
      <c r="M192" s="38"/>
      <c r="N192" s="207" t="s">
        <v>5</v>
      </c>
      <c r="O192" s="208" t="s">
        <v>42</v>
      </c>
      <c r="P192" s="144">
        <f>I192+J192</f>
        <v>0</v>
      </c>
      <c r="Q192" s="144">
        <f>ROUND(I192*H192,2)</f>
        <v>0</v>
      </c>
      <c r="R192" s="144">
        <f>ROUND(J192*H192,2)</f>
        <v>0</v>
      </c>
      <c r="S192" s="39"/>
      <c r="T192" s="209">
        <f>S192*H192</f>
        <v>0</v>
      </c>
      <c r="U192" s="209">
        <v>0</v>
      </c>
      <c r="V192" s="209">
        <f>U192*H192</f>
        <v>0</v>
      </c>
      <c r="W192" s="209">
        <v>0</v>
      </c>
      <c r="X192" s="210">
        <f>W192*H192</f>
        <v>0</v>
      </c>
      <c r="AR192" s="17" t="s">
        <v>177</v>
      </c>
      <c r="AT192" s="17" t="s">
        <v>173</v>
      </c>
      <c r="AU192" s="17" t="s">
        <v>188</v>
      </c>
      <c r="AY192" s="17" t="s">
        <v>171</v>
      </c>
      <c r="BE192" s="211">
        <f>IF(O192="základní",K192,0)</f>
        <v>0</v>
      </c>
      <c r="BF192" s="211">
        <f>IF(O192="snížená",K192,0)</f>
        <v>0</v>
      </c>
      <c r="BG192" s="211">
        <f>IF(O192="zákl. přenesená",K192,0)</f>
        <v>0</v>
      </c>
      <c r="BH192" s="211">
        <f>IF(O192="sníž. přenesená",K192,0)</f>
        <v>0</v>
      </c>
      <c r="BI192" s="211">
        <f>IF(O192="nulová",K192,0)</f>
        <v>0</v>
      </c>
      <c r="BJ192" s="17" t="s">
        <v>81</v>
      </c>
      <c r="BK192" s="211">
        <f>ROUND(P192*H192,2)</f>
        <v>0</v>
      </c>
      <c r="BL192" s="17" t="s">
        <v>177</v>
      </c>
      <c r="BM192" s="17" t="s">
        <v>177</v>
      </c>
    </row>
    <row r="193" spans="2:65" s="45" customFormat="1" ht="27" x14ac:dyDescent="0.3">
      <c r="B193" s="38"/>
      <c r="D193" s="212" t="s">
        <v>179</v>
      </c>
      <c r="F193" s="213" t="s">
        <v>2020</v>
      </c>
      <c r="M193" s="38"/>
      <c r="N193" s="214"/>
      <c r="O193" s="39"/>
      <c r="P193" s="39"/>
      <c r="Q193" s="39"/>
      <c r="R193" s="39"/>
      <c r="S193" s="39"/>
      <c r="T193" s="39"/>
      <c r="U193" s="39"/>
      <c r="V193" s="39"/>
      <c r="W193" s="39"/>
      <c r="X193" s="87"/>
      <c r="AT193" s="17" t="s">
        <v>179</v>
      </c>
      <c r="AU193" s="17" t="s">
        <v>188</v>
      </c>
    </row>
    <row r="194" spans="2:65" s="45" customFormat="1" ht="16.5" customHeight="1" x14ac:dyDescent="0.3">
      <c r="B194" s="38"/>
      <c r="C194" s="201" t="s">
        <v>188</v>
      </c>
      <c r="D194" s="201" t="s">
        <v>173</v>
      </c>
      <c r="E194" s="202" t="s">
        <v>2023</v>
      </c>
      <c r="F194" s="203" t="s">
        <v>2024</v>
      </c>
      <c r="G194" s="204" t="s">
        <v>1077</v>
      </c>
      <c r="H194" s="205">
        <v>1</v>
      </c>
      <c r="I194" s="7"/>
      <c r="J194" s="7"/>
      <c r="K194" s="206">
        <f>ROUND(P194*H194,2)</f>
        <v>0</v>
      </c>
      <c r="L194" s="203" t="s">
        <v>5</v>
      </c>
      <c r="M194" s="38"/>
      <c r="N194" s="207" t="s">
        <v>5</v>
      </c>
      <c r="O194" s="208" t="s">
        <v>42</v>
      </c>
      <c r="P194" s="144">
        <f>I194+J194</f>
        <v>0</v>
      </c>
      <c r="Q194" s="144">
        <f>ROUND(I194*H194,2)</f>
        <v>0</v>
      </c>
      <c r="R194" s="144">
        <f>ROUND(J194*H194,2)</f>
        <v>0</v>
      </c>
      <c r="S194" s="39"/>
      <c r="T194" s="209">
        <f>S194*H194</f>
        <v>0</v>
      </c>
      <c r="U194" s="209">
        <v>0</v>
      </c>
      <c r="V194" s="209">
        <f>U194*H194</f>
        <v>0</v>
      </c>
      <c r="W194" s="209">
        <v>0</v>
      </c>
      <c r="X194" s="210">
        <f>W194*H194</f>
        <v>0</v>
      </c>
      <c r="AR194" s="17" t="s">
        <v>177</v>
      </c>
      <c r="AT194" s="17" t="s">
        <v>173</v>
      </c>
      <c r="AU194" s="17" t="s">
        <v>188</v>
      </c>
      <c r="AY194" s="17" t="s">
        <v>171</v>
      </c>
      <c r="BE194" s="211">
        <f>IF(O194="základní",K194,0)</f>
        <v>0</v>
      </c>
      <c r="BF194" s="211">
        <f>IF(O194="snížená",K194,0)</f>
        <v>0</v>
      </c>
      <c r="BG194" s="211">
        <f>IF(O194="zákl. přenesená",K194,0)</f>
        <v>0</v>
      </c>
      <c r="BH194" s="211">
        <f>IF(O194="sníž. přenesená",K194,0)</f>
        <v>0</v>
      </c>
      <c r="BI194" s="211">
        <f>IF(O194="nulová",K194,0)</f>
        <v>0</v>
      </c>
      <c r="BJ194" s="17" t="s">
        <v>81</v>
      </c>
      <c r="BK194" s="211">
        <f>ROUND(P194*H194,2)</f>
        <v>0</v>
      </c>
      <c r="BL194" s="17" t="s">
        <v>177</v>
      </c>
      <c r="BM194" s="17" t="s">
        <v>206</v>
      </c>
    </row>
    <row r="195" spans="2:65" s="45" customFormat="1" ht="27" x14ac:dyDescent="0.3">
      <c r="B195" s="38"/>
      <c r="D195" s="212" t="s">
        <v>179</v>
      </c>
      <c r="F195" s="213" t="s">
        <v>2020</v>
      </c>
      <c r="M195" s="38"/>
      <c r="N195" s="214"/>
      <c r="O195" s="39"/>
      <c r="P195" s="39"/>
      <c r="Q195" s="39"/>
      <c r="R195" s="39"/>
      <c r="S195" s="39"/>
      <c r="T195" s="39"/>
      <c r="U195" s="39"/>
      <c r="V195" s="39"/>
      <c r="W195" s="39"/>
      <c r="X195" s="87"/>
      <c r="AT195" s="17" t="s">
        <v>179</v>
      </c>
      <c r="AU195" s="17" t="s">
        <v>188</v>
      </c>
    </row>
    <row r="196" spans="2:65" s="45" customFormat="1" ht="16.5" customHeight="1" x14ac:dyDescent="0.3">
      <c r="B196" s="38"/>
      <c r="C196" s="201" t="s">
        <v>177</v>
      </c>
      <c r="D196" s="201" t="s">
        <v>173</v>
      </c>
      <c r="E196" s="202" t="s">
        <v>2025</v>
      </c>
      <c r="F196" s="203" t="s">
        <v>2026</v>
      </c>
      <c r="G196" s="204" t="s">
        <v>1077</v>
      </c>
      <c r="H196" s="205">
        <v>6</v>
      </c>
      <c r="I196" s="7"/>
      <c r="J196" s="7"/>
      <c r="K196" s="206">
        <f>ROUND(P196*H196,2)</f>
        <v>0</v>
      </c>
      <c r="L196" s="203" t="s">
        <v>5</v>
      </c>
      <c r="M196" s="38"/>
      <c r="N196" s="207" t="s">
        <v>5</v>
      </c>
      <c r="O196" s="208" t="s">
        <v>42</v>
      </c>
      <c r="P196" s="144">
        <f>I196+J196</f>
        <v>0</v>
      </c>
      <c r="Q196" s="144">
        <f>ROUND(I196*H196,2)</f>
        <v>0</v>
      </c>
      <c r="R196" s="144">
        <f>ROUND(J196*H196,2)</f>
        <v>0</v>
      </c>
      <c r="S196" s="39"/>
      <c r="T196" s="209">
        <f>S196*H196</f>
        <v>0</v>
      </c>
      <c r="U196" s="209">
        <v>0</v>
      </c>
      <c r="V196" s="209">
        <f>U196*H196</f>
        <v>0</v>
      </c>
      <c r="W196" s="209">
        <v>0</v>
      </c>
      <c r="X196" s="210">
        <f>W196*H196</f>
        <v>0</v>
      </c>
      <c r="AR196" s="17" t="s">
        <v>177</v>
      </c>
      <c r="AT196" s="17" t="s">
        <v>173</v>
      </c>
      <c r="AU196" s="17" t="s">
        <v>188</v>
      </c>
      <c r="AY196" s="17" t="s">
        <v>171</v>
      </c>
      <c r="BE196" s="211">
        <f>IF(O196="základní",K196,0)</f>
        <v>0</v>
      </c>
      <c r="BF196" s="211">
        <f>IF(O196="snížená",K196,0)</f>
        <v>0</v>
      </c>
      <c r="BG196" s="211">
        <f>IF(O196="zákl. přenesená",K196,0)</f>
        <v>0</v>
      </c>
      <c r="BH196" s="211">
        <f>IF(O196="sníž. přenesená",K196,0)</f>
        <v>0</v>
      </c>
      <c r="BI196" s="211">
        <f>IF(O196="nulová",K196,0)</f>
        <v>0</v>
      </c>
      <c r="BJ196" s="17" t="s">
        <v>81</v>
      </c>
      <c r="BK196" s="211">
        <f>ROUND(P196*H196,2)</f>
        <v>0</v>
      </c>
      <c r="BL196" s="17" t="s">
        <v>177</v>
      </c>
      <c r="BM196" s="17" t="s">
        <v>220</v>
      </c>
    </row>
    <row r="197" spans="2:65" s="45" customFormat="1" ht="27" x14ac:dyDescent="0.3">
      <c r="B197" s="38"/>
      <c r="C197" s="39"/>
      <c r="D197" s="262" t="s">
        <v>179</v>
      </c>
      <c r="E197" s="39"/>
      <c r="F197" s="269" t="s">
        <v>2020</v>
      </c>
      <c r="G197" s="39"/>
      <c r="H197" s="39"/>
      <c r="I197" s="39"/>
      <c r="J197" s="39"/>
      <c r="K197" s="39"/>
      <c r="L197" s="39"/>
      <c r="M197" s="38"/>
      <c r="N197" s="214"/>
      <c r="O197" s="39"/>
      <c r="P197" s="39"/>
      <c r="Q197" s="39"/>
      <c r="R197" s="39"/>
      <c r="S197" s="39"/>
      <c r="T197" s="39"/>
      <c r="U197" s="39"/>
      <c r="V197" s="39"/>
      <c r="W197" s="39"/>
      <c r="X197" s="87"/>
      <c r="AT197" s="17" t="s">
        <v>179</v>
      </c>
      <c r="AU197" s="17" t="s">
        <v>188</v>
      </c>
    </row>
    <row r="198" spans="2:65" s="45" customFormat="1" ht="16.5" customHeight="1" x14ac:dyDescent="0.3">
      <c r="B198" s="38"/>
      <c r="C198" s="201" t="s">
        <v>199</v>
      </c>
      <c r="D198" s="201" t="s">
        <v>173</v>
      </c>
      <c r="E198" s="202" t="s">
        <v>2027</v>
      </c>
      <c r="F198" s="203" t="s">
        <v>2028</v>
      </c>
      <c r="G198" s="204" t="s">
        <v>1077</v>
      </c>
      <c r="H198" s="205">
        <v>24</v>
      </c>
      <c r="I198" s="7"/>
      <c r="J198" s="7"/>
      <c r="K198" s="206">
        <f>ROUND(P198*H198,2)</f>
        <v>0</v>
      </c>
      <c r="L198" s="203" t="s">
        <v>5</v>
      </c>
      <c r="M198" s="38"/>
      <c r="N198" s="207" t="s">
        <v>5</v>
      </c>
      <c r="O198" s="208" t="s">
        <v>42</v>
      </c>
      <c r="P198" s="144">
        <f>I198+J198</f>
        <v>0</v>
      </c>
      <c r="Q198" s="144">
        <f>ROUND(I198*H198,2)</f>
        <v>0</v>
      </c>
      <c r="R198" s="144">
        <f>ROUND(J198*H198,2)</f>
        <v>0</v>
      </c>
      <c r="S198" s="39"/>
      <c r="T198" s="209">
        <f>S198*H198</f>
        <v>0</v>
      </c>
      <c r="U198" s="209">
        <v>0</v>
      </c>
      <c r="V198" s="209">
        <f>U198*H198</f>
        <v>0</v>
      </c>
      <c r="W198" s="209">
        <v>0</v>
      </c>
      <c r="X198" s="210">
        <f>W198*H198</f>
        <v>0</v>
      </c>
      <c r="AR198" s="17" t="s">
        <v>177</v>
      </c>
      <c r="AT198" s="17" t="s">
        <v>173</v>
      </c>
      <c r="AU198" s="17" t="s">
        <v>188</v>
      </c>
      <c r="AY198" s="17" t="s">
        <v>171</v>
      </c>
      <c r="BE198" s="211">
        <f>IF(O198="základní",K198,0)</f>
        <v>0</v>
      </c>
      <c r="BF198" s="211">
        <f>IF(O198="snížená",K198,0)</f>
        <v>0</v>
      </c>
      <c r="BG198" s="211">
        <f>IF(O198="zákl. přenesená",K198,0)</f>
        <v>0</v>
      </c>
      <c r="BH198" s="211">
        <f>IF(O198="sníž. přenesená",K198,0)</f>
        <v>0</v>
      </c>
      <c r="BI198" s="211">
        <f>IF(O198="nulová",K198,0)</f>
        <v>0</v>
      </c>
      <c r="BJ198" s="17" t="s">
        <v>81</v>
      </c>
      <c r="BK198" s="211">
        <f>ROUND(P198*H198,2)</f>
        <v>0</v>
      </c>
      <c r="BL198" s="17" t="s">
        <v>177</v>
      </c>
      <c r="BM198" s="17" t="s">
        <v>233</v>
      </c>
    </row>
    <row r="199" spans="2:65" s="45" customFormat="1" ht="27" x14ac:dyDescent="0.3">
      <c r="B199" s="38"/>
      <c r="D199" s="212" t="s">
        <v>179</v>
      </c>
      <c r="F199" s="213" t="s">
        <v>2020</v>
      </c>
      <c r="M199" s="38"/>
      <c r="N199" s="214"/>
      <c r="O199" s="39"/>
      <c r="P199" s="39"/>
      <c r="Q199" s="39"/>
      <c r="R199" s="39"/>
      <c r="S199" s="39"/>
      <c r="T199" s="39"/>
      <c r="U199" s="39"/>
      <c r="V199" s="39"/>
      <c r="W199" s="39"/>
      <c r="X199" s="87"/>
      <c r="AT199" s="17" t="s">
        <v>179</v>
      </c>
      <c r="AU199" s="17" t="s">
        <v>188</v>
      </c>
    </row>
    <row r="200" spans="2:65" s="45" customFormat="1" ht="16.5" customHeight="1" x14ac:dyDescent="0.3">
      <c r="B200" s="38"/>
      <c r="C200" s="201" t="s">
        <v>206</v>
      </c>
      <c r="D200" s="201" t="s">
        <v>173</v>
      </c>
      <c r="E200" s="202" t="s">
        <v>2029</v>
      </c>
      <c r="F200" s="203" t="s">
        <v>2030</v>
      </c>
      <c r="G200" s="204" t="s">
        <v>1077</v>
      </c>
      <c r="H200" s="205">
        <v>3</v>
      </c>
      <c r="I200" s="7"/>
      <c r="J200" s="7"/>
      <c r="K200" s="206">
        <f>ROUND(P200*H200,2)</f>
        <v>0</v>
      </c>
      <c r="L200" s="203" t="s">
        <v>5</v>
      </c>
      <c r="M200" s="38"/>
      <c r="N200" s="207" t="s">
        <v>5</v>
      </c>
      <c r="O200" s="208" t="s">
        <v>42</v>
      </c>
      <c r="P200" s="144">
        <f>I200+J200</f>
        <v>0</v>
      </c>
      <c r="Q200" s="144">
        <f>ROUND(I200*H200,2)</f>
        <v>0</v>
      </c>
      <c r="R200" s="144">
        <f>ROUND(J200*H200,2)</f>
        <v>0</v>
      </c>
      <c r="S200" s="39"/>
      <c r="T200" s="209">
        <f>S200*H200</f>
        <v>0</v>
      </c>
      <c r="U200" s="209">
        <v>0</v>
      </c>
      <c r="V200" s="209">
        <f>U200*H200</f>
        <v>0</v>
      </c>
      <c r="W200" s="209">
        <v>0</v>
      </c>
      <c r="X200" s="210">
        <f>W200*H200</f>
        <v>0</v>
      </c>
      <c r="AR200" s="17" t="s">
        <v>177</v>
      </c>
      <c r="AT200" s="17" t="s">
        <v>173</v>
      </c>
      <c r="AU200" s="17" t="s">
        <v>188</v>
      </c>
      <c r="AY200" s="17" t="s">
        <v>171</v>
      </c>
      <c r="BE200" s="211">
        <f>IF(O200="základní",K200,0)</f>
        <v>0</v>
      </c>
      <c r="BF200" s="211">
        <f>IF(O200="snížená",K200,0)</f>
        <v>0</v>
      </c>
      <c r="BG200" s="211">
        <f>IF(O200="zákl. přenesená",K200,0)</f>
        <v>0</v>
      </c>
      <c r="BH200" s="211">
        <f>IF(O200="sníž. přenesená",K200,0)</f>
        <v>0</v>
      </c>
      <c r="BI200" s="211">
        <f>IF(O200="nulová",K200,0)</f>
        <v>0</v>
      </c>
      <c r="BJ200" s="17" t="s">
        <v>81</v>
      </c>
      <c r="BK200" s="211">
        <f>ROUND(P200*H200,2)</f>
        <v>0</v>
      </c>
      <c r="BL200" s="17" t="s">
        <v>177</v>
      </c>
      <c r="BM200" s="17" t="s">
        <v>244</v>
      </c>
    </row>
    <row r="201" spans="2:65" s="45" customFormat="1" ht="27" x14ac:dyDescent="0.3">
      <c r="B201" s="38"/>
      <c r="D201" s="212" t="s">
        <v>179</v>
      </c>
      <c r="F201" s="213" t="s">
        <v>2020</v>
      </c>
      <c r="M201" s="38"/>
      <c r="N201" s="214"/>
      <c r="O201" s="39"/>
      <c r="P201" s="39"/>
      <c r="Q201" s="39"/>
      <c r="R201" s="39"/>
      <c r="S201" s="39"/>
      <c r="T201" s="39"/>
      <c r="U201" s="39"/>
      <c r="V201" s="39"/>
      <c r="W201" s="39"/>
      <c r="X201" s="87"/>
      <c r="AT201" s="17" t="s">
        <v>179</v>
      </c>
      <c r="AU201" s="17" t="s">
        <v>188</v>
      </c>
    </row>
    <row r="202" spans="2:65" s="45" customFormat="1" ht="16.5" customHeight="1" x14ac:dyDescent="0.3">
      <c r="B202" s="38"/>
      <c r="C202" s="201" t="s">
        <v>214</v>
      </c>
      <c r="D202" s="201" t="s">
        <v>173</v>
      </c>
      <c r="E202" s="202" t="s">
        <v>2031</v>
      </c>
      <c r="F202" s="203" t="s">
        <v>2032</v>
      </c>
      <c r="G202" s="204" t="s">
        <v>1077</v>
      </c>
      <c r="H202" s="205">
        <v>1</v>
      </c>
      <c r="I202" s="7"/>
      <c r="J202" s="7"/>
      <c r="K202" s="206">
        <f>ROUND(P202*H202,2)</f>
        <v>0</v>
      </c>
      <c r="L202" s="203" t="s">
        <v>5</v>
      </c>
      <c r="M202" s="38"/>
      <c r="N202" s="207" t="s">
        <v>5</v>
      </c>
      <c r="O202" s="208" t="s">
        <v>42</v>
      </c>
      <c r="P202" s="144">
        <f>I202+J202</f>
        <v>0</v>
      </c>
      <c r="Q202" s="144">
        <f>ROUND(I202*H202,2)</f>
        <v>0</v>
      </c>
      <c r="R202" s="144">
        <f>ROUND(J202*H202,2)</f>
        <v>0</v>
      </c>
      <c r="S202" s="39"/>
      <c r="T202" s="209">
        <f>S202*H202</f>
        <v>0</v>
      </c>
      <c r="U202" s="209">
        <v>0</v>
      </c>
      <c r="V202" s="209">
        <f>U202*H202</f>
        <v>0</v>
      </c>
      <c r="W202" s="209">
        <v>0</v>
      </c>
      <c r="X202" s="210">
        <f>W202*H202</f>
        <v>0</v>
      </c>
      <c r="AR202" s="17" t="s">
        <v>177</v>
      </c>
      <c r="AT202" s="17" t="s">
        <v>173</v>
      </c>
      <c r="AU202" s="17" t="s">
        <v>188</v>
      </c>
      <c r="AY202" s="17" t="s">
        <v>171</v>
      </c>
      <c r="BE202" s="211">
        <f>IF(O202="základní",K202,0)</f>
        <v>0</v>
      </c>
      <c r="BF202" s="211">
        <f>IF(O202="snížená",K202,0)</f>
        <v>0</v>
      </c>
      <c r="BG202" s="211">
        <f>IF(O202="zákl. přenesená",K202,0)</f>
        <v>0</v>
      </c>
      <c r="BH202" s="211">
        <f>IF(O202="sníž. přenesená",K202,0)</f>
        <v>0</v>
      </c>
      <c r="BI202" s="211">
        <f>IF(O202="nulová",K202,0)</f>
        <v>0</v>
      </c>
      <c r="BJ202" s="17" t="s">
        <v>81</v>
      </c>
      <c r="BK202" s="211">
        <f>ROUND(P202*H202,2)</f>
        <v>0</v>
      </c>
      <c r="BL202" s="17" t="s">
        <v>177</v>
      </c>
      <c r="BM202" s="17" t="s">
        <v>253</v>
      </c>
    </row>
    <row r="203" spans="2:65" s="45" customFormat="1" ht="27" x14ac:dyDescent="0.3">
      <c r="B203" s="38"/>
      <c r="C203" s="39"/>
      <c r="D203" s="262" t="s">
        <v>179</v>
      </c>
      <c r="E203" s="39"/>
      <c r="F203" s="269" t="s">
        <v>2020</v>
      </c>
      <c r="G203" s="39"/>
      <c r="H203" s="39"/>
      <c r="I203" s="39"/>
      <c r="J203" s="39"/>
      <c r="K203" s="39"/>
      <c r="L203" s="39"/>
      <c r="M203" s="38"/>
      <c r="N203" s="214"/>
      <c r="O203" s="39"/>
      <c r="P203" s="39"/>
      <c r="Q203" s="39"/>
      <c r="R203" s="39"/>
      <c r="S203" s="39"/>
      <c r="T203" s="39"/>
      <c r="U203" s="39"/>
      <c r="V203" s="39"/>
      <c r="W203" s="39"/>
      <c r="X203" s="87"/>
      <c r="AT203" s="17" t="s">
        <v>179</v>
      </c>
      <c r="AU203" s="17" t="s">
        <v>188</v>
      </c>
    </row>
    <row r="204" spans="2:65" s="188" customFormat="1" ht="22.35" customHeight="1" x14ac:dyDescent="0.3">
      <c r="B204" s="187"/>
      <c r="D204" s="189" t="s">
        <v>72</v>
      </c>
      <c r="E204" s="199" t="s">
        <v>1242</v>
      </c>
      <c r="F204" s="199" t="s">
        <v>2033</v>
      </c>
      <c r="K204" s="200">
        <f>BK204</f>
        <v>0</v>
      </c>
      <c r="M204" s="187"/>
      <c r="N204" s="192"/>
      <c r="O204" s="193"/>
      <c r="P204" s="193"/>
      <c r="Q204" s="194">
        <f>SUM(Q205:Q254)</f>
        <v>0</v>
      </c>
      <c r="R204" s="194">
        <f>SUM(R205:R254)</f>
        <v>0</v>
      </c>
      <c r="S204" s="193"/>
      <c r="T204" s="195">
        <f>SUM(T205:T254)</f>
        <v>0</v>
      </c>
      <c r="U204" s="193"/>
      <c r="V204" s="195">
        <f>SUM(V205:V254)</f>
        <v>0</v>
      </c>
      <c r="W204" s="193"/>
      <c r="X204" s="196">
        <f>SUM(X205:X254)</f>
        <v>0</v>
      </c>
      <c r="AR204" s="189" t="s">
        <v>81</v>
      </c>
      <c r="AT204" s="197" t="s">
        <v>72</v>
      </c>
      <c r="AU204" s="197" t="s">
        <v>83</v>
      </c>
      <c r="AY204" s="189" t="s">
        <v>171</v>
      </c>
      <c r="BK204" s="198">
        <f>SUM(BK205:BK254)</f>
        <v>0</v>
      </c>
    </row>
    <row r="205" spans="2:65" s="45" customFormat="1" ht="16.5" customHeight="1" x14ac:dyDescent="0.3">
      <c r="B205" s="38"/>
      <c r="C205" s="201" t="s">
        <v>220</v>
      </c>
      <c r="D205" s="201" t="s">
        <v>173</v>
      </c>
      <c r="E205" s="202" t="s">
        <v>2034</v>
      </c>
      <c r="F205" s="203" t="s">
        <v>2035</v>
      </c>
      <c r="G205" s="204" t="s">
        <v>1077</v>
      </c>
      <c r="H205" s="205">
        <v>3</v>
      </c>
      <c r="I205" s="7"/>
      <c r="J205" s="7"/>
      <c r="K205" s="206">
        <f>ROUND(P205*H205,2)</f>
        <v>0</v>
      </c>
      <c r="L205" s="203" t="s">
        <v>5</v>
      </c>
      <c r="M205" s="38"/>
      <c r="N205" s="207" t="s">
        <v>5</v>
      </c>
      <c r="O205" s="208" t="s">
        <v>42</v>
      </c>
      <c r="P205" s="144">
        <f>I205+J205</f>
        <v>0</v>
      </c>
      <c r="Q205" s="144">
        <f>ROUND(I205*H205,2)</f>
        <v>0</v>
      </c>
      <c r="R205" s="144">
        <f>ROUND(J205*H205,2)</f>
        <v>0</v>
      </c>
      <c r="S205" s="39"/>
      <c r="T205" s="209">
        <f>S205*H205</f>
        <v>0</v>
      </c>
      <c r="U205" s="209">
        <v>0</v>
      </c>
      <c r="V205" s="209">
        <f>U205*H205</f>
        <v>0</v>
      </c>
      <c r="W205" s="209">
        <v>0</v>
      </c>
      <c r="X205" s="210">
        <f>W205*H205</f>
        <v>0</v>
      </c>
      <c r="AR205" s="17" t="s">
        <v>177</v>
      </c>
      <c r="AT205" s="17" t="s">
        <v>173</v>
      </c>
      <c r="AU205" s="17" t="s">
        <v>188</v>
      </c>
      <c r="AY205" s="17" t="s">
        <v>171</v>
      </c>
      <c r="BE205" s="211">
        <f>IF(O205="základní",K205,0)</f>
        <v>0</v>
      </c>
      <c r="BF205" s="211">
        <f>IF(O205="snížená",K205,0)</f>
        <v>0</v>
      </c>
      <c r="BG205" s="211">
        <f>IF(O205="zákl. přenesená",K205,0)</f>
        <v>0</v>
      </c>
      <c r="BH205" s="211">
        <f>IF(O205="sníž. přenesená",K205,0)</f>
        <v>0</v>
      </c>
      <c r="BI205" s="211">
        <f>IF(O205="nulová",K205,0)</f>
        <v>0</v>
      </c>
      <c r="BJ205" s="17" t="s">
        <v>81</v>
      </c>
      <c r="BK205" s="211">
        <f>ROUND(P205*H205,2)</f>
        <v>0</v>
      </c>
      <c r="BL205" s="17" t="s">
        <v>177</v>
      </c>
      <c r="BM205" s="17" t="s">
        <v>260</v>
      </c>
    </row>
    <row r="206" spans="2:65" s="45" customFormat="1" ht="27" x14ac:dyDescent="0.3">
      <c r="B206" s="38"/>
      <c r="C206" s="39"/>
      <c r="D206" s="262" t="s">
        <v>179</v>
      </c>
      <c r="E206" s="39"/>
      <c r="F206" s="269" t="s">
        <v>2020</v>
      </c>
      <c r="G206" s="39"/>
      <c r="H206" s="39"/>
      <c r="I206" s="39"/>
      <c r="J206" s="39"/>
      <c r="K206" s="39"/>
      <c r="L206" s="39"/>
      <c r="M206" s="38"/>
      <c r="N206" s="214"/>
      <c r="O206" s="39"/>
      <c r="P206" s="39"/>
      <c r="Q206" s="39"/>
      <c r="R206" s="39"/>
      <c r="S206" s="39"/>
      <c r="T206" s="39"/>
      <c r="U206" s="39"/>
      <c r="V206" s="39"/>
      <c r="W206" s="39"/>
      <c r="X206" s="87"/>
      <c r="AT206" s="17" t="s">
        <v>179</v>
      </c>
      <c r="AU206" s="17" t="s">
        <v>188</v>
      </c>
    </row>
    <row r="207" spans="2:65" s="45" customFormat="1" ht="16.5" customHeight="1" x14ac:dyDescent="0.3">
      <c r="B207" s="38"/>
      <c r="C207" s="201" t="s">
        <v>227</v>
      </c>
      <c r="D207" s="201" t="s">
        <v>173</v>
      </c>
      <c r="E207" s="202" t="s">
        <v>2036</v>
      </c>
      <c r="F207" s="203" t="s">
        <v>2037</v>
      </c>
      <c r="G207" s="204" t="s">
        <v>1054</v>
      </c>
      <c r="H207" s="205">
        <v>1</v>
      </c>
      <c r="I207" s="7"/>
      <c r="J207" s="7"/>
      <c r="K207" s="206">
        <f>ROUND(P207*H207,2)</f>
        <v>0</v>
      </c>
      <c r="L207" s="203" t="s">
        <v>5</v>
      </c>
      <c r="M207" s="38"/>
      <c r="N207" s="207" t="s">
        <v>5</v>
      </c>
      <c r="O207" s="208" t="s">
        <v>42</v>
      </c>
      <c r="P207" s="144">
        <f>I207+J207</f>
        <v>0</v>
      </c>
      <c r="Q207" s="144">
        <f>ROUND(I207*H207,2)</f>
        <v>0</v>
      </c>
      <c r="R207" s="144">
        <f>ROUND(J207*H207,2)</f>
        <v>0</v>
      </c>
      <c r="S207" s="39"/>
      <c r="T207" s="209">
        <f>S207*H207</f>
        <v>0</v>
      </c>
      <c r="U207" s="209">
        <v>0</v>
      </c>
      <c r="V207" s="209">
        <f>U207*H207</f>
        <v>0</v>
      </c>
      <c r="W207" s="209">
        <v>0</v>
      </c>
      <c r="X207" s="210">
        <f>W207*H207</f>
        <v>0</v>
      </c>
      <c r="AR207" s="17" t="s">
        <v>177</v>
      </c>
      <c r="AT207" s="17" t="s">
        <v>173</v>
      </c>
      <c r="AU207" s="17" t="s">
        <v>188</v>
      </c>
      <c r="AY207" s="17" t="s">
        <v>171</v>
      </c>
      <c r="BE207" s="211">
        <f>IF(O207="základní",K207,0)</f>
        <v>0</v>
      </c>
      <c r="BF207" s="211">
        <f>IF(O207="snížená",K207,0)</f>
        <v>0</v>
      </c>
      <c r="BG207" s="211">
        <f>IF(O207="zákl. přenesená",K207,0)</f>
        <v>0</v>
      </c>
      <c r="BH207" s="211">
        <f>IF(O207="sníž. přenesená",K207,0)</f>
        <v>0</v>
      </c>
      <c r="BI207" s="211">
        <f>IF(O207="nulová",K207,0)</f>
        <v>0</v>
      </c>
      <c r="BJ207" s="17" t="s">
        <v>81</v>
      </c>
      <c r="BK207" s="211">
        <f>ROUND(P207*H207,2)</f>
        <v>0</v>
      </c>
      <c r="BL207" s="17" t="s">
        <v>177</v>
      </c>
      <c r="BM207" s="17" t="s">
        <v>270</v>
      </c>
    </row>
    <row r="208" spans="2:65" s="45" customFormat="1" ht="27" x14ac:dyDescent="0.3">
      <c r="B208" s="38"/>
      <c r="D208" s="212" t="s">
        <v>179</v>
      </c>
      <c r="F208" s="213" t="s">
        <v>2020</v>
      </c>
      <c r="M208" s="38"/>
      <c r="N208" s="214"/>
      <c r="O208" s="39"/>
      <c r="P208" s="39"/>
      <c r="Q208" s="39"/>
      <c r="R208" s="39"/>
      <c r="S208" s="39"/>
      <c r="T208" s="39"/>
      <c r="U208" s="39"/>
      <c r="V208" s="39"/>
      <c r="W208" s="39"/>
      <c r="X208" s="87"/>
      <c r="AT208" s="17" t="s">
        <v>179</v>
      </c>
      <c r="AU208" s="17" t="s">
        <v>188</v>
      </c>
    </row>
    <row r="209" spans="2:65" s="45" customFormat="1" ht="16.5" customHeight="1" x14ac:dyDescent="0.3">
      <c r="B209" s="38"/>
      <c r="C209" s="201" t="s">
        <v>233</v>
      </c>
      <c r="D209" s="201" t="s">
        <v>173</v>
      </c>
      <c r="E209" s="202" t="s">
        <v>2038</v>
      </c>
      <c r="F209" s="203" t="s">
        <v>2039</v>
      </c>
      <c r="G209" s="204" t="s">
        <v>1054</v>
      </c>
      <c r="H209" s="205">
        <v>1</v>
      </c>
      <c r="I209" s="7"/>
      <c r="J209" s="7"/>
      <c r="K209" s="206">
        <f>ROUND(P209*H209,2)</f>
        <v>0</v>
      </c>
      <c r="L209" s="203" t="s">
        <v>5</v>
      </c>
      <c r="M209" s="38"/>
      <c r="N209" s="207" t="s">
        <v>5</v>
      </c>
      <c r="O209" s="208" t="s">
        <v>42</v>
      </c>
      <c r="P209" s="144">
        <f>I209+J209</f>
        <v>0</v>
      </c>
      <c r="Q209" s="144">
        <f>ROUND(I209*H209,2)</f>
        <v>0</v>
      </c>
      <c r="R209" s="144">
        <f>ROUND(J209*H209,2)</f>
        <v>0</v>
      </c>
      <c r="S209" s="39"/>
      <c r="T209" s="209">
        <f>S209*H209</f>
        <v>0</v>
      </c>
      <c r="U209" s="209">
        <v>0</v>
      </c>
      <c r="V209" s="209">
        <f>U209*H209</f>
        <v>0</v>
      </c>
      <c r="W209" s="209">
        <v>0</v>
      </c>
      <c r="X209" s="210">
        <f>W209*H209</f>
        <v>0</v>
      </c>
      <c r="AR209" s="17" t="s">
        <v>177</v>
      </c>
      <c r="AT209" s="17" t="s">
        <v>173</v>
      </c>
      <c r="AU209" s="17" t="s">
        <v>188</v>
      </c>
      <c r="AY209" s="17" t="s">
        <v>171</v>
      </c>
      <c r="BE209" s="211">
        <f>IF(O209="základní",K209,0)</f>
        <v>0</v>
      </c>
      <c r="BF209" s="211">
        <f>IF(O209="snížená",K209,0)</f>
        <v>0</v>
      </c>
      <c r="BG209" s="211">
        <f>IF(O209="zákl. přenesená",K209,0)</f>
        <v>0</v>
      </c>
      <c r="BH209" s="211">
        <f>IF(O209="sníž. přenesená",K209,0)</f>
        <v>0</v>
      </c>
      <c r="BI209" s="211">
        <f>IF(O209="nulová",K209,0)</f>
        <v>0</v>
      </c>
      <c r="BJ209" s="17" t="s">
        <v>81</v>
      </c>
      <c r="BK209" s="211">
        <f>ROUND(P209*H209,2)</f>
        <v>0</v>
      </c>
      <c r="BL209" s="17" t="s">
        <v>177</v>
      </c>
      <c r="BM209" s="17" t="s">
        <v>277</v>
      </c>
    </row>
    <row r="210" spans="2:65" s="45" customFormat="1" ht="27" x14ac:dyDescent="0.3">
      <c r="B210" s="38"/>
      <c r="C210" s="39"/>
      <c r="D210" s="262" t="s">
        <v>179</v>
      </c>
      <c r="E210" s="39"/>
      <c r="F210" s="269" t="s">
        <v>2020</v>
      </c>
      <c r="G210" s="39"/>
      <c r="H210" s="39"/>
      <c r="I210" s="39"/>
      <c r="J210" s="39"/>
      <c r="K210" s="39"/>
      <c r="L210" s="39"/>
      <c r="M210" s="38"/>
      <c r="N210" s="214"/>
      <c r="O210" s="39"/>
      <c r="P210" s="39"/>
      <c r="Q210" s="39"/>
      <c r="R210" s="39"/>
      <c r="S210" s="39"/>
      <c r="T210" s="39"/>
      <c r="U210" s="39"/>
      <c r="V210" s="39"/>
      <c r="W210" s="39"/>
      <c r="X210" s="87"/>
      <c r="AT210" s="17" t="s">
        <v>179</v>
      </c>
      <c r="AU210" s="17" t="s">
        <v>188</v>
      </c>
    </row>
    <row r="211" spans="2:65" s="45" customFormat="1" ht="16.5" customHeight="1" x14ac:dyDescent="0.3">
      <c r="B211" s="38"/>
      <c r="C211" s="201" t="s">
        <v>238</v>
      </c>
      <c r="D211" s="201" t="s">
        <v>173</v>
      </c>
      <c r="E211" s="202" t="s">
        <v>2040</v>
      </c>
      <c r="F211" s="203" t="s">
        <v>2041</v>
      </c>
      <c r="G211" s="204" t="s">
        <v>1054</v>
      </c>
      <c r="H211" s="205">
        <v>1</v>
      </c>
      <c r="I211" s="7"/>
      <c r="J211" s="7"/>
      <c r="K211" s="206">
        <f>ROUND(P211*H211,2)</f>
        <v>0</v>
      </c>
      <c r="L211" s="203" t="s">
        <v>5</v>
      </c>
      <c r="M211" s="38"/>
      <c r="N211" s="207" t="s">
        <v>5</v>
      </c>
      <c r="O211" s="208" t="s">
        <v>42</v>
      </c>
      <c r="P211" s="144">
        <f>I211+J211</f>
        <v>0</v>
      </c>
      <c r="Q211" s="144">
        <f>ROUND(I211*H211,2)</f>
        <v>0</v>
      </c>
      <c r="R211" s="144">
        <f>ROUND(J211*H211,2)</f>
        <v>0</v>
      </c>
      <c r="S211" s="39"/>
      <c r="T211" s="209">
        <f>S211*H211</f>
        <v>0</v>
      </c>
      <c r="U211" s="209">
        <v>0</v>
      </c>
      <c r="V211" s="209">
        <f>U211*H211</f>
        <v>0</v>
      </c>
      <c r="W211" s="209">
        <v>0</v>
      </c>
      <c r="X211" s="210">
        <f>W211*H211</f>
        <v>0</v>
      </c>
      <c r="AR211" s="17" t="s">
        <v>177</v>
      </c>
      <c r="AT211" s="17" t="s">
        <v>173</v>
      </c>
      <c r="AU211" s="17" t="s">
        <v>188</v>
      </c>
      <c r="AY211" s="17" t="s">
        <v>171</v>
      </c>
      <c r="BE211" s="211">
        <f>IF(O211="základní",K211,0)</f>
        <v>0</v>
      </c>
      <c r="BF211" s="211">
        <f>IF(O211="snížená",K211,0)</f>
        <v>0</v>
      </c>
      <c r="BG211" s="211">
        <f>IF(O211="zákl. přenesená",K211,0)</f>
        <v>0</v>
      </c>
      <c r="BH211" s="211">
        <f>IF(O211="sníž. přenesená",K211,0)</f>
        <v>0</v>
      </c>
      <c r="BI211" s="211">
        <f>IF(O211="nulová",K211,0)</f>
        <v>0</v>
      </c>
      <c r="BJ211" s="17" t="s">
        <v>81</v>
      </c>
      <c r="BK211" s="211">
        <f>ROUND(P211*H211,2)</f>
        <v>0</v>
      </c>
      <c r="BL211" s="17" t="s">
        <v>177</v>
      </c>
      <c r="BM211" s="17" t="s">
        <v>284</v>
      </c>
    </row>
    <row r="212" spans="2:65" s="45" customFormat="1" ht="27" x14ac:dyDescent="0.3">
      <c r="B212" s="38"/>
      <c r="D212" s="212" t="s">
        <v>179</v>
      </c>
      <c r="F212" s="213" t="s">
        <v>2020</v>
      </c>
      <c r="M212" s="38"/>
      <c r="N212" s="214"/>
      <c r="O212" s="39"/>
      <c r="P212" s="39"/>
      <c r="Q212" s="39"/>
      <c r="R212" s="39"/>
      <c r="S212" s="39"/>
      <c r="T212" s="39"/>
      <c r="U212" s="39"/>
      <c r="V212" s="39"/>
      <c r="W212" s="39"/>
      <c r="X212" s="87"/>
      <c r="AT212" s="17" t="s">
        <v>179</v>
      </c>
      <c r="AU212" s="17" t="s">
        <v>188</v>
      </c>
    </row>
    <row r="213" spans="2:65" s="45" customFormat="1" ht="16.5" customHeight="1" x14ac:dyDescent="0.3">
      <c r="B213" s="38"/>
      <c r="C213" s="201" t="s">
        <v>244</v>
      </c>
      <c r="D213" s="201" t="s">
        <v>173</v>
      </c>
      <c r="E213" s="202" t="s">
        <v>2042</v>
      </c>
      <c r="F213" s="203" t="s">
        <v>2043</v>
      </c>
      <c r="G213" s="204" t="s">
        <v>1054</v>
      </c>
      <c r="H213" s="205">
        <v>1</v>
      </c>
      <c r="I213" s="7"/>
      <c r="J213" s="7"/>
      <c r="K213" s="206">
        <f>ROUND(P213*H213,2)</f>
        <v>0</v>
      </c>
      <c r="L213" s="203" t="s">
        <v>5</v>
      </c>
      <c r="M213" s="38"/>
      <c r="N213" s="207" t="s">
        <v>5</v>
      </c>
      <c r="O213" s="208" t="s">
        <v>42</v>
      </c>
      <c r="P213" s="144">
        <f>I213+J213</f>
        <v>0</v>
      </c>
      <c r="Q213" s="144">
        <f>ROUND(I213*H213,2)</f>
        <v>0</v>
      </c>
      <c r="R213" s="144">
        <f>ROUND(J213*H213,2)</f>
        <v>0</v>
      </c>
      <c r="S213" s="39"/>
      <c r="T213" s="209">
        <f>S213*H213</f>
        <v>0</v>
      </c>
      <c r="U213" s="209">
        <v>0</v>
      </c>
      <c r="V213" s="209">
        <f>U213*H213</f>
        <v>0</v>
      </c>
      <c r="W213" s="209">
        <v>0</v>
      </c>
      <c r="X213" s="210">
        <f>W213*H213</f>
        <v>0</v>
      </c>
      <c r="AR213" s="17" t="s">
        <v>177</v>
      </c>
      <c r="AT213" s="17" t="s">
        <v>173</v>
      </c>
      <c r="AU213" s="17" t="s">
        <v>188</v>
      </c>
      <c r="AY213" s="17" t="s">
        <v>171</v>
      </c>
      <c r="BE213" s="211">
        <f>IF(O213="základní",K213,0)</f>
        <v>0</v>
      </c>
      <c r="BF213" s="211">
        <f>IF(O213="snížená",K213,0)</f>
        <v>0</v>
      </c>
      <c r="BG213" s="211">
        <f>IF(O213="zákl. přenesená",K213,0)</f>
        <v>0</v>
      </c>
      <c r="BH213" s="211">
        <f>IF(O213="sníž. přenesená",K213,0)</f>
        <v>0</v>
      </c>
      <c r="BI213" s="211">
        <f>IF(O213="nulová",K213,0)</f>
        <v>0</v>
      </c>
      <c r="BJ213" s="17" t="s">
        <v>81</v>
      </c>
      <c r="BK213" s="211">
        <f>ROUND(P213*H213,2)</f>
        <v>0</v>
      </c>
      <c r="BL213" s="17" t="s">
        <v>177</v>
      </c>
      <c r="BM213" s="17" t="s">
        <v>294</v>
      </c>
    </row>
    <row r="214" spans="2:65" s="45" customFormat="1" ht="27" x14ac:dyDescent="0.3">
      <c r="B214" s="38"/>
      <c r="C214" s="39"/>
      <c r="D214" s="262" t="s">
        <v>179</v>
      </c>
      <c r="E214" s="39"/>
      <c r="F214" s="269" t="s">
        <v>2020</v>
      </c>
      <c r="G214" s="39"/>
      <c r="H214" s="39"/>
      <c r="I214" s="39"/>
      <c r="J214" s="39"/>
      <c r="K214" s="39"/>
      <c r="L214" s="39"/>
      <c r="M214" s="38"/>
      <c r="N214" s="214"/>
      <c r="O214" s="39"/>
      <c r="P214" s="39"/>
      <c r="Q214" s="39"/>
      <c r="R214" s="39"/>
      <c r="S214" s="39"/>
      <c r="T214" s="39"/>
      <c r="U214" s="39"/>
      <c r="V214" s="39"/>
      <c r="W214" s="39"/>
      <c r="X214" s="87"/>
      <c r="AT214" s="17" t="s">
        <v>179</v>
      </c>
      <c r="AU214" s="17" t="s">
        <v>188</v>
      </c>
    </row>
    <row r="215" spans="2:65" s="45" customFormat="1" ht="16.5" customHeight="1" x14ac:dyDescent="0.3">
      <c r="B215" s="38"/>
      <c r="C215" s="201" t="s">
        <v>248</v>
      </c>
      <c r="D215" s="201" t="s">
        <v>173</v>
      </c>
      <c r="E215" s="202" t="s">
        <v>2044</v>
      </c>
      <c r="F215" s="203" t="s">
        <v>2045</v>
      </c>
      <c r="G215" s="204" t="s">
        <v>1054</v>
      </c>
      <c r="H215" s="205">
        <v>1</v>
      </c>
      <c r="I215" s="7"/>
      <c r="J215" s="7"/>
      <c r="K215" s="206">
        <f>ROUND(P215*H215,2)</f>
        <v>0</v>
      </c>
      <c r="L215" s="203" t="s">
        <v>5</v>
      </c>
      <c r="M215" s="38"/>
      <c r="N215" s="207" t="s">
        <v>5</v>
      </c>
      <c r="O215" s="208" t="s">
        <v>42</v>
      </c>
      <c r="P215" s="144">
        <f>I215+J215</f>
        <v>0</v>
      </c>
      <c r="Q215" s="144">
        <f>ROUND(I215*H215,2)</f>
        <v>0</v>
      </c>
      <c r="R215" s="144">
        <f>ROUND(J215*H215,2)</f>
        <v>0</v>
      </c>
      <c r="S215" s="39"/>
      <c r="T215" s="209">
        <f>S215*H215</f>
        <v>0</v>
      </c>
      <c r="U215" s="209">
        <v>0</v>
      </c>
      <c r="V215" s="209">
        <f>U215*H215</f>
        <v>0</v>
      </c>
      <c r="W215" s="209">
        <v>0</v>
      </c>
      <c r="X215" s="210">
        <f>W215*H215</f>
        <v>0</v>
      </c>
      <c r="AR215" s="17" t="s">
        <v>177</v>
      </c>
      <c r="AT215" s="17" t="s">
        <v>173</v>
      </c>
      <c r="AU215" s="17" t="s">
        <v>188</v>
      </c>
      <c r="AY215" s="17" t="s">
        <v>171</v>
      </c>
      <c r="BE215" s="211">
        <f>IF(O215="základní",K215,0)</f>
        <v>0</v>
      </c>
      <c r="BF215" s="211">
        <f>IF(O215="snížená",K215,0)</f>
        <v>0</v>
      </c>
      <c r="BG215" s="211">
        <f>IF(O215="zákl. přenesená",K215,0)</f>
        <v>0</v>
      </c>
      <c r="BH215" s="211">
        <f>IF(O215="sníž. přenesená",K215,0)</f>
        <v>0</v>
      </c>
      <c r="BI215" s="211">
        <f>IF(O215="nulová",K215,0)</f>
        <v>0</v>
      </c>
      <c r="BJ215" s="17" t="s">
        <v>81</v>
      </c>
      <c r="BK215" s="211">
        <f>ROUND(P215*H215,2)</f>
        <v>0</v>
      </c>
      <c r="BL215" s="17" t="s">
        <v>177</v>
      </c>
      <c r="BM215" s="17" t="s">
        <v>303</v>
      </c>
    </row>
    <row r="216" spans="2:65" s="45" customFormat="1" ht="27" x14ac:dyDescent="0.3">
      <c r="B216" s="38"/>
      <c r="D216" s="212" t="s">
        <v>179</v>
      </c>
      <c r="F216" s="213" t="s">
        <v>2020</v>
      </c>
      <c r="M216" s="38"/>
      <c r="N216" s="214"/>
      <c r="O216" s="39"/>
      <c r="P216" s="39"/>
      <c r="Q216" s="39"/>
      <c r="R216" s="39"/>
      <c r="S216" s="39"/>
      <c r="T216" s="39"/>
      <c r="U216" s="39"/>
      <c r="V216" s="39"/>
      <c r="W216" s="39"/>
      <c r="X216" s="87"/>
      <c r="AT216" s="17" t="s">
        <v>179</v>
      </c>
      <c r="AU216" s="17" t="s">
        <v>188</v>
      </c>
    </row>
    <row r="217" spans="2:65" s="45" customFormat="1" ht="16.5" customHeight="1" x14ac:dyDescent="0.3">
      <c r="B217" s="38"/>
      <c r="C217" s="201" t="s">
        <v>253</v>
      </c>
      <c r="D217" s="201" t="s">
        <v>173</v>
      </c>
      <c r="E217" s="202" t="s">
        <v>2046</v>
      </c>
      <c r="F217" s="203" t="s">
        <v>2047</v>
      </c>
      <c r="G217" s="204" t="s">
        <v>1054</v>
      </c>
      <c r="H217" s="205">
        <v>2</v>
      </c>
      <c r="I217" s="7"/>
      <c r="J217" s="7"/>
      <c r="K217" s="206">
        <f>ROUND(P217*H217,2)</f>
        <v>0</v>
      </c>
      <c r="L217" s="203" t="s">
        <v>5</v>
      </c>
      <c r="M217" s="38"/>
      <c r="N217" s="207" t="s">
        <v>5</v>
      </c>
      <c r="O217" s="208" t="s">
        <v>42</v>
      </c>
      <c r="P217" s="144">
        <f>I217+J217</f>
        <v>0</v>
      </c>
      <c r="Q217" s="144">
        <f>ROUND(I217*H217,2)</f>
        <v>0</v>
      </c>
      <c r="R217" s="144">
        <f>ROUND(J217*H217,2)</f>
        <v>0</v>
      </c>
      <c r="S217" s="39"/>
      <c r="T217" s="209">
        <f>S217*H217</f>
        <v>0</v>
      </c>
      <c r="U217" s="209">
        <v>0</v>
      </c>
      <c r="V217" s="209">
        <f>U217*H217</f>
        <v>0</v>
      </c>
      <c r="W217" s="209">
        <v>0</v>
      </c>
      <c r="X217" s="210">
        <f>W217*H217</f>
        <v>0</v>
      </c>
      <c r="AR217" s="17" t="s">
        <v>177</v>
      </c>
      <c r="AT217" s="17" t="s">
        <v>173</v>
      </c>
      <c r="AU217" s="17" t="s">
        <v>188</v>
      </c>
      <c r="AY217" s="17" t="s">
        <v>171</v>
      </c>
      <c r="BE217" s="211">
        <f>IF(O217="základní",K217,0)</f>
        <v>0</v>
      </c>
      <c r="BF217" s="211">
        <f>IF(O217="snížená",K217,0)</f>
        <v>0</v>
      </c>
      <c r="BG217" s="211">
        <f>IF(O217="zákl. přenesená",K217,0)</f>
        <v>0</v>
      </c>
      <c r="BH217" s="211">
        <f>IF(O217="sníž. přenesená",K217,0)</f>
        <v>0</v>
      </c>
      <c r="BI217" s="211">
        <f>IF(O217="nulová",K217,0)</f>
        <v>0</v>
      </c>
      <c r="BJ217" s="17" t="s">
        <v>81</v>
      </c>
      <c r="BK217" s="211">
        <f>ROUND(P217*H217,2)</f>
        <v>0</v>
      </c>
      <c r="BL217" s="17" t="s">
        <v>177</v>
      </c>
      <c r="BM217" s="17" t="s">
        <v>312</v>
      </c>
    </row>
    <row r="218" spans="2:65" s="45" customFormat="1" ht="27" x14ac:dyDescent="0.3">
      <c r="B218" s="38"/>
      <c r="D218" s="212" t="s">
        <v>179</v>
      </c>
      <c r="F218" s="213" t="s">
        <v>2020</v>
      </c>
      <c r="M218" s="38"/>
      <c r="N218" s="214"/>
      <c r="O218" s="39"/>
      <c r="P218" s="39"/>
      <c r="Q218" s="39"/>
      <c r="R218" s="39"/>
      <c r="S218" s="39"/>
      <c r="T218" s="39"/>
      <c r="U218" s="39"/>
      <c r="V218" s="39"/>
      <c r="W218" s="39"/>
      <c r="X218" s="87"/>
      <c r="AT218" s="17" t="s">
        <v>179</v>
      </c>
      <c r="AU218" s="17" t="s">
        <v>188</v>
      </c>
    </row>
    <row r="219" spans="2:65" s="45" customFormat="1" ht="16.5" customHeight="1" x14ac:dyDescent="0.3">
      <c r="B219" s="38"/>
      <c r="C219" s="201" t="s">
        <v>12</v>
      </c>
      <c r="D219" s="201" t="s">
        <v>173</v>
      </c>
      <c r="E219" s="202" t="s">
        <v>2048</v>
      </c>
      <c r="F219" s="203" t="s">
        <v>2049</v>
      </c>
      <c r="G219" s="204" t="s">
        <v>1054</v>
      </c>
      <c r="H219" s="205">
        <v>1</v>
      </c>
      <c r="I219" s="7"/>
      <c r="J219" s="7"/>
      <c r="K219" s="206">
        <f>ROUND(P219*H219,2)</f>
        <v>0</v>
      </c>
      <c r="L219" s="203" t="s">
        <v>5</v>
      </c>
      <c r="M219" s="38"/>
      <c r="N219" s="207" t="s">
        <v>5</v>
      </c>
      <c r="O219" s="208" t="s">
        <v>42</v>
      </c>
      <c r="P219" s="144">
        <f>I219+J219</f>
        <v>0</v>
      </c>
      <c r="Q219" s="144">
        <f>ROUND(I219*H219,2)</f>
        <v>0</v>
      </c>
      <c r="R219" s="144">
        <f>ROUND(J219*H219,2)</f>
        <v>0</v>
      </c>
      <c r="S219" s="39"/>
      <c r="T219" s="209">
        <f>S219*H219</f>
        <v>0</v>
      </c>
      <c r="U219" s="209">
        <v>0</v>
      </c>
      <c r="V219" s="209">
        <f>U219*H219</f>
        <v>0</v>
      </c>
      <c r="W219" s="209">
        <v>0</v>
      </c>
      <c r="X219" s="210">
        <f>W219*H219</f>
        <v>0</v>
      </c>
      <c r="AR219" s="17" t="s">
        <v>177</v>
      </c>
      <c r="AT219" s="17" t="s">
        <v>173</v>
      </c>
      <c r="AU219" s="17" t="s">
        <v>188</v>
      </c>
      <c r="AY219" s="17" t="s">
        <v>171</v>
      </c>
      <c r="BE219" s="211">
        <f>IF(O219="základní",K219,0)</f>
        <v>0</v>
      </c>
      <c r="BF219" s="211">
        <f>IF(O219="snížená",K219,0)</f>
        <v>0</v>
      </c>
      <c r="BG219" s="211">
        <f>IF(O219="zákl. přenesená",K219,0)</f>
        <v>0</v>
      </c>
      <c r="BH219" s="211">
        <f>IF(O219="sníž. přenesená",K219,0)</f>
        <v>0</v>
      </c>
      <c r="BI219" s="211">
        <f>IF(O219="nulová",K219,0)</f>
        <v>0</v>
      </c>
      <c r="BJ219" s="17" t="s">
        <v>81</v>
      </c>
      <c r="BK219" s="211">
        <f>ROUND(P219*H219,2)</f>
        <v>0</v>
      </c>
      <c r="BL219" s="17" t="s">
        <v>177</v>
      </c>
      <c r="BM219" s="17" t="s">
        <v>323</v>
      </c>
    </row>
    <row r="220" spans="2:65" s="45" customFormat="1" ht="27" x14ac:dyDescent="0.3">
      <c r="B220" s="38"/>
      <c r="C220" s="39"/>
      <c r="D220" s="262" t="s">
        <v>179</v>
      </c>
      <c r="E220" s="39"/>
      <c r="F220" s="269" t="s">
        <v>2020</v>
      </c>
      <c r="G220" s="39"/>
      <c r="H220" s="39"/>
      <c r="I220" s="39"/>
      <c r="J220" s="39"/>
      <c r="K220" s="39"/>
      <c r="L220" s="39"/>
      <c r="M220" s="38"/>
      <c r="N220" s="214"/>
      <c r="O220" s="39"/>
      <c r="P220" s="39"/>
      <c r="Q220" s="39"/>
      <c r="R220" s="39"/>
      <c r="S220" s="39"/>
      <c r="T220" s="39"/>
      <c r="U220" s="39"/>
      <c r="V220" s="39"/>
      <c r="W220" s="39"/>
      <c r="X220" s="87"/>
      <c r="AT220" s="17" t="s">
        <v>179</v>
      </c>
      <c r="AU220" s="17" t="s">
        <v>188</v>
      </c>
    </row>
    <row r="221" spans="2:65" s="45" customFormat="1" ht="16.5" customHeight="1" x14ac:dyDescent="0.3">
      <c r="B221" s="38"/>
      <c r="C221" s="201" t="s">
        <v>260</v>
      </c>
      <c r="D221" s="201" t="s">
        <v>173</v>
      </c>
      <c r="E221" s="202" t="s">
        <v>2050</v>
      </c>
      <c r="F221" s="203" t="s">
        <v>2051</v>
      </c>
      <c r="G221" s="204" t="s">
        <v>1054</v>
      </c>
      <c r="H221" s="205">
        <v>1</v>
      </c>
      <c r="I221" s="7"/>
      <c r="J221" s="7"/>
      <c r="K221" s="206">
        <f>ROUND(P221*H221,2)</f>
        <v>0</v>
      </c>
      <c r="L221" s="203" t="s">
        <v>5</v>
      </c>
      <c r="M221" s="38"/>
      <c r="N221" s="207" t="s">
        <v>5</v>
      </c>
      <c r="O221" s="208" t="s">
        <v>42</v>
      </c>
      <c r="P221" s="144">
        <f>I221+J221</f>
        <v>0</v>
      </c>
      <c r="Q221" s="144">
        <f>ROUND(I221*H221,2)</f>
        <v>0</v>
      </c>
      <c r="R221" s="144">
        <f>ROUND(J221*H221,2)</f>
        <v>0</v>
      </c>
      <c r="S221" s="39"/>
      <c r="T221" s="209">
        <f>S221*H221</f>
        <v>0</v>
      </c>
      <c r="U221" s="209">
        <v>0</v>
      </c>
      <c r="V221" s="209">
        <f>U221*H221</f>
        <v>0</v>
      </c>
      <c r="W221" s="209">
        <v>0</v>
      </c>
      <c r="X221" s="210">
        <f>W221*H221</f>
        <v>0</v>
      </c>
      <c r="AR221" s="17" t="s">
        <v>177</v>
      </c>
      <c r="AT221" s="17" t="s">
        <v>173</v>
      </c>
      <c r="AU221" s="17" t="s">
        <v>188</v>
      </c>
      <c r="AY221" s="17" t="s">
        <v>171</v>
      </c>
      <c r="BE221" s="211">
        <f>IF(O221="základní",K221,0)</f>
        <v>0</v>
      </c>
      <c r="BF221" s="211">
        <f>IF(O221="snížená",K221,0)</f>
        <v>0</v>
      </c>
      <c r="BG221" s="211">
        <f>IF(O221="zákl. přenesená",K221,0)</f>
        <v>0</v>
      </c>
      <c r="BH221" s="211">
        <f>IF(O221="sníž. přenesená",K221,0)</f>
        <v>0</v>
      </c>
      <c r="BI221" s="211">
        <f>IF(O221="nulová",K221,0)</f>
        <v>0</v>
      </c>
      <c r="BJ221" s="17" t="s">
        <v>81</v>
      </c>
      <c r="BK221" s="211">
        <f>ROUND(P221*H221,2)</f>
        <v>0</v>
      </c>
      <c r="BL221" s="17" t="s">
        <v>177</v>
      </c>
      <c r="BM221" s="17" t="s">
        <v>334</v>
      </c>
    </row>
    <row r="222" spans="2:65" s="45" customFormat="1" ht="27" x14ac:dyDescent="0.3">
      <c r="B222" s="38"/>
      <c r="D222" s="212" t="s">
        <v>179</v>
      </c>
      <c r="F222" s="213" t="s">
        <v>2020</v>
      </c>
      <c r="M222" s="38"/>
      <c r="N222" s="214"/>
      <c r="O222" s="39"/>
      <c r="P222" s="39"/>
      <c r="Q222" s="39"/>
      <c r="R222" s="39"/>
      <c r="S222" s="39"/>
      <c r="T222" s="39"/>
      <c r="U222" s="39"/>
      <c r="V222" s="39"/>
      <c r="W222" s="39"/>
      <c r="X222" s="87"/>
      <c r="AT222" s="17" t="s">
        <v>179</v>
      </c>
      <c r="AU222" s="17" t="s">
        <v>188</v>
      </c>
    </row>
    <row r="223" spans="2:65" s="45" customFormat="1" ht="16.5" customHeight="1" x14ac:dyDescent="0.3">
      <c r="B223" s="38"/>
      <c r="C223" s="201" t="s">
        <v>265</v>
      </c>
      <c r="D223" s="201" t="s">
        <v>173</v>
      </c>
      <c r="E223" s="202" t="s">
        <v>2052</v>
      </c>
      <c r="F223" s="203" t="s">
        <v>2053</v>
      </c>
      <c r="G223" s="204" t="s">
        <v>1054</v>
      </c>
      <c r="H223" s="205">
        <v>1</v>
      </c>
      <c r="I223" s="7"/>
      <c r="J223" s="7"/>
      <c r="K223" s="206">
        <f>ROUND(P223*H223,2)</f>
        <v>0</v>
      </c>
      <c r="L223" s="203" t="s">
        <v>5</v>
      </c>
      <c r="M223" s="38"/>
      <c r="N223" s="207" t="s">
        <v>5</v>
      </c>
      <c r="O223" s="208" t="s">
        <v>42</v>
      </c>
      <c r="P223" s="144">
        <f>I223+J223</f>
        <v>0</v>
      </c>
      <c r="Q223" s="144">
        <f>ROUND(I223*H223,2)</f>
        <v>0</v>
      </c>
      <c r="R223" s="144">
        <f>ROUND(J223*H223,2)</f>
        <v>0</v>
      </c>
      <c r="S223" s="39"/>
      <c r="T223" s="209">
        <f>S223*H223</f>
        <v>0</v>
      </c>
      <c r="U223" s="209">
        <v>0</v>
      </c>
      <c r="V223" s="209">
        <f>U223*H223</f>
        <v>0</v>
      </c>
      <c r="W223" s="209">
        <v>0</v>
      </c>
      <c r="X223" s="210">
        <f>W223*H223</f>
        <v>0</v>
      </c>
      <c r="AR223" s="17" t="s">
        <v>177</v>
      </c>
      <c r="AT223" s="17" t="s">
        <v>173</v>
      </c>
      <c r="AU223" s="17" t="s">
        <v>188</v>
      </c>
      <c r="AY223" s="17" t="s">
        <v>171</v>
      </c>
      <c r="BE223" s="211">
        <f>IF(O223="základní",K223,0)</f>
        <v>0</v>
      </c>
      <c r="BF223" s="211">
        <f>IF(O223="snížená",K223,0)</f>
        <v>0</v>
      </c>
      <c r="BG223" s="211">
        <f>IF(O223="zákl. přenesená",K223,0)</f>
        <v>0</v>
      </c>
      <c r="BH223" s="211">
        <f>IF(O223="sníž. přenesená",K223,0)</f>
        <v>0</v>
      </c>
      <c r="BI223" s="211">
        <f>IF(O223="nulová",K223,0)</f>
        <v>0</v>
      </c>
      <c r="BJ223" s="17" t="s">
        <v>81</v>
      </c>
      <c r="BK223" s="211">
        <f>ROUND(P223*H223,2)</f>
        <v>0</v>
      </c>
      <c r="BL223" s="17" t="s">
        <v>177</v>
      </c>
      <c r="BM223" s="17" t="s">
        <v>342</v>
      </c>
    </row>
    <row r="224" spans="2:65" s="45" customFormat="1" ht="27" x14ac:dyDescent="0.3">
      <c r="B224" s="38"/>
      <c r="C224" s="39"/>
      <c r="D224" s="262" t="s">
        <v>179</v>
      </c>
      <c r="E224" s="39"/>
      <c r="F224" s="269" t="s">
        <v>2020</v>
      </c>
      <c r="G224" s="39"/>
      <c r="H224" s="39"/>
      <c r="I224" s="39"/>
      <c r="J224" s="39"/>
      <c r="K224" s="39"/>
      <c r="L224" s="39"/>
      <c r="M224" s="38"/>
      <c r="N224" s="214"/>
      <c r="O224" s="39"/>
      <c r="P224" s="39"/>
      <c r="Q224" s="39"/>
      <c r="R224" s="39"/>
      <c r="S224" s="39"/>
      <c r="T224" s="39"/>
      <c r="U224" s="39"/>
      <c r="V224" s="39"/>
      <c r="W224" s="39"/>
      <c r="X224" s="87"/>
      <c r="AT224" s="17" t="s">
        <v>179</v>
      </c>
      <c r="AU224" s="17" t="s">
        <v>188</v>
      </c>
    </row>
    <row r="225" spans="2:65" s="45" customFormat="1" ht="16.5" customHeight="1" x14ac:dyDescent="0.3">
      <c r="B225" s="38"/>
      <c r="C225" s="201" t="s">
        <v>270</v>
      </c>
      <c r="D225" s="201" t="s">
        <v>173</v>
      </c>
      <c r="E225" s="202" t="s">
        <v>2054</v>
      </c>
      <c r="F225" s="203" t="s">
        <v>2055</v>
      </c>
      <c r="G225" s="204" t="s">
        <v>1054</v>
      </c>
      <c r="H225" s="205">
        <v>2</v>
      </c>
      <c r="I225" s="7"/>
      <c r="J225" s="7"/>
      <c r="K225" s="206">
        <f>ROUND(P225*H225,2)</f>
        <v>0</v>
      </c>
      <c r="L225" s="203" t="s">
        <v>5</v>
      </c>
      <c r="M225" s="38"/>
      <c r="N225" s="207" t="s">
        <v>5</v>
      </c>
      <c r="O225" s="208" t="s">
        <v>42</v>
      </c>
      <c r="P225" s="144">
        <f>I225+J225</f>
        <v>0</v>
      </c>
      <c r="Q225" s="144">
        <f>ROUND(I225*H225,2)</f>
        <v>0</v>
      </c>
      <c r="R225" s="144">
        <f>ROUND(J225*H225,2)</f>
        <v>0</v>
      </c>
      <c r="S225" s="39"/>
      <c r="T225" s="209">
        <f>S225*H225</f>
        <v>0</v>
      </c>
      <c r="U225" s="209">
        <v>0</v>
      </c>
      <c r="V225" s="209">
        <f>U225*H225</f>
        <v>0</v>
      </c>
      <c r="W225" s="209">
        <v>0</v>
      </c>
      <c r="X225" s="210">
        <f>W225*H225</f>
        <v>0</v>
      </c>
      <c r="AR225" s="17" t="s">
        <v>177</v>
      </c>
      <c r="AT225" s="17" t="s">
        <v>173</v>
      </c>
      <c r="AU225" s="17" t="s">
        <v>188</v>
      </c>
      <c r="AY225" s="17" t="s">
        <v>171</v>
      </c>
      <c r="BE225" s="211">
        <f>IF(O225="základní",K225,0)</f>
        <v>0</v>
      </c>
      <c r="BF225" s="211">
        <f>IF(O225="snížená",K225,0)</f>
        <v>0</v>
      </c>
      <c r="BG225" s="211">
        <f>IF(O225="zákl. přenesená",K225,0)</f>
        <v>0</v>
      </c>
      <c r="BH225" s="211">
        <f>IF(O225="sníž. přenesená",K225,0)</f>
        <v>0</v>
      </c>
      <c r="BI225" s="211">
        <f>IF(O225="nulová",K225,0)</f>
        <v>0</v>
      </c>
      <c r="BJ225" s="17" t="s">
        <v>81</v>
      </c>
      <c r="BK225" s="211">
        <f>ROUND(P225*H225,2)</f>
        <v>0</v>
      </c>
      <c r="BL225" s="17" t="s">
        <v>177</v>
      </c>
      <c r="BM225" s="17" t="s">
        <v>350</v>
      </c>
    </row>
    <row r="226" spans="2:65" s="45" customFormat="1" ht="27" x14ac:dyDescent="0.3">
      <c r="B226" s="38"/>
      <c r="D226" s="212" t="s">
        <v>179</v>
      </c>
      <c r="F226" s="213" t="s">
        <v>2020</v>
      </c>
      <c r="M226" s="38"/>
      <c r="N226" s="214"/>
      <c r="O226" s="39"/>
      <c r="P226" s="39"/>
      <c r="Q226" s="39"/>
      <c r="R226" s="39"/>
      <c r="S226" s="39"/>
      <c r="T226" s="39"/>
      <c r="U226" s="39"/>
      <c r="V226" s="39"/>
      <c r="W226" s="39"/>
      <c r="X226" s="87"/>
      <c r="AT226" s="17" t="s">
        <v>179</v>
      </c>
      <c r="AU226" s="17" t="s">
        <v>188</v>
      </c>
    </row>
    <row r="227" spans="2:65" s="45" customFormat="1" ht="16.5" customHeight="1" x14ac:dyDescent="0.3">
      <c r="B227" s="38"/>
      <c r="C227" s="201" t="s">
        <v>273</v>
      </c>
      <c r="D227" s="201" t="s">
        <v>173</v>
      </c>
      <c r="E227" s="202" t="s">
        <v>2056</v>
      </c>
      <c r="F227" s="203" t="s">
        <v>2057</v>
      </c>
      <c r="G227" s="204" t="s">
        <v>1054</v>
      </c>
      <c r="H227" s="205">
        <v>1</v>
      </c>
      <c r="I227" s="7"/>
      <c r="J227" s="7"/>
      <c r="K227" s="206">
        <f>ROUND(P227*H227,2)</f>
        <v>0</v>
      </c>
      <c r="L227" s="203" t="s">
        <v>5</v>
      </c>
      <c r="M227" s="38"/>
      <c r="N227" s="207" t="s">
        <v>5</v>
      </c>
      <c r="O227" s="208" t="s">
        <v>42</v>
      </c>
      <c r="P227" s="144">
        <f>I227+J227</f>
        <v>0</v>
      </c>
      <c r="Q227" s="144">
        <f>ROUND(I227*H227,2)</f>
        <v>0</v>
      </c>
      <c r="R227" s="144">
        <f>ROUND(J227*H227,2)</f>
        <v>0</v>
      </c>
      <c r="S227" s="39"/>
      <c r="T227" s="209">
        <f>S227*H227</f>
        <v>0</v>
      </c>
      <c r="U227" s="209">
        <v>0</v>
      </c>
      <c r="V227" s="209">
        <f>U227*H227</f>
        <v>0</v>
      </c>
      <c r="W227" s="209">
        <v>0</v>
      </c>
      <c r="X227" s="210">
        <f>W227*H227</f>
        <v>0</v>
      </c>
      <c r="AR227" s="17" t="s">
        <v>177</v>
      </c>
      <c r="AT227" s="17" t="s">
        <v>173</v>
      </c>
      <c r="AU227" s="17" t="s">
        <v>188</v>
      </c>
      <c r="AY227" s="17" t="s">
        <v>171</v>
      </c>
      <c r="BE227" s="211">
        <f>IF(O227="základní",K227,0)</f>
        <v>0</v>
      </c>
      <c r="BF227" s="211">
        <f>IF(O227="snížená",K227,0)</f>
        <v>0</v>
      </c>
      <c r="BG227" s="211">
        <f>IF(O227="zákl. přenesená",K227,0)</f>
        <v>0</v>
      </c>
      <c r="BH227" s="211">
        <f>IF(O227="sníž. přenesená",K227,0)</f>
        <v>0</v>
      </c>
      <c r="BI227" s="211">
        <f>IF(O227="nulová",K227,0)</f>
        <v>0</v>
      </c>
      <c r="BJ227" s="17" t="s">
        <v>81</v>
      </c>
      <c r="BK227" s="211">
        <f>ROUND(P227*H227,2)</f>
        <v>0</v>
      </c>
      <c r="BL227" s="17" t="s">
        <v>177</v>
      </c>
      <c r="BM227" s="17" t="s">
        <v>359</v>
      </c>
    </row>
    <row r="228" spans="2:65" s="45" customFormat="1" ht="27" x14ac:dyDescent="0.3">
      <c r="B228" s="38"/>
      <c r="C228" s="39"/>
      <c r="D228" s="262" t="s">
        <v>179</v>
      </c>
      <c r="E228" s="39"/>
      <c r="F228" s="269" t="s">
        <v>2020</v>
      </c>
      <c r="G228" s="39"/>
      <c r="H228" s="39"/>
      <c r="I228" s="39"/>
      <c r="J228" s="39"/>
      <c r="K228" s="39"/>
      <c r="L228" s="39"/>
      <c r="M228" s="38"/>
      <c r="N228" s="214"/>
      <c r="O228" s="39"/>
      <c r="P228" s="39"/>
      <c r="Q228" s="39"/>
      <c r="R228" s="39"/>
      <c r="S228" s="39"/>
      <c r="T228" s="39"/>
      <c r="U228" s="39"/>
      <c r="V228" s="39"/>
      <c r="W228" s="39"/>
      <c r="X228" s="87"/>
      <c r="AT228" s="17" t="s">
        <v>179</v>
      </c>
      <c r="AU228" s="17" t="s">
        <v>188</v>
      </c>
    </row>
    <row r="229" spans="2:65" s="45" customFormat="1" ht="16.5" customHeight="1" x14ac:dyDescent="0.3">
      <c r="B229" s="38"/>
      <c r="C229" s="201" t="s">
        <v>277</v>
      </c>
      <c r="D229" s="201" t="s">
        <v>173</v>
      </c>
      <c r="E229" s="202" t="s">
        <v>2058</v>
      </c>
      <c r="F229" s="203" t="s">
        <v>2059</v>
      </c>
      <c r="G229" s="204" t="s">
        <v>1054</v>
      </c>
      <c r="H229" s="205">
        <v>11</v>
      </c>
      <c r="I229" s="7"/>
      <c r="J229" s="7"/>
      <c r="K229" s="206">
        <f>ROUND(P229*H229,2)</f>
        <v>0</v>
      </c>
      <c r="L229" s="203" t="s">
        <v>5</v>
      </c>
      <c r="M229" s="38"/>
      <c r="N229" s="207" t="s">
        <v>5</v>
      </c>
      <c r="O229" s="208" t="s">
        <v>42</v>
      </c>
      <c r="P229" s="144">
        <f>I229+J229</f>
        <v>0</v>
      </c>
      <c r="Q229" s="144">
        <f>ROUND(I229*H229,2)</f>
        <v>0</v>
      </c>
      <c r="R229" s="144">
        <f>ROUND(J229*H229,2)</f>
        <v>0</v>
      </c>
      <c r="S229" s="39"/>
      <c r="T229" s="209">
        <f>S229*H229</f>
        <v>0</v>
      </c>
      <c r="U229" s="209">
        <v>0</v>
      </c>
      <c r="V229" s="209">
        <f>U229*H229</f>
        <v>0</v>
      </c>
      <c r="W229" s="209">
        <v>0</v>
      </c>
      <c r="X229" s="210">
        <f>W229*H229</f>
        <v>0</v>
      </c>
      <c r="AR229" s="17" t="s">
        <v>177</v>
      </c>
      <c r="AT229" s="17" t="s">
        <v>173</v>
      </c>
      <c r="AU229" s="17" t="s">
        <v>188</v>
      </c>
      <c r="AY229" s="17" t="s">
        <v>171</v>
      </c>
      <c r="BE229" s="211">
        <f>IF(O229="základní",K229,0)</f>
        <v>0</v>
      </c>
      <c r="BF229" s="211">
        <f>IF(O229="snížená",K229,0)</f>
        <v>0</v>
      </c>
      <c r="BG229" s="211">
        <f>IF(O229="zákl. přenesená",K229,0)</f>
        <v>0</v>
      </c>
      <c r="BH229" s="211">
        <f>IF(O229="sníž. přenesená",K229,0)</f>
        <v>0</v>
      </c>
      <c r="BI229" s="211">
        <f>IF(O229="nulová",K229,0)</f>
        <v>0</v>
      </c>
      <c r="BJ229" s="17" t="s">
        <v>81</v>
      </c>
      <c r="BK229" s="211">
        <f>ROUND(P229*H229,2)</f>
        <v>0</v>
      </c>
      <c r="BL229" s="17" t="s">
        <v>177</v>
      </c>
      <c r="BM229" s="17" t="s">
        <v>367</v>
      </c>
    </row>
    <row r="230" spans="2:65" s="45" customFormat="1" ht="27" x14ac:dyDescent="0.3">
      <c r="B230" s="38"/>
      <c r="D230" s="212" t="s">
        <v>179</v>
      </c>
      <c r="F230" s="213" t="s">
        <v>2020</v>
      </c>
      <c r="M230" s="38"/>
      <c r="N230" s="214"/>
      <c r="O230" s="39"/>
      <c r="P230" s="39"/>
      <c r="Q230" s="39"/>
      <c r="R230" s="39"/>
      <c r="S230" s="39"/>
      <c r="T230" s="39"/>
      <c r="U230" s="39"/>
      <c r="V230" s="39"/>
      <c r="W230" s="39"/>
      <c r="X230" s="87"/>
      <c r="AT230" s="17" t="s">
        <v>179</v>
      </c>
      <c r="AU230" s="17" t="s">
        <v>188</v>
      </c>
    </row>
    <row r="231" spans="2:65" s="45" customFormat="1" ht="16.5" customHeight="1" x14ac:dyDescent="0.3">
      <c r="B231" s="38"/>
      <c r="C231" s="201" t="s">
        <v>11</v>
      </c>
      <c r="D231" s="201" t="s">
        <v>173</v>
      </c>
      <c r="E231" s="202" t="s">
        <v>2060</v>
      </c>
      <c r="F231" s="203" t="s">
        <v>2061</v>
      </c>
      <c r="G231" s="204" t="s">
        <v>1054</v>
      </c>
      <c r="H231" s="205">
        <v>1</v>
      </c>
      <c r="I231" s="7"/>
      <c r="J231" s="7"/>
      <c r="K231" s="206">
        <f>ROUND(P231*H231,2)</f>
        <v>0</v>
      </c>
      <c r="L231" s="203" t="s">
        <v>5</v>
      </c>
      <c r="M231" s="38"/>
      <c r="N231" s="207" t="s">
        <v>5</v>
      </c>
      <c r="O231" s="208" t="s">
        <v>42</v>
      </c>
      <c r="P231" s="144">
        <f>I231+J231</f>
        <v>0</v>
      </c>
      <c r="Q231" s="144">
        <f>ROUND(I231*H231,2)</f>
        <v>0</v>
      </c>
      <c r="R231" s="144">
        <f>ROUND(J231*H231,2)</f>
        <v>0</v>
      </c>
      <c r="S231" s="39"/>
      <c r="T231" s="209">
        <f>S231*H231</f>
        <v>0</v>
      </c>
      <c r="U231" s="209">
        <v>0</v>
      </c>
      <c r="V231" s="209">
        <f>U231*H231</f>
        <v>0</v>
      </c>
      <c r="W231" s="209">
        <v>0</v>
      </c>
      <c r="X231" s="210">
        <f>W231*H231</f>
        <v>0</v>
      </c>
      <c r="AR231" s="17" t="s">
        <v>177</v>
      </c>
      <c r="AT231" s="17" t="s">
        <v>173</v>
      </c>
      <c r="AU231" s="17" t="s">
        <v>188</v>
      </c>
      <c r="AY231" s="17" t="s">
        <v>171</v>
      </c>
      <c r="BE231" s="211">
        <f>IF(O231="základní",K231,0)</f>
        <v>0</v>
      </c>
      <c r="BF231" s="211">
        <f>IF(O231="snížená",K231,0)</f>
        <v>0</v>
      </c>
      <c r="BG231" s="211">
        <f>IF(O231="zákl. přenesená",K231,0)</f>
        <v>0</v>
      </c>
      <c r="BH231" s="211">
        <f>IF(O231="sníž. přenesená",K231,0)</f>
        <v>0</v>
      </c>
      <c r="BI231" s="211">
        <f>IF(O231="nulová",K231,0)</f>
        <v>0</v>
      </c>
      <c r="BJ231" s="17" t="s">
        <v>81</v>
      </c>
      <c r="BK231" s="211">
        <f>ROUND(P231*H231,2)</f>
        <v>0</v>
      </c>
      <c r="BL231" s="17" t="s">
        <v>177</v>
      </c>
      <c r="BM231" s="17" t="s">
        <v>375</v>
      </c>
    </row>
    <row r="232" spans="2:65" s="45" customFormat="1" ht="27" x14ac:dyDescent="0.3">
      <c r="B232" s="38"/>
      <c r="C232" s="39"/>
      <c r="D232" s="262" t="s">
        <v>179</v>
      </c>
      <c r="E232" s="39"/>
      <c r="F232" s="269" t="s">
        <v>2020</v>
      </c>
      <c r="G232" s="39"/>
      <c r="H232" s="39"/>
      <c r="I232" s="39"/>
      <c r="J232" s="39"/>
      <c r="K232" s="39"/>
      <c r="L232" s="39"/>
      <c r="M232" s="38"/>
      <c r="N232" s="214"/>
      <c r="O232" s="39"/>
      <c r="P232" s="39"/>
      <c r="Q232" s="39"/>
      <c r="R232" s="39"/>
      <c r="S232" s="39"/>
      <c r="T232" s="39"/>
      <c r="U232" s="39"/>
      <c r="V232" s="39"/>
      <c r="W232" s="39"/>
      <c r="X232" s="87"/>
      <c r="AT232" s="17" t="s">
        <v>179</v>
      </c>
      <c r="AU232" s="17" t="s">
        <v>188</v>
      </c>
    </row>
    <row r="233" spans="2:65" s="45" customFormat="1" ht="16.5" customHeight="1" x14ac:dyDescent="0.3">
      <c r="B233" s="38"/>
      <c r="C233" s="201" t="s">
        <v>284</v>
      </c>
      <c r="D233" s="201" t="s">
        <v>173</v>
      </c>
      <c r="E233" s="202" t="s">
        <v>2062</v>
      </c>
      <c r="F233" s="203" t="s">
        <v>2063</v>
      </c>
      <c r="G233" s="204" t="s">
        <v>1054</v>
      </c>
      <c r="H233" s="205">
        <v>2</v>
      </c>
      <c r="I233" s="7"/>
      <c r="J233" s="7"/>
      <c r="K233" s="206">
        <f>ROUND(P233*H233,2)</f>
        <v>0</v>
      </c>
      <c r="L233" s="203" t="s">
        <v>5</v>
      </c>
      <c r="M233" s="38"/>
      <c r="N233" s="207" t="s">
        <v>5</v>
      </c>
      <c r="O233" s="208" t="s">
        <v>42</v>
      </c>
      <c r="P233" s="144">
        <f>I233+J233</f>
        <v>0</v>
      </c>
      <c r="Q233" s="144">
        <f>ROUND(I233*H233,2)</f>
        <v>0</v>
      </c>
      <c r="R233" s="144">
        <f>ROUND(J233*H233,2)</f>
        <v>0</v>
      </c>
      <c r="S233" s="39"/>
      <c r="T233" s="209">
        <f>S233*H233</f>
        <v>0</v>
      </c>
      <c r="U233" s="209">
        <v>0</v>
      </c>
      <c r="V233" s="209">
        <f>U233*H233</f>
        <v>0</v>
      </c>
      <c r="W233" s="209">
        <v>0</v>
      </c>
      <c r="X233" s="210">
        <f>W233*H233</f>
        <v>0</v>
      </c>
      <c r="AR233" s="17" t="s">
        <v>177</v>
      </c>
      <c r="AT233" s="17" t="s">
        <v>173</v>
      </c>
      <c r="AU233" s="17" t="s">
        <v>188</v>
      </c>
      <c r="AY233" s="17" t="s">
        <v>171</v>
      </c>
      <c r="BE233" s="211">
        <f>IF(O233="základní",K233,0)</f>
        <v>0</v>
      </c>
      <c r="BF233" s="211">
        <f>IF(O233="snížená",K233,0)</f>
        <v>0</v>
      </c>
      <c r="BG233" s="211">
        <f>IF(O233="zákl. přenesená",K233,0)</f>
        <v>0</v>
      </c>
      <c r="BH233" s="211">
        <f>IF(O233="sníž. přenesená",K233,0)</f>
        <v>0</v>
      </c>
      <c r="BI233" s="211">
        <f>IF(O233="nulová",K233,0)</f>
        <v>0</v>
      </c>
      <c r="BJ233" s="17" t="s">
        <v>81</v>
      </c>
      <c r="BK233" s="211">
        <f>ROUND(P233*H233,2)</f>
        <v>0</v>
      </c>
      <c r="BL233" s="17" t="s">
        <v>177</v>
      </c>
      <c r="BM233" s="17" t="s">
        <v>383</v>
      </c>
    </row>
    <row r="234" spans="2:65" s="45" customFormat="1" ht="27" x14ac:dyDescent="0.3">
      <c r="B234" s="38"/>
      <c r="D234" s="212" t="s">
        <v>179</v>
      </c>
      <c r="F234" s="213" t="s">
        <v>2020</v>
      </c>
      <c r="M234" s="38"/>
      <c r="N234" s="214"/>
      <c r="O234" s="39"/>
      <c r="P234" s="39"/>
      <c r="Q234" s="39"/>
      <c r="R234" s="39"/>
      <c r="S234" s="39"/>
      <c r="T234" s="39"/>
      <c r="U234" s="39"/>
      <c r="V234" s="39"/>
      <c r="W234" s="39"/>
      <c r="X234" s="87"/>
      <c r="AT234" s="17" t="s">
        <v>179</v>
      </c>
      <c r="AU234" s="17" t="s">
        <v>188</v>
      </c>
    </row>
    <row r="235" spans="2:65" s="45" customFormat="1" ht="16.5" customHeight="1" x14ac:dyDescent="0.3">
      <c r="B235" s="38"/>
      <c r="C235" s="201" t="s">
        <v>289</v>
      </c>
      <c r="D235" s="201" t="s">
        <v>173</v>
      </c>
      <c r="E235" s="202" t="s">
        <v>2064</v>
      </c>
      <c r="F235" s="203" t="s">
        <v>2065</v>
      </c>
      <c r="G235" s="204" t="s">
        <v>1054</v>
      </c>
      <c r="H235" s="205">
        <v>2</v>
      </c>
      <c r="I235" s="7"/>
      <c r="J235" s="7"/>
      <c r="K235" s="206">
        <f>ROUND(P235*H235,2)</f>
        <v>0</v>
      </c>
      <c r="L235" s="203" t="s">
        <v>5</v>
      </c>
      <c r="M235" s="38"/>
      <c r="N235" s="207" t="s">
        <v>5</v>
      </c>
      <c r="O235" s="208" t="s">
        <v>42</v>
      </c>
      <c r="P235" s="144">
        <f>I235+J235</f>
        <v>0</v>
      </c>
      <c r="Q235" s="144">
        <f>ROUND(I235*H235,2)</f>
        <v>0</v>
      </c>
      <c r="R235" s="144">
        <f>ROUND(J235*H235,2)</f>
        <v>0</v>
      </c>
      <c r="S235" s="39"/>
      <c r="T235" s="209">
        <f>S235*H235</f>
        <v>0</v>
      </c>
      <c r="U235" s="209">
        <v>0</v>
      </c>
      <c r="V235" s="209">
        <f>U235*H235</f>
        <v>0</v>
      </c>
      <c r="W235" s="209">
        <v>0</v>
      </c>
      <c r="X235" s="210">
        <f>W235*H235</f>
        <v>0</v>
      </c>
      <c r="AR235" s="17" t="s">
        <v>177</v>
      </c>
      <c r="AT235" s="17" t="s">
        <v>173</v>
      </c>
      <c r="AU235" s="17" t="s">
        <v>188</v>
      </c>
      <c r="AY235" s="17" t="s">
        <v>171</v>
      </c>
      <c r="BE235" s="211">
        <f>IF(O235="základní",K235,0)</f>
        <v>0</v>
      </c>
      <c r="BF235" s="211">
        <f>IF(O235="snížená",K235,0)</f>
        <v>0</v>
      </c>
      <c r="BG235" s="211">
        <f>IF(O235="zákl. přenesená",K235,0)</f>
        <v>0</v>
      </c>
      <c r="BH235" s="211">
        <f>IF(O235="sníž. přenesená",K235,0)</f>
        <v>0</v>
      </c>
      <c r="BI235" s="211">
        <f>IF(O235="nulová",K235,0)</f>
        <v>0</v>
      </c>
      <c r="BJ235" s="17" t="s">
        <v>81</v>
      </c>
      <c r="BK235" s="211">
        <f>ROUND(P235*H235,2)</f>
        <v>0</v>
      </c>
      <c r="BL235" s="17" t="s">
        <v>177</v>
      </c>
      <c r="BM235" s="17" t="s">
        <v>392</v>
      </c>
    </row>
    <row r="236" spans="2:65" s="45" customFormat="1" ht="27" x14ac:dyDescent="0.3">
      <c r="B236" s="38"/>
      <c r="C236" s="39"/>
      <c r="D236" s="262" t="s">
        <v>179</v>
      </c>
      <c r="E236" s="39"/>
      <c r="F236" s="269" t="s">
        <v>2020</v>
      </c>
      <c r="G236" s="39"/>
      <c r="H236" s="39"/>
      <c r="I236" s="39"/>
      <c r="J236" s="39"/>
      <c r="K236" s="39"/>
      <c r="L236" s="39"/>
      <c r="M236" s="38"/>
      <c r="N236" s="214"/>
      <c r="O236" s="39"/>
      <c r="P236" s="39"/>
      <c r="Q236" s="39"/>
      <c r="R236" s="39"/>
      <c r="S236" s="39"/>
      <c r="T236" s="39"/>
      <c r="U236" s="39"/>
      <c r="V236" s="39"/>
      <c r="W236" s="39"/>
      <c r="X236" s="87"/>
      <c r="AT236" s="17" t="s">
        <v>179</v>
      </c>
      <c r="AU236" s="17" t="s">
        <v>188</v>
      </c>
    </row>
    <row r="237" spans="2:65" s="45" customFormat="1" ht="16.5" customHeight="1" x14ac:dyDescent="0.3">
      <c r="B237" s="38"/>
      <c r="C237" s="201" t="s">
        <v>294</v>
      </c>
      <c r="D237" s="201" t="s">
        <v>173</v>
      </c>
      <c r="E237" s="202" t="s">
        <v>2066</v>
      </c>
      <c r="F237" s="203" t="s">
        <v>2067</v>
      </c>
      <c r="G237" s="204" t="s">
        <v>1054</v>
      </c>
      <c r="H237" s="205">
        <v>4</v>
      </c>
      <c r="I237" s="7"/>
      <c r="J237" s="7"/>
      <c r="K237" s="206">
        <f>ROUND(P237*H237,2)</f>
        <v>0</v>
      </c>
      <c r="L237" s="203" t="s">
        <v>5</v>
      </c>
      <c r="M237" s="38"/>
      <c r="N237" s="207" t="s">
        <v>5</v>
      </c>
      <c r="O237" s="208" t="s">
        <v>42</v>
      </c>
      <c r="P237" s="144">
        <f>I237+J237</f>
        <v>0</v>
      </c>
      <c r="Q237" s="144">
        <f>ROUND(I237*H237,2)</f>
        <v>0</v>
      </c>
      <c r="R237" s="144">
        <f>ROUND(J237*H237,2)</f>
        <v>0</v>
      </c>
      <c r="S237" s="39"/>
      <c r="T237" s="209">
        <f>S237*H237</f>
        <v>0</v>
      </c>
      <c r="U237" s="209">
        <v>0</v>
      </c>
      <c r="V237" s="209">
        <f>U237*H237</f>
        <v>0</v>
      </c>
      <c r="W237" s="209">
        <v>0</v>
      </c>
      <c r="X237" s="210">
        <f>W237*H237</f>
        <v>0</v>
      </c>
      <c r="AR237" s="17" t="s">
        <v>177</v>
      </c>
      <c r="AT237" s="17" t="s">
        <v>173</v>
      </c>
      <c r="AU237" s="17" t="s">
        <v>188</v>
      </c>
      <c r="AY237" s="17" t="s">
        <v>171</v>
      </c>
      <c r="BE237" s="211">
        <f>IF(O237="základní",K237,0)</f>
        <v>0</v>
      </c>
      <c r="BF237" s="211">
        <f>IF(O237="snížená",K237,0)</f>
        <v>0</v>
      </c>
      <c r="BG237" s="211">
        <f>IF(O237="zákl. přenesená",K237,0)</f>
        <v>0</v>
      </c>
      <c r="BH237" s="211">
        <f>IF(O237="sníž. přenesená",K237,0)</f>
        <v>0</v>
      </c>
      <c r="BI237" s="211">
        <f>IF(O237="nulová",K237,0)</f>
        <v>0</v>
      </c>
      <c r="BJ237" s="17" t="s">
        <v>81</v>
      </c>
      <c r="BK237" s="211">
        <f>ROUND(P237*H237,2)</f>
        <v>0</v>
      </c>
      <c r="BL237" s="17" t="s">
        <v>177</v>
      </c>
      <c r="BM237" s="17" t="s">
        <v>404</v>
      </c>
    </row>
    <row r="238" spans="2:65" s="45" customFormat="1" ht="27" x14ac:dyDescent="0.3">
      <c r="B238" s="38"/>
      <c r="D238" s="212" t="s">
        <v>179</v>
      </c>
      <c r="F238" s="213" t="s">
        <v>2020</v>
      </c>
      <c r="M238" s="38"/>
      <c r="N238" s="214"/>
      <c r="O238" s="39"/>
      <c r="P238" s="39"/>
      <c r="Q238" s="39"/>
      <c r="R238" s="39"/>
      <c r="S238" s="39"/>
      <c r="T238" s="39"/>
      <c r="U238" s="39"/>
      <c r="V238" s="39"/>
      <c r="W238" s="39"/>
      <c r="X238" s="87"/>
      <c r="AT238" s="17" t="s">
        <v>179</v>
      </c>
      <c r="AU238" s="17" t="s">
        <v>188</v>
      </c>
    </row>
    <row r="239" spans="2:65" s="45" customFormat="1" ht="16.5" customHeight="1" x14ac:dyDescent="0.3">
      <c r="B239" s="38"/>
      <c r="C239" s="201" t="s">
        <v>298</v>
      </c>
      <c r="D239" s="201" t="s">
        <v>173</v>
      </c>
      <c r="E239" s="202" t="s">
        <v>2068</v>
      </c>
      <c r="F239" s="203" t="s">
        <v>2069</v>
      </c>
      <c r="G239" s="204" t="s">
        <v>1054</v>
      </c>
      <c r="H239" s="205">
        <v>1</v>
      </c>
      <c r="I239" s="7"/>
      <c r="J239" s="7"/>
      <c r="K239" s="206">
        <f>ROUND(P239*H239,2)</f>
        <v>0</v>
      </c>
      <c r="L239" s="203" t="s">
        <v>5</v>
      </c>
      <c r="M239" s="38"/>
      <c r="N239" s="207" t="s">
        <v>5</v>
      </c>
      <c r="O239" s="208" t="s">
        <v>42</v>
      </c>
      <c r="P239" s="144">
        <f>I239+J239</f>
        <v>0</v>
      </c>
      <c r="Q239" s="144">
        <f>ROUND(I239*H239,2)</f>
        <v>0</v>
      </c>
      <c r="R239" s="144">
        <f>ROUND(J239*H239,2)</f>
        <v>0</v>
      </c>
      <c r="S239" s="39"/>
      <c r="T239" s="209">
        <f>S239*H239</f>
        <v>0</v>
      </c>
      <c r="U239" s="209">
        <v>0</v>
      </c>
      <c r="V239" s="209">
        <f>U239*H239</f>
        <v>0</v>
      </c>
      <c r="W239" s="209">
        <v>0</v>
      </c>
      <c r="X239" s="210">
        <f>W239*H239</f>
        <v>0</v>
      </c>
      <c r="AR239" s="17" t="s">
        <v>177</v>
      </c>
      <c r="AT239" s="17" t="s">
        <v>173</v>
      </c>
      <c r="AU239" s="17" t="s">
        <v>188</v>
      </c>
      <c r="AY239" s="17" t="s">
        <v>171</v>
      </c>
      <c r="BE239" s="211">
        <f>IF(O239="základní",K239,0)</f>
        <v>0</v>
      </c>
      <c r="BF239" s="211">
        <f>IF(O239="snížená",K239,0)</f>
        <v>0</v>
      </c>
      <c r="BG239" s="211">
        <f>IF(O239="zákl. přenesená",K239,0)</f>
        <v>0</v>
      </c>
      <c r="BH239" s="211">
        <f>IF(O239="sníž. přenesená",K239,0)</f>
        <v>0</v>
      </c>
      <c r="BI239" s="211">
        <f>IF(O239="nulová",K239,0)</f>
        <v>0</v>
      </c>
      <c r="BJ239" s="17" t="s">
        <v>81</v>
      </c>
      <c r="BK239" s="211">
        <f>ROUND(P239*H239,2)</f>
        <v>0</v>
      </c>
      <c r="BL239" s="17" t="s">
        <v>177</v>
      </c>
      <c r="BM239" s="17" t="s">
        <v>416</v>
      </c>
    </row>
    <row r="240" spans="2:65" s="45" customFormat="1" ht="27" x14ac:dyDescent="0.3">
      <c r="B240" s="38"/>
      <c r="C240" s="39"/>
      <c r="D240" s="262" t="s">
        <v>179</v>
      </c>
      <c r="E240" s="39"/>
      <c r="F240" s="269" t="s">
        <v>2020</v>
      </c>
      <c r="G240" s="39"/>
      <c r="H240" s="39"/>
      <c r="I240" s="39"/>
      <c r="J240" s="39"/>
      <c r="K240" s="39"/>
      <c r="L240" s="39"/>
      <c r="M240" s="38"/>
      <c r="N240" s="214"/>
      <c r="O240" s="39"/>
      <c r="P240" s="39"/>
      <c r="Q240" s="39"/>
      <c r="R240" s="39"/>
      <c r="S240" s="39"/>
      <c r="T240" s="39"/>
      <c r="U240" s="39"/>
      <c r="V240" s="39"/>
      <c r="W240" s="39"/>
      <c r="X240" s="87"/>
      <c r="AT240" s="17" t="s">
        <v>179</v>
      </c>
      <c r="AU240" s="17" t="s">
        <v>188</v>
      </c>
    </row>
    <row r="241" spans="2:65" s="45" customFormat="1" ht="16.5" customHeight="1" x14ac:dyDescent="0.3">
      <c r="B241" s="38"/>
      <c r="C241" s="201" t="s">
        <v>303</v>
      </c>
      <c r="D241" s="201" t="s">
        <v>173</v>
      </c>
      <c r="E241" s="202" t="s">
        <v>2070</v>
      </c>
      <c r="F241" s="203" t="s">
        <v>2071</v>
      </c>
      <c r="G241" s="204" t="s">
        <v>1054</v>
      </c>
      <c r="H241" s="205">
        <v>2</v>
      </c>
      <c r="I241" s="7"/>
      <c r="J241" s="7"/>
      <c r="K241" s="206">
        <f>ROUND(P241*H241,2)</f>
        <v>0</v>
      </c>
      <c r="L241" s="203" t="s">
        <v>5</v>
      </c>
      <c r="M241" s="38"/>
      <c r="N241" s="207" t="s">
        <v>5</v>
      </c>
      <c r="O241" s="208" t="s">
        <v>42</v>
      </c>
      <c r="P241" s="144">
        <f>I241+J241</f>
        <v>0</v>
      </c>
      <c r="Q241" s="144">
        <f>ROUND(I241*H241,2)</f>
        <v>0</v>
      </c>
      <c r="R241" s="144">
        <f>ROUND(J241*H241,2)</f>
        <v>0</v>
      </c>
      <c r="S241" s="39"/>
      <c r="T241" s="209">
        <f>S241*H241</f>
        <v>0</v>
      </c>
      <c r="U241" s="209">
        <v>0</v>
      </c>
      <c r="V241" s="209">
        <f>U241*H241</f>
        <v>0</v>
      </c>
      <c r="W241" s="209">
        <v>0</v>
      </c>
      <c r="X241" s="210">
        <f>W241*H241</f>
        <v>0</v>
      </c>
      <c r="AR241" s="17" t="s">
        <v>177</v>
      </c>
      <c r="AT241" s="17" t="s">
        <v>173</v>
      </c>
      <c r="AU241" s="17" t="s">
        <v>188</v>
      </c>
      <c r="AY241" s="17" t="s">
        <v>171</v>
      </c>
      <c r="BE241" s="211">
        <f>IF(O241="základní",K241,0)</f>
        <v>0</v>
      </c>
      <c r="BF241" s="211">
        <f>IF(O241="snížená",K241,0)</f>
        <v>0</v>
      </c>
      <c r="BG241" s="211">
        <f>IF(O241="zákl. přenesená",K241,0)</f>
        <v>0</v>
      </c>
      <c r="BH241" s="211">
        <f>IF(O241="sníž. přenesená",K241,0)</f>
        <v>0</v>
      </c>
      <c r="BI241" s="211">
        <f>IF(O241="nulová",K241,0)</f>
        <v>0</v>
      </c>
      <c r="BJ241" s="17" t="s">
        <v>81</v>
      </c>
      <c r="BK241" s="211">
        <f>ROUND(P241*H241,2)</f>
        <v>0</v>
      </c>
      <c r="BL241" s="17" t="s">
        <v>177</v>
      </c>
      <c r="BM241" s="17" t="s">
        <v>426</v>
      </c>
    </row>
    <row r="242" spans="2:65" s="45" customFormat="1" ht="27" x14ac:dyDescent="0.3">
      <c r="B242" s="38"/>
      <c r="D242" s="212" t="s">
        <v>179</v>
      </c>
      <c r="F242" s="213" t="s">
        <v>2020</v>
      </c>
      <c r="M242" s="38"/>
      <c r="N242" s="214"/>
      <c r="O242" s="39"/>
      <c r="P242" s="39"/>
      <c r="Q242" s="39"/>
      <c r="R242" s="39"/>
      <c r="S242" s="39"/>
      <c r="T242" s="39"/>
      <c r="U242" s="39"/>
      <c r="V242" s="39"/>
      <c r="W242" s="39"/>
      <c r="X242" s="87"/>
      <c r="AT242" s="17" t="s">
        <v>179</v>
      </c>
      <c r="AU242" s="17" t="s">
        <v>188</v>
      </c>
    </row>
    <row r="243" spans="2:65" s="45" customFormat="1" ht="16.5" customHeight="1" x14ac:dyDescent="0.3">
      <c r="B243" s="38"/>
      <c r="C243" s="201" t="s">
        <v>307</v>
      </c>
      <c r="D243" s="201" t="s">
        <v>173</v>
      </c>
      <c r="E243" s="202" t="s">
        <v>2072</v>
      </c>
      <c r="F243" s="203" t="s">
        <v>2073</v>
      </c>
      <c r="G243" s="204" t="s">
        <v>1054</v>
      </c>
      <c r="H243" s="205">
        <v>2</v>
      </c>
      <c r="I243" s="7"/>
      <c r="J243" s="7"/>
      <c r="K243" s="206">
        <f>ROUND(P243*H243,2)</f>
        <v>0</v>
      </c>
      <c r="L243" s="203" t="s">
        <v>5</v>
      </c>
      <c r="M243" s="38"/>
      <c r="N243" s="207" t="s">
        <v>5</v>
      </c>
      <c r="O243" s="208" t="s">
        <v>42</v>
      </c>
      <c r="P243" s="144">
        <f>I243+J243</f>
        <v>0</v>
      </c>
      <c r="Q243" s="144">
        <f>ROUND(I243*H243,2)</f>
        <v>0</v>
      </c>
      <c r="R243" s="144">
        <f>ROUND(J243*H243,2)</f>
        <v>0</v>
      </c>
      <c r="S243" s="39"/>
      <c r="T243" s="209">
        <f>S243*H243</f>
        <v>0</v>
      </c>
      <c r="U243" s="209">
        <v>0</v>
      </c>
      <c r="V243" s="209">
        <f>U243*H243</f>
        <v>0</v>
      </c>
      <c r="W243" s="209">
        <v>0</v>
      </c>
      <c r="X243" s="210">
        <f>W243*H243</f>
        <v>0</v>
      </c>
      <c r="AR243" s="17" t="s">
        <v>177</v>
      </c>
      <c r="AT243" s="17" t="s">
        <v>173</v>
      </c>
      <c r="AU243" s="17" t="s">
        <v>188</v>
      </c>
      <c r="AY243" s="17" t="s">
        <v>171</v>
      </c>
      <c r="BE243" s="211">
        <f>IF(O243="základní",K243,0)</f>
        <v>0</v>
      </c>
      <c r="BF243" s="211">
        <f>IF(O243="snížená",K243,0)</f>
        <v>0</v>
      </c>
      <c r="BG243" s="211">
        <f>IF(O243="zákl. přenesená",K243,0)</f>
        <v>0</v>
      </c>
      <c r="BH243" s="211">
        <f>IF(O243="sníž. přenesená",K243,0)</f>
        <v>0</v>
      </c>
      <c r="BI243" s="211">
        <f>IF(O243="nulová",K243,0)</f>
        <v>0</v>
      </c>
      <c r="BJ243" s="17" t="s">
        <v>81</v>
      </c>
      <c r="BK243" s="211">
        <f>ROUND(P243*H243,2)</f>
        <v>0</v>
      </c>
      <c r="BL243" s="17" t="s">
        <v>177</v>
      </c>
      <c r="BM243" s="17" t="s">
        <v>438</v>
      </c>
    </row>
    <row r="244" spans="2:65" s="45" customFormat="1" ht="27" x14ac:dyDescent="0.3">
      <c r="B244" s="38"/>
      <c r="C244" s="39"/>
      <c r="D244" s="262" t="s">
        <v>179</v>
      </c>
      <c r="E244" s="39"/>
      <c r="F244" s="269" t="s">
        <v>2020</v>
      </c>
      <c r="G244" s="39"/>
      <c r="H244" s="39"/>
      <c r="I244" s="39"/>
      <c r="J244" s="39"/>
      <c r="K244" s="39"/>
      <c r="L244" s="39"/>
      <c r="M244" s="38"/>
      <c r="N244" s="214"/>
      <c r="O244" s="39"/>
      <c r="P244" s="39"/>
      <c r="Q244" s="39"/>
      <c r="R244" s="39"/>
      <c r="S244" s="39"/>
      <c r="T244" s="39"/>
      <c r="U244" s="39"/>
      <c r="V244" s="39"/>
      <c r="W244" s="39"/>
      <c r="X244" s="87"/>
      <c r="AT244" s="17" t="s">
        <v>179</v>
      </c>
      <c r="AU244" s="17" t="s">
        <v>188</v>
      </c>
    </row>
    <row r="245" spans="2:65" s="45" customFormat="1" ht="16.5" customHeight="1" x14ac:dyDescent="0.3">
      <c r="B245" s="38"/>
      <c r="C245" s="201" t="s">
        <v>312</v>
      </c>
      <c r="D245" s="201" t="s">
        <v>173</v>
      </c>
      <c r="E245" s="202" t="s">
        <v>2074</v>
      </c>
      <c r="F245" s="203" t="s">
        <v>2075</v>
      </c>
      <c r="G245" s="204" t="s">
        <v>1054</v>
      </c>
      <c r="H245" s="205">
        <v>3</v>
      </c>
      <c r="I245" s="7"/>
      <c r="J245" s="7"/>
      <c r="K245" s="206">
        <f>ROUND(P245*H245,2)</f>
        <v>0</v>
      </c>
      <c r="L245" s="203" t="s">
        <v>5</v>
      </c>
      <c r="M245" s="38"/>
      <c r="N245" s="207" t="s">
        <v>5</v>
      </c>
      <c r="O245" s="208" t="s">
        <v>42</v>
      </c>
      <c r="P245" s="144">
        <f>I245+J245</f>
        <v>0</v>
      </c>
      <c r="Q245" s="144">
        <f>ROUND(I245*H245,2)</f>
        <v>0</v>
      </c>
      <c r="R245" s="144">
        <f>ROUND(J245*H245,2)</f>
        <v>0</v>
      </c>
      <c r="S245" s="39"/>
      <c r="T245" s="209">
        <f>S245*H245</f>
        <v>0</v>
      </c>
      <c r="U245" s="209">
        <v>0</v>
      </c>
      <c r="V245" s="209">
        <f>U245*H245</f>
        <v>0</v>
      </c>
      <c r="W245" s="209">
        <v>0</v>
      </c>
      <c r="X245" s="210">
        <f>W245*H245</f>
        <v>0</v>
      </c>
      <c r="AR245" s="17" t="s">
        <v>177</v>
      </c>
      <c r="AT245" s="17" t="s">
        <v>173</v>
      </c>
      <c r="AU245" s="17" t="s">
        <v>188</v>
      </c>
      <c r="AY245" s="17" t="s">
        <v>171</v>
      </c>
      <c r="BE245" s="211">
        <f>IF(O245="základní",K245,0)</f>
        <v>0</v>
      </c>
      <c r="BF245" s="211">
        <f>IF(O245="snížená",K245,0)</f>
        <v>0</v>
      </c>
      <c r="BG245" s="211">
        <f>IF(O245="zákl. přenesená",K245,0)</f>
        <v>0</v>
      </c>
      <c r="BH245" s="211">
        <f>IF(O245="sníž. přenesená",K245,0)</f>
        <v>0</v>
      </c>
      <c r="BI245" s="211">
        <f>IF(O245="nulová",K245,0)</f>
        <v>0</v>
      </c>
      <c r="BJ245" s="17" t="s">
        <v>81</v>
      </c>
      <c r="BK245" s="211">
        <f>ROUND(P245*H245,2)</f>
        <v>0</v>
      </c>
      <c r="BL245" s="17" t="s">
        <v>177</v>
      </c>
      <c r="BM245" s="17" t="s">
        <v>449</v>
      </c>
    </row>
    <row r="246" spans="2:65" s="45" customFormat="1" ht="27" x14ac:dyDescent="0.3">
      <c r="B246" s="38"/>
      <c r="D246" s="212" t="s">
        <v>179</v>
      </c>
      <c r="F246" s="213" t="s">
        <v>2020</v>
      </c>
      <c r="M246" s="38"/>
      <c r="N246" s="214"/>
      <c r="O246" s="39"/>
      <c r="P246" s="39"/>
      <c r="Q246" s="39"/>
      <c r="R246" s="39"/>
      <c r="S246" s="39"/>
      <c r="T246" s="39"/>
      <c r="U246" s="39"/>
      <c r="V246" s="39"/>
      <c r="W246" s="39"/>
      <c r="X246" s="87"/>
      <c r="AT246" s="17" t="s">
        <v>179</v>
      </c>
      <c r="AU246" s="17" t="s">
        <v>188</v>
      </c>
    </row>
    <row r="247" spans="2:65" s="45" customFormat="1" ht="16.5" customHeight="1" x14ac:dyDescent="0.3">
      <c r="B247" s="38"/>
      <c r="C247" s="201" t="s">
        <v>318</v>
      </c>
      <c r="D247" s="201" t="s">
        <v>173</v>
      </c>
      <c r="E247" s="202" t="s">
        <v>2076</v>
      </c>
      <c r="F247" s="203" t="s">
        <v>2077</v>
      </c>
      <c r="G247" s="204" t="s">
        <v>1054</v>
      </c>
      <c r="H247" s="205">
        <v>7</v>
      </c>
      <c r="I247" s="7"/>
      <c r="J247" s="7"/>
      <c r="K247" s="206">
        <f>ROUND(P247*H247,2)</f>
        <v>0</v>
      </c>
      <c r="L247" s="203" t="s">
        <v>5</v>
      </c>
      <c r="M247" s="38"/>
      <c r="N247" s="207" t="s">
        <v>5</v>
      </c>
      <c r="O247" s="208" t="s">
        <v>42</v>
      </c>
      <c r="P247" s="144">
        <f>I247+J247</f>
        <v>0</v>
      </c>
      <c r="Q247" s="144">
        <f>ROUND(I247*H247,2)</f>
        <v>0</v>
      </c>
      <c r="R247" s="144">
        <f>ROUND(J247*H247,2)</f>
        <v>0</v>
      </c>
      <c r="S247" s="39"/>
      <c r="T247" s="209">
        <f>S247*H247</f>
        <v>0</v>
      </c>
      <c r="U247" s="209">
        <v>0</v>
      </c>
      <c r="V247" s="209">
        <f>U247*H247</f>
        <v>0</v>
      </c>
      <c r="W247" s="209">
        <v>0</v>
      </c>
      <c r="X247" s="210">
        <f>W247*H247</f>
        <v>0</v>
      </c>
      <c r="AR247" s="17" t="s">
        <v>177</v>
      </c>
      <c r="AT247" s="17" t="s">
        <v>173</v>
      </c>
      <c r="AU247" s="17" t="s">
        <v>188</v>
      </c>
      <c r="AY247" s="17" t="s">
        <v>171</v>
      </c>
      <c r="BE247" s="211">
        <f>IF(O247="základní",K247,0)</f>
        <v>0</v>
      </c>
      <c r="BF247" s="211">
        <f>IF(O247="snížená",K247,0)</f>
        <v>0</v>
      </c>
      <c r="BG247" s="211">
        <f>IF(O247="zákl. přenesená",K247,0)</f>
        <v>0</v>
      </c>
      <c r="BH247" s="211">
        <f>IF(O247="sníž. přenesená",K247,0)</f>
        <v>0</v>
      </c>
      <c r="BI247" s="211">
        <f>IF(O247="nulová",K247,0)</f>
        <v>0</v>
      </c>
      <c r="BJ247" s="17" t="s">
        <v>81</v>
      </c>
      <c r="BK247" s="211">
        <f>ROUND(P247*H247,2)</f>
        <v>0</v>
      </c>
      <c r="BL247" s="17" t="s">
        <v>177</v>
      </c>
      <c r="BM247" s="17" t="s">
        <v>574</v>
      </c>
    </row>
    <row r="248" spans="2:65" s="45" customFormat="1" ht="27" x14ac:dyDescent="0.3">
      <c r="B248" s="38"/>
      <c r="C248" s="39"/>
      <c r="D248" s="262" t="s">
        <v>179</v>
      </c>
      <c r="E248" s="39"/>
      <c r="F248" s="269" t="s">
        <v>2020</v>
      </c>
      <c r="G248" s="39"/>
      <c r="H248" s="39"/>
      <c r="I248" s="39"/>
      <c r="J248" s="39"/>
      <c r="K248" s="39"/>
      <c r="L248" s="39"/>
      <c r="M248" s="38"/>
      <c r="N248" s="214"/>
      <c r="O248" s="39"/>
      <c r="P248" s="39"/>
      <c r="Q248" s="39"/>
      <c r="R248" s="39"/>
      <c r="S248" s="39"/>
      <c r="T248" s="39"/>
      <c r="U248" s="39"/>
      <c r="V248" s="39"/>
      <c r="W248" s="39"/>
      <c r="X248" s="87"/>
      <c r="AT248" s="17" t="s">
        <v>179</v>
      </c>
      <c r="AU248" s="17" t="s">
        <v>188</v>
      </c>
    </row>
    <row r="249" spans="2:65" s="45" customFormat="1" ht="16.5" customHeight="1" x14ac:dyDescent="0.3">
      <c r="B249" s="38"/>
      <c r="C249" s="201" t="s">
        <v>323</v>
      </c>
      <c r="D249" s="201" t="s">
        <v>173</v>
      </c>
      <c r="E249" s="202" t="s">
        <v>2078</v>
      </c>
      <c r="F249" s="203" t="s">
        <v>2079</v>
      </c>
      <c r="G249" s="204" t="s">
        <v>1054</v>
      </c>
      <c r="H249" s="205">
        <v>1</v>
      </c>
      <c r="I249" s="7"/>
      <c r="J249" s="7"/>
      <c r="K249" s="206">
        <f>ROUND(P249*H249,2)</f>
        <v>0</v>
      </c>
      <c r="L249" s="203" t="s">
        <v>5</v>
      </c>
      <c r="M249" s="38"/>
      <c r="N249" s="207" t="s">
        <v>5</v>
      </c>
      <c r="O249" s="208" t="s">
        <v>42</v>
      </c>
      <c r="P249" s="144">
        <f>I249+J249</f>
        <v>0</v>
      </c>
      <c r="Q249" s="144">
        <f>ROUND(I249*H249,2)</f>
        <v>0</v>
      </c>
      <c r="R249" s="144">
        <f>ROUND(J249*H249,2)</f>
        <v>0</v>
      </c>
      <c r="S249" s="39"/>
      <c r="T249" s="209">
        <f>S249*H249</f>
        <v>0</v>
      </c>
      <c r="U249" s="209">
        <v>0</v>
      </c>
      <c r="V249" s="209">
        <f>U249*H249</f>
        <v>0</v>
      </c>
      <c r="W249" s="209">
        <v>0</v>
      </c>
      <c r="X249" s="210">
        <f>W249*H249</f>
        <v>0</v>
      </c>
      <c r="AR249" s="17" t="s">
        <v>177</v>
      </c>
      <c r="AT249" s="17" t="s">
        <v>173</v>
      </c>
      <c r="AU249" s="17" t="s">
        <v>188</v>
      </c>
      <c r="AY249" s="17" t="s">
        <v>171</v>
      </c>
      <c r="BE249" s="211">
        <f>IF(O249="základní",K249,0)</f>
        <v>0</v>
      </c>
      <c r="BF249" s="211">
        <f>IF(O249="snížená",K249,0)</f>
        <v>0</v>
      </c>
      <c r="BG249" s="211">
        <f>IF(O249="zákl. přenesená",K249,0)</f>
        <v>0</v>
      </c>
      <c r="BH249" s="211">
        <f>IF(O249="sníž. přenesená",K249,0)</f>
        <v>0</v>
      </c>
      <c r="BI249" s="211">
        <f>IF(O249="nulová",K249,0)</f>
        <v>0</v>
      </c>
      <c r="BJ249" s="17" t="s">
        <v>81</v>
      </c>
      <c r="BK249" s="211">
        <f>ROUND(P249*H249,2)</f>
        <v>0</v>
      </c>
      <c r="BL249" s="17" t="s">
        <v>177</v>
      </c>
      <c r="BM249" s="17" t="s">
        <v>579</v>
      </c>
    </row>
    <row r="250" spans="2:65" s="45" customFormat="1" ht="27" x14ac:dyDescent="0.3">
      <c r="B250" s="38"/>
      <c r="D250" s="212" t="s">
        <v>179</v>
      </c>
      <c r="F250" s="213" t="s">
        <v>2020</v>
      </c>
      <c r="M250" s="38"/>
      <c r="N250" s="214"/>
      <c r="O250" s="39"/>
      <c r="P250" s="39"/>
      <c r="Q250" s="39"/>
      <c r="R250" s="39"/>
      <c r="S250" s="39"/>
      <c r="T250" s="39"/>
      <c r="U250" s="39"/>
      <c r="V250" s="39"/>
      <c r="W250" s="39"/>
      <c r="X250" s="87"/>
      <c r="AT250" s="17" t="s">
        <v>179</v>
      </c>
      <c r="AU250" s="17" t="s">
        <v>188</v>
      </c>
    </row>
    <row r="251" spans="2:65" s="45" customFormat="1" ht="16.5" customHeight="1" x14ac:dyDescent="0.3">
      <c r="B251" s="38"/>
      <c r="C251" s="201" t="s">
        <v>328</v>
      </c>
      <c r="D251" s="201" t="s">
        <v>173</v>
      </c>
      <c r="E251" s="202" t="s">
        <v>2080</v>
      </c>
      <c r="F251" s="203" t="s">
        <v>2081</v>
      </c>
      <c r="G251" s="204" t="s">
        <v>1054</v>
      </c>
      <c r="H251" s="205">
        <v>3</v>
      </c>
      <c r="I251" s="7"/>
      <c r="J251" s="7"/>
      <c r="K251" s="206">
        <f>ROUND(P251*H251,2)</f>
        <v>0</v>
      </c>
      <c r="L251" s="203" t="s">
        <v>5</v>
      </c>
      <c r="M251" s="38"/>
      <c r="N251" s="207" t="s">
        <v>5</v>
      </c>
      <c r="O251" s="208" t="s">
        <v>42</v>
      </c>
      <c r="P251" s="144">
        <f>I251+J251</f>
        <v>0</v>
      </c>
      <c r="Q251" s="144">
        <f>ROUND(I251*H251,2)</f>
        <v>0</v>
      </c>
      <c r="R251" s="144">
        <f>ROUND(J251*H251,2)</f>
        <v>0</v>
      </c>
      <c r="S251" s="39"/>
      <c r="T251" s="209">
        <f>S251*H251</f>
        <v>0</v>
      </c>
      <c r="U251" s="209">
        <v>0</v>
      </c>
      <c r="V251" s="209">
        <f>U251*H251</f>
        <v>0</v>
      </c>
      <c r="W251" s="209">
        <v>0</v>
      </c>
      <c r="X251" s="210">
        <f>W251*H251</f>
        <v>0</v>
      </c>
      <c r="AR251" s="17" t="s">
        <v>177</v>
      </c>
      <c r="AT251" s="17" t="s">
        <v>173</v>
      </c>
      <c r="AU251" s="17" t="s">
        <v>188</v>
      </c>
      <c r="AY251" s="17" t="s">
        <v>171</v>
      </c>
      <c r="BE251" s="211">
        <f>IF(O251="základní",K251,0)</f>
        <v>0</v>
      </c>
      <c r="BF251" s="211">
        <f>IF(O251="snížená",K251,0)</f>
        <v>0</v>
      </c>
      <c r="BG251" s="211">
        <f>IF(O251="zákl. přenesená",K251,0)</f>
        <v>0</v>
      </c>
      <c r="BH251" s="211">
        <f>IF(O251="sníž. přenesená",K251,0)</f>
        <v>0</v>
      </c>
      <c r="BI251" s="211">
        <f>IF(O251="nulová",K251,0)</f>
        <v>0</v>
      </c>
      <c r="BJ251" s="17" t="s">
        <v>81</v>
      </c>
      <c r="BK251" s="211">
        <f>ROUND(P251*H251,2)</f>
        <v>0</v>
      </c>
      <c r="BL251" s="17" t="s">
        <v>177</v>
      </c>
      <c r="BM251" s="17" t="s">
        <v>583</v>
      </c>
    </row>
    <row r="252" spans="2:65" s="45" customFormat="1" ht="27" x14ac:dyDescent="0.3">
      <c r="B252" s="38"/>
      <c r="C252" s="39"/>
      <c r="D252" s="262" t="s">
        <v>179</v>
      </c>
      <c r="E252" s="39"/>
      <c r="F252" s="269" t="s">
        <v>2020</v>
      </c>
      <c r="G252" s="39"/>
      <c r="H252" s="39"/>
      <c r="I252" s="39"/>
      <c r="J252" s="39"/>
      <c r="K252" s="39"/>
      <c r="L252" s="39"/>
      <c r="M252" s="38"/>
      <c r="N252" s="214"/>
      <c r="O252" s="39"/>
      <c r="P252" s="39"/>
      <c r="Q252" s="39"/>
      <c r="R252" s="39"/>
      <c r="S252" s="39"/>
      <c r="T252" s="39"/>
      <c r="U252" s="39"/>
      <c r="V252" s="39"/>
      <c r="W252" s="39"/>
      <c r="X252" s="87"/>
      <c r="AT252" s="17" t="s">
        <v>179</v>
      </c>
      <c r="AU252" s="17" t="s">
        <v>188</v>
      </c>
    </row>
    <row r="253" spans="2:65" s="45" customFormat="1" ht="16.5" customHeight="1" x14ac:dyDescent="0.3">
      <c r="B253" s="38"/>
      <c r="C253" s="201" t="s">
        <v>334</v>
      </c>
      <c r="D253" s="201" t="s">
        <v>173</v>
      </c>
      <c r="E253" s="202" t="s">
        <v>2082</v>
      </c>
      <c r="F253" s="203" t="s">
        <v>2083</v>
      </c>
      <c r="G253" s="204" t="s">
        <v>1054</v>
      </c>
      <c r="H253" s="205">
        <v>5</v>
      </c>
      <c r="I253" s="7"/>
      <c r="J253" s="7"/>
      <c r="K253" s="206">
        <f>ROUND(P253*H253,2)</f>
        <v>0</v>
      </c>
      <c r="L253" s="203" t="s">
        <v>5</v>
      </c>
      <c r="M253" s="38"/>
      <c r="N253" s="207" t="s">
        <v>5</v>
      </c>
      <c r="O253" s="208" t="s">
        <v>42</v>
      </c>
      <c r="P253" s="144">
        <f>I253+J253</f>
        <v>0</v>
      </c>
      <c r="Q253" s="144">
        <f>ROUND(I253*H253,2)</f>
        <v>0</v>
      </c>
      <c r="R253" s="144">
        <f>ROUND(J253*H253,2)</f>
        <v>0</v>
      </c>
      <c r="S253" s="39"/>
      <c r="T253" s="209">
        <f>S253*H253</f>
        <v>0</v>
      </c>
      <c r="U253" s="209">
        <v>0</v>
      </c>
      <c r="V253" s="209">
        <f>U253*H253</f>
        <v>0</v>
      </c>
      <c r="W253" s="209">
        <v>0</v>
      </c>
      <c r="X253" s="210">
        <f>W253*H253</f>
        <v>0</v>
      </c>
      <c r="AR253" s="17" t="s">
        <v>177</v>
      </c>
      <c r="AT253" s="17" t="s">
        <v>173</v>
      </c>
      <c r="AU253" s="17" t="s">
        <v>188</v>
      </c>
      <c r="AY253" s="17" t="s">
        <v>171</v>
      </c>
      <c r="BE253" s="211">
        <f>IF(O253="základní",K253,0)</f>
        <v>0</v>
      </c>
      <c r="BF253" s="211">
        <f>IF(O253="snížená",K253,0)</f>
        <v>0</v>
      </c>
      <c r="BG253" s="211">
        <f>IF(O253="zákl. přenesená",K253,0)</f>
        <v>0</v>
      </c>
      <c r="BH253" s="211">
        <f>IF(O253="sníž. přenesená",K253,0)</f>
        <v>0</v>
      </c>
      <c r="BI253" s="211">
        <f>IF(O253="nulová",K253,0)</f>
        <v>0</v>
      </c>
      <c r="BJ253" s="17" t="s">
        <v>81</v>
      </c>
      <c r="BK253" s="211">
        <f>ROUND(P253*H253,2)</f>
        <v>0</v>
      </c>
      <c r="BL253" s="17" t="s">
        <v>177</v>
      </c>
      <c r="BM253" s="17" t="s">
        <v>588</v>
      </c>
    </row>
    <row r="254" spans="2:65" s="45" customFormat="1" ht="27" x14ac:dyDescent="0.3">
      <c r="B254" s="38"/>
      <c r="D254" s="212" t="s">
        <v>179</v>
      </c>
      <c r="F254" s="213" t="s">
        <v>2020</v>
      </c>
      <c r="M254" s="38"/>
      <c r="N254" s="214"/>
      <c r="O254" s="39"/>
      <c r="P254" s="39"/>
      <c r="Q254" s="39"/>
      <c r="R254" s="39"/>
      <c r="S254" s="39"/>
      <c r="T254" s="39"/>
      <c r="U254" s="39"/>
      <c r="V254" s="39"/>
      <c r="W254" s="39"/>
      <c r="X254" s="87"/>
      <c r="AT254" s="17" t="s">
        <v>179</v>
      </c>
      <c r="AU254" s="17" t="s">
        <v>188</v>
      </c>
    </row>
    <row r="255" spans="2:65" s="188" customFormat="1" ht="22.35" customHeight="1" x14ac:dyDescent="0.3">
      <c r="B255" s="187"/>
      <c r="C255" s="193"/>
      <c r="D255" s="261" t="s">
        <v>72</v>
      </c>
      <c r="E255" s="263" t="s">
        <v>1069</v>
      </c>
      <c r="F255" s="263" t="s">
        <v>2084</v>
      </c>
      <c r="G255" s="193"/>
      <c r="H255" s="193"/>
      <c r="I255" s="193"/>
      <c r="J255" s="193"/>
      <c r="K255" s="274">
        <f>BK255</f>
        <v>0</v>
      </c>
      <c r="L255" s="193"/>
      <c r="M255" s="187"/>
      <c r="N255" s="192"/>
      <c r="O255" s="193"/>
      <c r="P255" s="193"/>
      <c r="Q255" s="194">
        <f>SUM(Q256:Q257)</f>
        <v>0</v>
      </c>
      <c r="R255" s="194">
        <f>SUM(R256:R257)</f>
        <v>0</v>
      </c>
      <c r="S255" s="193"/>
      <c r="T255" s="195">
        <f>SUM(T256:T257)</f>
        <v>0</v>
      </c>
      <c r="U255" s="193"/>
      <c r="V255" s="195">
        <f>SUM(V256:V257)</f>
        <v>0</v>
      </c>
      <c r="W255" s="193"/>
      <c r="X255" s="196">
        <f>SUM(X256:X257)</f>
        <v>0</v>
      </c>
      <c r="AR255" s="189" t="s">
        <v>81</v>
      </c>
      <c r="AT255" s="197" t="s">
        <v>72</v>
      </c>
      <c r="AU255" s="197" t="s">
        <v>83</v>
      </c>
      <c r="AY255" s="189" t="s">
        <v>171</v>
      </c>
      <c r="BK255" s="198">
        <f>SUM(BK256:BK257)</f>
        <v>0</v>
      </c>
    </row>
    <row r="256" spans="2:65" s="45" customFormat="1" ht="38.25" customHeight="1" x14ac:dyDescent="0.3">
      <c r="B256" s="38"/>
      <c r="C256" s="201" t="s">
        <v>338</v>
      </c>
      <c r="D256" s="201" t="s">
        <v>173</v>
      </c>
      <c r="E256" s="202" t="s">
        <v>2085</v>
      </c>
      <c r="F256" s="203" t="s">
        <v>2086</v>
      </c>
      <c r="G256" s="204" t="s">
        <v>1077</v>
      </c>
      <c r="H256" s="205">
        <v>1</v>
      </c>
      <c r="I256" s="7"/>
      <c r="J256" s="7"/>
      <c r="K256" s="206">
        <f>ROUND(P256*H256,2)</f>
        <v>0</v>
      </c>
      <c r="L256" s="203" t="s">
        <v>5</v>
      </c>
      <c r="M256" s="38"/>
      <c r="N256" s="207" t="s">
        <v>5</v>
      </c>
      <c r="O256" s="208" t="s">
        <v>42</v>
      </c>
      <c r="P256" s="144">
        <f>I256+J256</f>
        <v>0</v>
      </c>
      <c r="Q256" s="144">
        <f>ROUND(I256*H256,2)</f>
        <v>0</v>
      </c>
      <c r="R256" s="144">
        <f>ROUND(J256*H256,2)</f>
        <v>0</v>
      </c>
      <c r="S256" s="39"/>
      <c r="T256" s="209">
        <f>S256*H256</f>
        <v>0</v>
      </c>
      <c r="U256" s="209">
        <v>0</v>
      </c>
      <c r="V256" s="209">
        <f>U256*H256</f>
        <v>0</v>
      </c>
      <c r="W256" s="209">
        <v>0</v>
      </c>
      <c r="X256" s="210">
        <f>W256*H256</f>
        <v>0</v>
      </c>
      <c r="AR256" s="17" t="s">
        <v>177</v>
      </c>
      <c r="AT256" s="17" t="s">
        <v>173</v>
      </c>
      <c r="AU256" s="17" t="s">
        <v>188</v>
      </c>
      <c r="AY256" s="17" t="s">
        <v>171</v>
      </c>
      <c r="BE256" s="211">
        <f>IF(O256="základní",K256,0)</f>
        <v>0</v>
      </c>
      <c r="BF256" s="211">
        <f>IF(O256="snížená",K256,0)</f>
        <v>0</v>
      </c>
      <c r="BG256" s="211">
        <f>IF(O256="zákl. přenesená",K256,0)</f>
        <v>0</v>
      </c>
      <c r="BH256" s="211">
        <f>IF(O256="sníž. přenesená",K256,0)</f>
        <v>0</v>
      </c>
      <c r="BI256" s="211">
        <f>IF(O256="nulová",K256,0)</f>
        <v>0</v>
      </c>
      <c r="BJ256" s="17" t="s">
        <v>81</v>
      </c>
      <c r="BK256" s="211">
        <f>ROUND(P256*H256,2)</f>
        <v>0</v>
      </c>
      <c r="BL256" s="17" t="s">
        <v>177</v>
      </c>
      <c r="BM256" s="17" t="s">
        <v>592</v>
      </c>
    </row>
    <row r="257" spans="2:65" s="45" customFormat="1" ht="27" x14ac:dyDescent="0.3">
      <c r="B257" s="38"/>
      <c r="D257" s="212" t="s">
        <v>179</v>
      </c>
      <c r="F257" s="213" t="s">
        <v>2020</v>
      </c>
      <c r="M257" s="38"/>
      <c r="N257" s="214"/>
      <c r="O257" s="39"/>
      <c r="P257" s="39"/>
      <c r="Q257" s="39"/>
      <c r="R257" s="39"/>
      <c r="S257" s="39"/>
      <c r="T257" s="39"/>
      <c r="U257" s="39"/>
      <c r="V257" s="39"/>
      <c r="W257" s="39"/>
      <c r="X257" s="87"/>
      <c r="AT257" s="17" t="s">
        <v>179</v>
      </c>
      <c r="AU257" s="17" t="s">
        <v>188</v>
      </c>
    </row>
    <row r="258" spans="2:65" s="188" customFormat="1" ht="22.35" customHeight="1" x14ac:dyDescent="0.3">
      <c r="B258" s="187"/>
      <c r="C258" s="193"/>
      <c r="D258" s="261" t="s">
        <v>72</v>
      </c>
      <c r="E258" s="263" t="s">
        <v>1073</v>
      </c>
      <c r="F258" s="263" t="s">
        <v>2087</v>
      </c>
      <c r="G258" s="193"/>
      <c r="H258" s="193"/>
      <c r="I258" s="193"/>
      <c r="J258" s="193"/>
      <c r="K258" s="274">
        <f>BK258</f>
        <v>0</v>
      </c>
      <c r="L258" s="193"/>
      <c r="M258" s="187"/>
      <c r="N258" s="192"/>
      <c r="O258" s="193"/>
      <c r="P258" s="193"/>
      <c r="Q258" s="194">
        <f>SUM(Q259:Q264)</f>
        <v>0</v>
      </c>
      <c r="R258" s="194">
        <f>SUM(R259:R264)</f>
        <v>0</v>
      </c>
      <c r="S258" s="193"/>
      <c r="T258" s="195">
        <f>SUM(T259:T264)</f>
        <v>0</v>
      </c>
      <c r="U258" s="193"/>
      <c r="V258" s="195">
        <f>SUM(V259:V264)</f>
        <v>0</v>
      </c>
      <c r="W258" s="193"/>
      <c r="X258" s="196">
        <f>SUM(X259:X264)</f>
        <v>0</v>
      </c>
      <c r="AR258" s="189" t="s">
        <v>81</v>
      </c>
      <c r="AT258" s="197" t="s">
        <v>72</v>
      </c>
      <c r="AU258" s="197" t="s">
        <v>83</v>
      </c>
      <c r="AY258" s="189" t="s">
        <v>171</v>
      </c>
      <c r="BK258" s="198">
        <f>SUM(BK259:BK264)</f>
        <v>0</v>
      </c>
    </row>
    <row r="259" spans="2:65" s="45" customFormat="1" ht="16.5" customHeight="1" x14ac:dyDescent="0.3">
      <c r="B259" s="38"/>
      <c r="C259" s="201" t="s">
        <v>342</v>
      </c>
      <c r="D259" s="201" t="s">
        <v>173</v>
      </c>
      <c r="E259" s="202" t="s">
        <v>2088</v>
      </c>
      <c r="F259" s="203" t="s">
        <v>2089</v>
      </c>
      <c r="G259" s="204" t="s">
        <v>1077</v>
      </c>
      <c r="H259" s="205">
        <v>7</v>
      </c>
      <c r="I259" s="7"/>
      <c r="J259" s="7"/>
      <c r="K259" s="206">
        <f>ROUND(P259*H259,2)</f>
        <v>0</v>
      </c>
      <c r="L259" s="203" t="s">
        <v>5</v>
      </c>
      <c r="M259" s="38"/>
      <c r="N259" s="207" t="s">
        <v>5</v>
      </c>
      <c r="O259" s="208" t="s">
        <v>42</v>
      </c>
      <c r="P259" s="144">
        <f>I259+J259</f>
        <v>0</v>
      </c>
      <c r="Q259" s="144">
        <f>ROUND(I259*H259,2)</f>
        <v>0</v>
      </c>
      <c r="R259" s="144">
        <f>ROUND(J259*H259,2)</f>
        <v>0</v>
      </c>
      <c r="S259" s="39"/>
      <c r="T259" s="209">
        <f>S259*H259</f>
        <v>0</v>
      </c>
      <c r="U259" s="209">
        <v>0</v>
      </c>
      <c r="V259" s="209">
        <f>U259*H259</f>
        <v>0</v>
      </c>
      <c r="W259" s="209">
        <v>0</v>
      </c>
      <c r="X259" s="210">
        <f>W259*H259</f>
        <v>0</v>
      </c>
      <c r="AR259" s="17" t="s">
        <v>177</v>
      </c>
      <c r="AT259" s="17" t="s">
        <v>173</v>
      </c>
      <c r="AU259" s="17" t="s">
        <v>188</v>
      </c>
      <c r="AY259" s="17" t="s">
        <v>171</v>
      </c>
      <c r="BE259" s="211">
        <f>IF(O259="základní",K259,0)</f>
        <v>0</v>
      </c>
      <c r="BF259" s="211">
        <f>IF(O259="snížená",K259,0)</f>
        <v>0</v>
      </c>
      <c r="BG259" s="211">
        <f>IF(O259="zákl. přenesená",K259,0)</f>
        <v>0</v>
      </c>
      <c r="BH259" s="211">
        <f>IF(O259="sníž. přenesená",K259,0)</f>
        <v>0</v>
      </c>
      <c r="BI259" s="211">
        <f>IF(O259="nulová",K259,0)</f>
        <v>0</v>
      </c>
      <c r="BJ259" s="17" t="s">
        <v>81</v>
      </c>
      <c r="BK259" s="211">
        <f>ROUND(P259*H259,2)</f>
        <v>0</v>
      </c>
      <c r="BL259" s="17" t="s">
        <v>177</v>
      </c>
      <c r="BM259" s="17" t="s">
        <v>597</v>
      </c>
    </row>
    <row r="260" spans="2:65" s="45" customFormat="1" ht="27" x14ac:dyDescent="0.3">
      <c r="B260" s="38"/>
      <c r="D260" s="212" t="s">
        <v>179</v>
      </c>
      <c r="F260" s="213" t="s">
        <v>2020</v>
      </c>
      <c r="M260" s="38"/>
      <c r="N260" s="214"/>
      <c r="O260" s="39"/>
      <c r="P260" s="39"/>
      <c r="Q260" s="39"/>
      <c r="R260" s="39"/>
      <c r="S260" s="39"/>
      <c r="T260" s="39"/>
      <c r="U260" s="39"/>
      <c r="V260" s="39"/>
      <c r="W260" s="39"/>
      <c r="X260" s="87"/>
      <c r="AT260" s="17" t="s">
        <v>179</v>
      </c>
      <c r="AU260" s="17" t="s">
        <v>188</v>
      </c>
    </row>
    <row r="261" spans="2:65" s="45" customFormat="1" ht="16.5" customHeight="1" x14ac:dyDescent="0.3">
      <c r="B261" s="38"/>
      <c r="C261" s="201" t="s">
        <v>346</v>
      </c>
      <c r="D261" s="201" t="s">
        <v>173</v>
      </c>
      <c r="E261" s="202" t="s">
        <v>2090</v>
      </c>
      <c r="F261" s="203" t="s">
        <v>2091</v>
      </c>
      <c r="G261" s="204" t="s">
        <v>1077</v>
      </c>
      <c r="H261" s="205">
        <v>5</v>
      </c>
      <c r="I261" s="7"/>
      <c r="J261" s="7"/>
      <c r="K261" s="206">
        <f>ROUND(P261*H261,2)</f>
        <v>0</v>
      </c>
      <c r="L261" s="203" t="s">
        <v>5</v>
      </c>
      <c r="M261" s="38"/>
      <c r="N261" s="207" t="s">
        <v>5</v>
      </c>
      <c r="O261" s="208" t="s">
        <v>42</v>
      </c>
      <c r="P261" s="144">
        <f>I261+J261</f>
        <v>0</v>
      </c>
      <c r="Q261" s="144">
        <f>ROUND(I261*H261,2)</f>
        <v>0</v>
      </c>
      <c r="R261" s="144">
        <f>ROUND(J261*H261,2)</f>
        <v>0</v>
      </c>
      <c r="S261" s="39"/>
      <c r="T261" s="209">
        <f>S261*H261</f>
        <v>0</v>
      </c>
      <c r="U261" s="209">
        <v>0</v>
      </c>
      <c r="V261" s="209">
        <f>U261*H261</f>
        <v>0</v>
      </c>
      <c r="W261" s="209">
        <v>0</v>
      </c>
      <c r="X261" s="210">
        <f>W261*H261</f>
        <v>0</v>
      </c>
      <c r="AR261" s="17" t="s">
        <v>177</v>
      </c>
      <c r="AT261" s="17" t="s">
        <v>173</v>
      </c>
      <c r="AU261" s="17" t="s">
        <v>188</v>
      </c>
      <c r="AY261" s="17" t="s">
        <v>171</v>
      </c>
      <c r="BE261" s="211">
        <f>IF(O261="základní",K261,0)</f>
        <v>0</v>
      </c>
      <c r="BF261" s="211">
        <f>IF(O261="snížená",K261,0)</f>
        <v>0</v>
      </c>
      <c r="BG261" s="211">
        <f>IF(O261="zákl. přenesená",K261,0)</f>
        <v>0</v>
      </c>
      <c r="BH261" s="211">
        <f>IF(O261="sníž. přenesená",K261,0)</f>
        <v>0</v>
      </c>
      <c r="BI261" s="211">
        <f>IF(O261="nulová",K261,0)</f>
        <v>0</v>
      </c>
      <c r="BJ261" s="17" t="s">
        <v>81</v>
      </c>
      <c r="BK261" s="211">
        <f>ROUND(P261*H261,2)</f>
        <v>0</v>
      </c>
      <c r="BL261" s="17" t="s">
        <v>177</v>
      </c>
      <c r="BM261" s="17" t="s">
        <v>600</v>
      </c>
    </row>
    <row r="262" spans="2:65" s="45" customFormat="1" ht="27" x14ac:dyDescent="0.3">
      <c r="B262" s="38"/>
      <c r="D262" s="212" t="s">
        <v>179</v>
      </c>
      <c r="F262" s="213" t="s">
        <v>2020</v>
      </c>
      <c r="M262" s="38"/>
      <c r="N262" s="214"/>
      <c r="O262" s="39"/>
      <c r="P262" s="39"/>
      <c r="Q262" s="39"/>
      <c r="R262" s="39"/>
      <c r="S262" s="39"/>
      <c r="T262" s="39"/>
      <c r="U262" s="39"/>
      <c r="V262" s="39"/>
      <c r="W262" s="39"/>
      <c r="X262" s="87"/>
      <c r="AT262" s="17" t="s">
        <v>179</v>
      </c>
      <c r="AU262" s="17" t="s">
        <v>188</v>
      </c>
    </row>
    <row r="263" spans="2:65" s="45" customFormat="1" ht="16.5" customHeight="1" x14ac:dyDescent="0.3">
      <c r="B263" s="38"/>
      <c r="C263" s="201" t="s">
        <v>350</v>
      </c>
      <c r="D263" s="201" t="s">
        <v>173</v>
      </c>
      <c r="E263" s="202" t="s">
        <v>2092</v>
      </c>
      <c r="F263" s="203" t="s">
        <v>2093</v>
      </c>
      <c r="G263" s="204" t="s">
        <v>1077</v>
      </c>
      <c r="H263" s="205">
        <v>9</v>
      </c>
      <c r="I263" s="7"/>
      <c r="J263" s="7"/>
      <c r="K263" s="206">
        <f>ROUND(P263*H263,2)</f>
        <v>0</v>
      </c>
      <c r="L263" s="203" t="s">
        <v>5</v>
      </c>
      <c r="M263" s="38"/>
      <c r="N263" s="207" t="s">
        <v>5</v>
      </c>
      <c r="O263" s="208" t="s">
        <v>42</v>
      </c>
      <c r="P263" s="144">
        <f>I263+J263</f>
        <v>0</v>
      </c>
      <c r="Q263" s="144">
        <f>ROUND(I263*H263,2)</f>
        <v>0</v>
      </c>
      <c r="R263" s="144">
        <f>ROUND(J263*H263,2)</f>
        <v>0</v>
      </c>
      <c r="S263" s="39"/>
      <c r="T263" s="209">
        <f>S263*H263</f>
        <v>0</v>
      </c>
      <c r="U263" s="209">
        <v>0</v>
      </c>
      <c r="V263" s="209">
        <f>U263*H263</f>
        <v>0</v>
      </c>
      <c r="W263" s="209">
        <v>0</v>
      </c>
      <c r="X263" s="210">
        <f>W263*H263</f>
        <v>0</v>
      </c>
      <c r="AR263" s="17" t="s">
        <v>177</v>
      </c>
      <c r="AT263" s="17" t="s">
        <v>173</v>
      </c>
      <c r="AU263" s="17" t="s">
        <v>188</v>
      </c>
      <c r="AY263" s="17" t="s">
        <v>171</v>
      </c>
      <c r="BE263" s="211">
        <f>IF(O263="základní",K263,0)</f>
        <v>0</v>
      </c>
      <c r="BF263" s="211">
        <f>IF(O263="snížená",K263,0)</f>
        <v>0</v>
      </c>
      <c r="BG263" s="211">
        <f>IF(O263="zákl. přenesená",K263,0)</f>
        <v>0</v>
      </c>
      <c r="BH263" s="211">
        <f>IF(O263="sníž. přenesená",K263,0)</f>
        <v>0</v>
      </c>
      <c r="BI263" s="211">
        <f>IF(O263="nulová",K263,0)</f>
        <v>0</v>
      </c>
      <c r="BJ263" s="17" t="s">
        <v>81</v>
      </c>
      <c r="BK263" s="211">
        <f>ROUND(P263*H263,2)</f>
        <v>0</v>
      </c>
      <c r="BL263" s="17" t="s">
        <v>177</v>
      </c>
      <c r="BM263" s="17" t="s">
        <v>606</v>
      </c>
    </row>
    <row r="264" spans="2:65" s="45" customFormat="1" ht="27" x14ac:dyDescent="0.3">
      <c r="B264" s="38"/>
      <c r="C264" s="39"/>
      <c r="D264" s="262" t="s">
        <v>179</v>
      </c>
      <c r="E264" s="39"/>
      <c r="F264" s="269" t="s">
        <v>2020</v>
      </c>
      <c r="G264" s="39"/>
      <c r="H264" s="39"/>
      <c r="I264" s="39"/>
      <c r="J264" s="39"/>
      <c r="K264" s="39"/>
      <c r="L264" s="39"/>
      <c r="M264" s="38"/>
      <c r="N264" s="214"/>
      <c r="O264" s="39"/>
      <c r="P264" s="39"/>
      <c r="Q264" s="39"/>
      <c r="R264" s="39"/>
      <c r="S264" s="39"/>
      <c r="T264" s="39"/>
      <c r="U264" s="39"/>
      <c r="V264" s="39"/>
      <c r="W264" s="39"/>
      <c r="X264" s="87"/>
      <c r="AT264" s="17" t="s">
        <v>179</v>
      </c>
      <c r="AU264" s="17" t="s">
        <v>188</v>
      </c>
    </row>
    <row r="265" spans="2:65" s="188" customFormat="1" ht="22.35" customHeight="1" x14ac:dyDescent="0.3">
      <c r="B265" s="187"/>
      <c r="D265" s="189" t="s">
        <v>72</v>
      </c>
      <c r="E265" s="199" t="s">
        <v>1078</v>
      </c>
      <c r="F265" s="199" t="s">
        <v>2094</v>
      </c>
      <c r="K265" s="200">
        <f>BK265</f>
        <v>0</v>
      </c>
      <c r="M265" s="187"/>
      <c r="N265" s="192"/>
      <c r="O265" s="193"/>
      <c r="P265" s="193"/>
      <c r="Q265" s="194">
        <f>SUM(Q266:Q267)</f>
        <v>0</v>
      </c>
      <c r="R265" s="194">
        <f>SUM(R266:R267)</f>
        <v>0</v>
      </c>
      <c r="S265" s="193"/>
      <c r="T265" s="195">
        <f>SUM(T266:T267)</f>
        <v>0</v>
      </c>
      <c r="U265" s="193"/>
      <c r="V265" s="195">
        <f>SUM(V266:V267)</f>
        <v>0</v>
      </c>
      <c r="W265" s="193"/>
      <c r="X265" s="196">
        <f>SUM(X266:X267)</f>
        <v>0</v>
      </c>
      <c r="AR265" s="189" t="s">
        <v>81</v>
      </c>
      <c r="AT265" s="197" t="s">
        <v>72</v>
      </c>
      <c r="AU265" s="197" t="s">
        <v>83</v>
      </c>
      <c r="AY265" s="189" t="s">
        <v>171</v>
      </c>
      <c r="BK265" s="198">
        <f>SUM(BK266:BK267)</f>
        <v>0</v>
      </c>
    </row>
    <row r="266" spans="2:65" s="45" customFormat="1" ht="16.5" customHeight="1" x14ac:dyDescent="0.3">
      <c r="B266" s="38"/>
      <c r="C266" s="201" t="s">
        <v>355</v>
      </c>
      <c r="D266" s="201" t="s">
        <v>173</v>
      </c>
      <c r="E266" s="202" t="s">
        <v>2095</v>
      </c>
      <c r="F266" s="203" t="s">
        <v>2096</v>
      </c>
      <c r="G266" s="204" t="s">
        <v>1077</v>
      </c>
      <c r="H266" s="205">
        <v>1</v>
      </c>
      <c r="I266" s="7"/>
      <c r="J266" s="7"/>
      <c r="K266" s="206">
        <f>ROUND(P266*H266,2)</f>
        <v>0</v>
      </c>
      <c r="L266" s="203" t="s">
        <v>5</v>
      </c>
      <c r="M266" s="38"/>
      <c r="N266" s="207" t="s">
        <v>5</v>
      </c>
      <c r="O266" s="208" t="s">
        <v>42</v>
      </c>
      <c r="P266" s="144">
        <f>I266+J266</f>
        <v>0</v>
      </c>
      <c r="Q266" s="144">
        <f>ROUND(I266*H266,2)</f>
        <v>0</v>
      </c>
      <c r="R266" s="144">
        <f>ROUND(J266*H266,2)</f>
        <v>0</v>
      </c>
      <c r="S266" s="39"/>
      <c r="T266" s="209">
        <f>S266*H266</f>
        <v>0</v>
      </c>
      <c r="U266" s="209">
        <v>0</v>
      </c>
      <c r="V266" s="209">
        <f>U266*H266</f>
        <v>0</v>
      </c>
      <c r="W266" s="209">
        <v>0</v>
      </c>
      <c r="X266" s="210">
        <f>W266*H266</f>
        <v>0</v>
      </c>
      <c r="AR266" s="17" t="s">
        <v>177</v>
      </c>
      <c r="AT266" s="17" t="s">
        <v>173</v>
      </c>
      <c r="AU266" s="17" t="s">
        <v>188</v>
      </c>
      <c r="AY266" s="17" t="s">
        <v>171</v>
      </c>
      <c r="BE266" s="211">
        <f>IF(O266="základní",K266,0)</f>
        <v>0</v>
      </c>
      <c r="BF266" s="211">
        <f>IF(O266="snížená",K266,0)</f>
        <v>0</v>
      </c>
      <c r="BG266" s="211">
        <f>IF(O266="zákl. přenesená",K266,0)</f>
        <v>0</v>
      </c>
      <c r="BH266" s="211">
        <f>IF(O266="sníž. přenesená",K266,0)</f>
        <v>0</v>
      </c>
      <c r="BI266" s="211">
        <f>IF(O266="nulová",K266,0)</f>
        <v>0</v>
      </c>
      <c r="BJ266" s="17" t="s">
        <v>81</v>
      </c>
      <c r="BK266" s="211">
        <f>ROUND(P266*H266,2)</f>
        <v>0</v>
      </c>
      <c r="BL266" s="17" t="s">
        <v>177</v>
      </c>
      <c r="BM266" s="17" t="s">
        <v>611</v>
      </c>
    </row>
    <row r="267" spans="2:65" s="45" customFormat="1" ht="27" x14ac:dyDescent="0.3">
      <c r="B267" s="38"/>
      <c r="C267" s="39"/>
      <c r="D267" s="262" t="s">
        <v>179</v>
      </c>
      <c r="E267" s="39"/>
      <c r="F267" s="269" t="s">
        <v>2020</v>
      </c>
      <c r="G267" s="39"/>
      <c r="H267" s="39"/>
      <c r="I267" s="39"/>
      <c r="J267" s="39"/>
      <c r="K267" s="39"/>
      <c r="L267" s="39"/>
      <c r="M267" s="38"/>
      <c r="N267" s="214"/>
      <c r="O267" s="39"/>
      <c r="P267" s="39"/>
      <c r="Q267" s="39"/>
      <c r="R267" s="39"/>
      <c r="S267" s="39"/>
      <c r="T267" s="39"/>
      <c r="U267" s="39"/>
      <c r="V267" s="39"/>
      <c r="W267" s="39"/>
      <c r="X267" s="87"/>
      <c r="AT267" s="17" t="s">
        <v>179</v>
      </c>
      <c r="AU267" s="17" t="s">
        <v>188</v>
      </c>
    </row>
    <row r="268" spans="2:65" s="188" customFormat="1" ht="22.35" customHeight="1" x14ac:dyDescent="0.3">
      <c r="B268" s="187"/>
      <c r="D268" s="189" t="s">
        <v>72</v>
      </c>
      <c r="E268" s="199" t="s">
        <v>1250</v>
      </c>
      <c r="F268" s="199" t="s">
        <v>2097</v>
      </c>
      <c r="K268" s="200">
        <f>BK268</f>
        <v>0</v>
      </c>
      <c r="M268" s="187"/>
      <c r="N268" s="192"/>
      <c r="O268" s="193"/>
      <c r="P268" s="193"/>
      <c r="Q268" s="194">
        <f>SUM(Q269:Q272)</f>
        <v>0</v>
      </c>
      <c r="R268" s="194">
        <f>SUM(R269:R272)</f>
        <v>0</v>
      </c>
      <c r="S268" s="193"/>
      <c r="T268" s="195">
        <f>SUM(T269:T272)</f>
        <v>0</v>
      </c>
      <c r="U268" s="193"/>
      <c r="V268" s="195">
        <f>SUM(V269:V272)</f>
        <v>0</v>
      </c>
      <c r="W268" s="193"/>
      <c r="X268" s="196">
        <f>SUM(X269:X272)</f>
        <v>0</v>
      </c>
      <c r="AR268" s="189" t="s">
        <v>81</v>
      </c>
      <c r="AT268" s="197" t="s">
        <v>72</v>
      </c>
      <c r="AU268" s="197" t="s">
        <v>83</v>
      </c>
      <c r="AY268" s="189" t="s">
        <v>171</v>
      </c>
      <c r="BK268" s="198">
        <f>SUM(BK269:BK272)</f>
        <v>0</v>
      </c>
    </row>
    <row r="269" spans="2:65" s="45" customFormat="1" ht="16.5" customHeight="1" x14ac:dyDescent="0.3">
      <c r="B269" s="38"/>
      <c r="C269" s="201" t="s">
        <v>359</v>
      </c>
      <c r="D269" s="201" t="s">
        <v>173</v>
      </c>
      <c r="E269" s="202" t="s">
        <v>2098</v>
      </c>
      <c r="F269" s="203" t="s">
        <v>2099</v>
      </c>
      <c r="G269" s="204" t="s">
        <v>1077</v>
      </c>
      <c r="H269" s="205">
        <v>6</v>
      </c>
      <c r="I269" s="7"/>
      <c r="J269" s="7"/>
      <c r="K269" s="206">
        <f>ROUND(P269*H269,2)</f>
        <v>0</v>
      </c>
      <c r="L269" s="203" t="s">
        <v>5</v>
      </c>
      <c r="M269" s="38"/>
      <c r="N269" s="207" t="s">
        <v>5</v>
      </c>
      <c r="O269" s="208" t="s">
        <v>42</v>
      </c>
      <c r="P269" s="144">
        <f>I269+J269</f>
        <v>0</v>
      </c>
      <c r="Q269" s="144">
        <f>ROUND(I269*H269,2)</f>
        <v>0</v>
      </c>
      <c r="R269" s="144">
        <f>ROUND(J269*H269,2)</f>
        <v>0</v>
      </c>
      <c r="S269" s="39"/>
      <c r="T269" s="209">
        <f>S269*H269</f>
        <v>0</v>
      </c>
      <c r="U269" s="209">
        <v>0</v>
      </c>
      <c r="V269" s="209">
        <f>U269*H269</f>
        <v>0</v>
      </c>
      <c r="W269" s="209">
        <v>0</v>
      </c>
      <c r="X269" s="210">
        <f>W269*H269</f>
        <v>0</v>
      </c>
      <c r="AR269" s="17" t="s">
        <v>177</v>
      </c>
      <c r="AT269" s="17" t="s">
        <v>173</v>
      </c>
      <c r="AU269" s="17" t="s">
        <v>188</v>
      </c>
      <c r="AY269" s="17" t="s">
        <v>171</v>
      </c>
      <c r="BE269" s="211">
        <f>IF(O269="základní",K269,0)</f>
        <v>0</v>
      </c>
      <c r="BF269" s="211">
        <f>IF(O269="snížená",K269,0)</f>
        <v>0</v>
      </c>
      <c r="BG269" s="211">
        <f>IF(O269="zákl. přenesená",K269,0)</f>
        <v>0</v>
      </c>
      <c r="BH269" s="211">
        <f>IF(O269="sníž. přenesená",K269,0)</f>
        <v>0</v>
      </c>
      <c r="BI269" s="211">
        <f>IF(O269="nulová",K269,0)</f>
        <v>0</v>
      </c>
      <c r="BJ269" s="17" t="s">
        <v>81</v>
      </c>
      <c r="BK269" s="211">
        <f>ROUND(P269*H269,2)</f>
        <v>0</v>
      </c>
      <c r="BL269" s="17" t="s">
        <v>177</v>
      </c>
      <c r="BM269" s="17" t="s">
        <v>616</v>
      </c>
    </row>
    <row r="270" spans="2:65" s="45" customFormat="1" ht="27" x14ac:dyDescent="0.3">
      <c r="B270" s="38"/>
      <c r="C270" s="39"/>
      <c r="D270" s="262" t="s">
        <v>179</v>
      </c>
      <c r="E270" s="39"/>
      <c r="F270" s="269" t="s">
        <v>2020</v>
      </c>
      <c r="G270" s="39"/>
      <c r="H270" s="39"/>
      <c r="I270" s="39"/>
      <c r="J270" s="39"/>
      <c r="K270" s="39"/>
      <c r="L270" s="39"/>
      <c r="M270" s="38"/>
      <c r="N270" s="214"/>
      <c r="O270" s="39"/>
      <c r="P270" s="39"/>
      <c r="Q270" s="39"/>
      <c r="R270" s="39"/>
      <c r="S270" s="39"/>
      <c r="T270" s="39"/>
      <c r="U270" s="39"/>
      <c r="V270" s="39"/>
      <c r="W270" s="39"/>
      <c r="X270" s="87"/>
      <c r="AT270" s="17" t="s">
        <v>179</v>
      </c>
      <c r="AU270" s="17" t="s">
        <v>188</v>
      </c>
    </row>
    <row r="271" spans="2:65" s="45" customFormat="1" ht="16.5" customHeight="1" x14ac:dyDescent="0.3">
      <c r="B271" s="38"/>
      <c r="C271" s="201" t="s">
        <v>363</v>
      </c>
      <c r="D271" s="201" t="s">
        <v>173</v>
      </c>
      <c r="E271" s="202" t="s">
        <v>2100</v>
      </c>
      <c r="F271" s="203" t="s">
        <v>2101</v>
      </c>
      <c r="G271" s="204" t="s">
        <v>1077</v>
      </c>
      <c r="H271" s="205">
        <v>2</v>
      </c>
      <c r="I271" s="7"/>
      <c r="J271" s="7"/>
      <c r="K271" s="206">
        <f>ROUND(P271*H271,2)</f>
        <v>0</v>
      </c>
      <c r="L271" s="203" t="s">
        <v>5</v>
      </c>
      <c r="M271" s="38"/>
      <c r="N271" s="207" t="s">
        <v>5</v>
      </c>
      <c r="O271" s="208" t="s">
        <v>42</v>
      </c>
      <c r="P271" s="144">
        <f>I271+J271</f>
        <v>0</v>
      </c>
      <c r="Q271" s="144">
        <f>ROUND(I271*H271,2)</f>
        <v>0</v>
      </c>
      <c r="R271" s="144">
        <f>ROUND(J271*H271,2)</f>
        <v>0</v>
      </c>
      <c r="S271" s="39"/>
      <c r="T271" s="209">
        <f>S271*H271</f>
        <v>0</v>
      </c>
      <c r="U271" s="209">
        <v>0</v>
      </c>
      <c r="V271" s="209">
        <f>U271*H271</f>
        <v>0</v>
      </c>
      <c r="W271" s="209">
        <v>0</v>
      </c>
      <c r="X271" s="210">
        <f>W271*H271</f>
        <v>0</v>
      </c>
      <c r="AR271" s="17" t="s">
        <v>177</v>
      </c>
      <c r="AT271" s="17" t="s">
        <v>173</v>
      </c>
      <c r="AU271" s="17" t="s">
        <v>188</v>
      </c>
      <c r="AY271" s="17" t="s">
        <v>171</v>
      </c>
      <c r="BE271" s="211">
        <f>IF(O271="základní",K271,0)</f>
        <v>0</v>
      </c>
      <c r="BF271" s="211">
        <f>IF(O271="snížená",K271,0)</f>
        <v>0</v>
      </c>
      <c r="BG271" s="211">
        <f>IF(O271="zákl. přenesená",K271,0)</f>
        <v>0</v>
      </c>
      <c r="BH271" s="211">
        <f>IF(O271="sníž. přenesená",K271,0)</f>
        <v>0</v>
      </c>
      <c r="BI271" s="211">
        <f>IF(O271="nulová",K271,0)</f>
        <v>0</v>
      </c>
      <c r="BJ271" s="17" t="s">
        <v>81</v>
      </c>
      <c r="BK271" s="211">
        <f>ROUND(P271*H271,2)</f>
        <v>0</v>
      </c>
      <c r="BL271" s="17" t="s">
        <v>177</v>
      </c>
      <c r="BM271" s="17" t="s">
        <v>620</v>
      </c>
    </row>
    <row r="272" spans="2:65" s="45" customFormat="1" ht="27" x14ac:dyDescent="0.3">
      <c r="B272" s="38"/>
      <c r="D272" s="212" t="s">
        <v>179</v>
      </c>
      <c r="F272" s="213" t="s">
        <v>2020</v>
      </c>
      <c r="M272" s="38"/>
      <c r="N272" s="214"/>
      <c r="O272" s="39"/>
      <c r="P272" s="39"/>
      <c r="Q272" s="39"/>
      <c r="R272" s="39"/>
      <c r="S272" s="39"/>
      <c r="T272" s="39"/>
      <c r="U272" s="39"/>
      <c r="V272" s="39"/>
      <c r="W272" s="39"/>
      <c r="X272" s="87"/>
      <c r="AT272" s="17" t="s">
        <v>179</v>
      </c>
      <c r="AU272" s="17" t="s">
        <v>188</v>
      </c>
    </row>
    <row r="273" spans="2:65" s="188" customFormat="1" ht="22.35" customHeight="1" x14ac:dyDescent="0.3">
      <c r="B273" s="187"/>
      <c r="C273" s="193"/>
      <c r="D273" s="261" t="s">
        <v>72</v>
      </c>
      <c r="E273" s="263" t="s">
        <v>1082</v>
      </c>
      <c r="F273" s="263" t="s">
        <v>2102</v>
      </c>
      <c r="G273" s="193"/>
      <c r="H273" s="193"/>
      <c r="I273" s="193"/>
      <c r="J273" s="193"/>
      <c r="K273" s="274">
        <f>BK273</f>
        <v>0</v>
      </c>
      <c r="L273" s="193"/>
      <c r="M273" s="187"/>
      <c r="N273" s="192"/>
      <c r="O273" s="193"/>
      <c r="P273" s="193"/>
      <c r="Q273" s="194">
        <f>SUM(Q274:Q277)</f>
        <v>0</v>
      </c>
      <c r="R273" s="194">
        <f>SUM(R274:R277)</f>
        <v>0</v>
      </c>
      <c r="S273" s="193"/>
      <c r="T273" s="195">
        <f>SUM(T274:T277)</f>
        <v>0</v>
      </c>
      <c r="U273" s="193"/>
      <c r="V273" s="195">
        <f>SUM(V274:V277)</f>
        <v>0</v>
      </c>
      <c r="W273" s="193"/>
      <c r="X273" s="196">
        <f>SUM(X274:X277)</f>
        <v>0</v>
      </c>
      <c r="AR273" s="189" t="s">
        <v>81</v>
      </c>
      <c r="AT273" s="197" t="s">
        <v>72</v>
      </c>
      <c r="AU273" s="197" t="s">
        <v>83</v>
      </c>
      <c r="AY273" s="189" t="s">
        <v>171</v>
      </c>
      <c r="BK273" s="198">
        <f>SUM(BK274:BK277)</f>
        <v>0</v>
      </c>
    </row>
    <row r="274" spans="2:65" s="45" customFormat="1" ht="16.5" customHeight="1" x14ac:dyDescent="0.3">
      <c r="B274" s="38"/>
      <c r="C274" s="201" t="s">
        <v>367</v>
      </c>
      <c r="D274" s="201" t="s">
        <v>173</v>
      </c>
      <c r="E274" s="202" t="s">
        <v>2103</v>
      </c>
      <c r="F274" s="203" t="s">
        <v>2104</v>
      </c>
      <c r="G274" s="204" t="s">
        <v>1077</v>
      </c>
      <c r="H274" s="205">
        <v>1</v>
      </c>
      <c r="I274" s="7"/>
      <c r="J274" s="7"/>
      <c r="K274" s="206">
        <f>ROUND(P274*H274,2)</f>
        <v>0</v>
      </c>
      <c r="L274" s="203" t="s">
        <v>5</v>
      </c>
      <c r="M274" s="38"/>
      <c r="N274" s="207" t="s">
        <v>5</v>
      </c>
      <c r="O274" s="208" t="s">
        <v>42</v>
      </c>
      <c r="P274" s="144">
        <f>I274+J274</f>
        <v>0</v>
      </c>
      <c r="Q274" s="144">
        <f>ROUND(I274*H274,2)</f>
        <v>0</v>
      </c>
      <c r="R274" s="144">
        <f>ROUND(J274*H274,2)</f>
        <v>0</v>
      </c>
      <c r="S274" s="39"/>
      <c r="T274" s="209">
        <f>S274*H274</f>
        <v>0</v>
      </c>
      <c r="U274" s="209">
        <v>0</v>
      </c>
      <c r="V274" s="209">
        <f>U274*H274</f>
        <v>0</v>
      </c>
      <c r="W274" s="209">
        <v>0</v>
      </c>
      <c r="X274" s="210">
        <f>W274*H274</f>
        <v>0</v>
      </c>
      <c r="AR274" s="17" t="s">
        <v>177</v>
      </c>
      <c r="AT274" s="17" t="s">
        <v>173</v>
      </c>
      <c r="AU274" s="17" t="s">
        <v>188</v>
      </c>
      <c r="AY274" s="17" t="s">
        <v>171</v>
      </c>
      <c r="BE274" s="211">
        <f>IF(O274="základní",K274,0)</f>
        <v>0</v>
      </c>
      <c r="BF274" s="211">
        <f>IF(O274="snížená",K274,0)</f>
        <v>0</v>
      </c>
      <c r="BG274" s="211">
        <f>IF(O274="zákl. přenesená",K274,0)</f>
        <v>0</v>
      </c>
      <c r="BH274" s="211">
        <f>IF(O274="sníž. přenesená",K274,0)</f>
        <v>0</v>
      </c>
      <c r="BI274" s="211">
        <f>IF(O274="nulová",K274,0)</f>
        <v>0</v>
      </c>
      <c r="BJ274" s="17" t="s">
        <v>81</v>
      </c>
      <c r="BK274" s="211">
        <f>ROUND(P274*H274,2)</f>
        <v>0</v>
      </c>
      <c r="BL274" s="17" t="s">
        <v>177</v>
      </c>
      <c r="BM274" s="17" t="s">
        <v>623</v>
      </c>
    </row>
    <row r="275" spans="2:65" s="45" customFormat="1" ht="27" x14ac:dyDescent="0.3">
      <c r="B275" s="38"/>
      <c r="D275" s="212" t="s">
        <v>179</v>
      </c>
      <c r="F275" s="213" t="s">
        <v>2020</v>
      </c>
      <c r="M275" s="38"/>
      <c r="N275" s="214"/>
      <c r="O275" s="39"/>
      <c r="P275" s="39"/>
      <c r="Q275" s="39"/>
      <c r="R275" s="39"/>
      <c r="S275" s="39"/>
      <c r="T275" s="39"/>
      <c r="U275" s="39"/>
      <c r="V275" s="39"/>
      <c r="W275" s="39"/>
      <c r="X275" s="87"/>
      <c r="AT275" s="17" t="s">
        <v>179</v>
      </c>
      <c r="AU275" s="17" t="s">
        <v>188</v>
      </c>
    </row>
    <row r="276" spans="2:65" s="45" customFormat="1" ht="16.5" customHeight="1" x14ac:dyDescent="0.3">
      <c r="B276" s="38"/>
      <c r="C276" s="201" t="s">
        <v>371</v>
      </c>
      <c r="D276" s="201" t="s">
        <v>173</v>
      </c>
      <c r="E276" s="202" t="s">
        <v>2105</v>
      </c>
      <c r="F276" s="203" t="s">
        <v>2106</v>
      </c>
      <c r="G276" s="204" t="s">
        <v>1077</v>
      </c>
      <c r="H276" s="205">
        <v>2</v>
      </c>
      <c r="I276" s="7"/>
      <c r="J276" s="7"/>
      <c r="K276" s="206">
        <f>ROUND(P276*H276,2)</f>
        <v>0</v>
      </c>
      <c r="L276" s="203" t="s">
        <v>5</v>
      </c>
      <c r="M276" s="38"/>
      <c r="N276" s="207" t="s">
        <v>5</v>
      </c>
      <c r="O276" s="208" t="s">
        <v>42</v>
      </c>
      <c r="P276" s="144">
        <f>I276+J276</f>
        <v>0</v>
      </c>
      <c r="Q276" s="144">
        <f>ROUND(I276*H276,2)</f>
        <v>0</v>
      </c>
      <c r="R276" s="144">
        <f>ROUND(J276*H276,2)</f>
        <v>0</v>
      </c>
      <c r="S276" s="39"/>
      <c r="T276" s="209">
        <f>S276*H276</f>
        <v>0</v>
      </c>
      <c r="U276" s="209">
        <v>0</v>
      </c>
      <c r="V276" s="209">
        <f>U276*H276</f>
        <v>0</v>
      </c>
      <c r="W276" s="209">
        <v>0</v>
      </c>
      <c r="X276" s="210">
        <f>W276*H276</f>
        <v>0</v>
      </c>
      <c r="AR276" s="17" t="s">
        <v>177</v>
      </c>
      <c r="AT276" s="17" t="s">
        <v>173</v>
      </c>
      <c r="AU276" s="17" t="s">
        <v>188</v>
      </c>
      <c r="AY276" s="17" t="s">
        <v>171</v>
      </c>
      <c r="BE276" s="211">
        <f>IF(O276="základní",K276,0)</f>
        <v>0</v>
      </c>
      <c r="BF276" s="211">
        <f>IF(O276="snížená",K276,0)</f>
        <v>0</v>
      </c>
      <c r="BG276" s="211">
        <f>IF(O276="zákl. přenesená",K276,0)</f>
        <v>0</v>
      </c>
      <c r="BH276" s="211">
        <f>IF(O276="sníž. přenesená",K276,0)</f>
        <v>0</v>
      </c>
      <c r="BI276" s="211">
        <f>IF(O276="nulová",K276,0)</f>
        <v>0</v>
      </c>
      <c r="BJ276" s="17" t="s">
        <v>81</v>
      </c>
      <c r="BK276" s="211">
        <f>ROUND(P276*H276,2)</f>
        <v>0</v>
      </c>
      <c r="BL276" s="17" t="s">
        <v>177</v>
      </c>
      <c r="BM276" s="17" t="s">
        <v>626</v>
      </c>
    </row>
    <row r="277" spans="2:65" s="45" customFormat="1" ht="27" x14ac:dyDescent="0.3">
      <c r="B277" s="38"/>
      <c r="C277" s="39"/>
      <c r="D277" s="262" t="s">
        <v>179</v>
      </c>
      <c r="E277" s="39"/>
      <c r="F277" s="269" t="s">
        <v>2020</v>
      </c>
      <c r="G277" s="39"/>
      <c r="H277" s="39"/>
      <c r="I277" s="39"/>
      <c r="J277" s="39"/>
      <c r="K277" s="39"/>
      <c r="L277" s="39"/>
      <c r="M277" s="38"/>
      <c r="N277" s="214"/>
      <c r="O277" s="39"/>
      <c r="P277" s="39"/>
      <c r="Q277" s="39"/>
      <c r="R277" s="39"/>
      <c r="S277" s="39"/>
      <c r="T277" s="39"/>
      <c r="U277" s="39"/>
      <c r="V277" s="39"/>
      <c r="W277" s="39"/>
      <c r="X277" s="87"/>
      <c r="AT277" s="17" t="s">
        <v>179</v>
      </c>
      <c r="AU277" s="17" t="s">
        <v>188</v>
      </c>
    </row>
    <row r="278" spans="2:65" s="188" customFormat="1" ht="22.35" customHeight="1" x14ac:dyDescent="0.3">
      <c r="B278" s="187"/>
      <c r="D278" s="189" t="s">
        <v>72</v>
      </c>
      <c r="E278" s="199" t="s">
        <v>1096</v>
      </c>
      <c r="F278" s="199" t="s">
        <v>2107</v>
      </c>
      <c r="K278" s="200">
        <f>BK278</f>
        <v>0</v>
      </c>
      <c r="M278" s="187"/>
      <c r="N278" s="192"/>
      <c r="O278" s="193"/>
      <c r="P278" s="193"/>
      <c r="Q278" s="194">
        <f>SUM(Q279:Q280)</f>
        <v>0</v>
      </c>
      <c r="R278" s="194">
        <f>SUM(R279:R280)</f>
        <v>0</v>
      </c>
      <c r="S278" s="193"/>
      <c r="T278" s="195">
        <f>SUM(T279:T280)</f>
        <v>0</v>
      </c>
      <c r="U278" s="193"/>
      <c r="V278" s="195">
        <f>SUM(V279:V280)</f>
        <v>0</v>
      </c>
      <c r="W278" s="193"/>
      <c r="X278" s="196">
        <f>SUM(X279:X280)</f>
        <v>0</v>
      </c>
      <c r="AR278" s="189" t="s">
        <v>81</v>
      </c>
      <c r="AT278" s="197" t="s">
        <v>72</v>
      </c>
      <c r="AU278" s="197" t="s">
        <v>83</v>
      </c>
      <c r="AY278" s="189" t="s">
        <v>171</v>
      </c>
      <c r="BK278" s="198">
        <f>SUM(BK279:BK280)</f>
        <v>0</v>
      </c>
    </row>
    <row r="279" spans="2:65" s="45" customFormat="1" ht="16.5" customHeight="1" x14ac:dyDescent="0.3">
      <c r="B279" s="38"/>
      <c r="C279" s="201" t="s">
        <v>375</v>
      </c>
      <c r="D279" s="201" t="s">
        <v>173</v>
      </c>
      <c r="E279" s="202" t="s">
        <v>2108</v>
      </c>
      <c r="F279" s="203" t="s">
        <v>2109</v>
      </c>
      <c r="G279" s="204" t="s">
        <v>1077</v>
      </c>
      <c r="H279" s="205">
        <v>1</v>
      </c>
      <c r="I279" s="7"/>
      <c r="J279" s="7"/>
      <c r="K279" s="206">
        <f>ROUND(P279*H279,2)</f>
        <v>0</v>
      </c>
      <c r="L279" s="203" t="s">
        <v>5</v>
      </c>
      <c r="M279" s="38"/>
      <c r="N279" s="207" t="s">
        <v>5</v>
      </c>
      <c r="O279" s="208" t="s">
        <v>42</v>
      </c>
      <c r="P279" s="144">
        <f>I279+J279</f>
        <v>0</v>
      </c>
      <c r="Q279" s="144">
        <f>ROUND(I279*H279,2)</f>
        <v>0</v>
      </c>
      <c r="R279" s="144">
        <f>ROUND(J279*H279,2)</f>
        <v>0</v>
      </c>
      <c r="S279" s="39"/>
      <c r="T279" s="209">
        <f>S279*H279</f>
        <v>0</v>
      </c>
      <c r="U279" s="209">
        <v>0</v>
      </c>
      <c r="V279" s="209">
        <f>U279*H279</f>
        <v>0</v>
      </c>
      <c r="W279" s="209">
        <v>0</v>
      </c>
      <c r="X279" s="210">
        <f>W279*H279</f>
        <v>0</v>
      </c>
      <c r="AR279" s="17" t="s">
        <v>177</v>
      </c>
      <c r="AT279" s="17" t="s">
        <v>173</v>
      </c>
      <c r="AU279" s="17" t="s">
        <v>188</v>
      </c>
      <c r="AY279" s="17" t="s">
        <v>171</v>
      </c>
      <c r="BE279" s="211">
        <f>IF(O279="základní",K279,0)</f>
        <v>0</v>
      </c>
      <c r="BF279" s="211">
        <f>IF(O279="snížená",K279,0)</f>
        <v>0</v>
      </c>
      <c r="BG279" s="211">
        <f>IF(O279="zákl. přenesená",K279,0)</f>
        <v>0</v>
      </c>
      <c r="BH279" s="211">
        <f>IF(O279="sníž. přenesená",K279,0)</f>
        <v>0</v>
      </c>
      <c r="BI279" s="211">
        <f>IF(O279="nulová",K279,0)</f>
        <v>0</v>
      </c>
      <c r="BJ279" s="17" t="s">
        <v>81</v>
      </c>
      <c r="BK279" s="211">
        <f>ROUND(P279*H279,2)</f>
        <v>0</v>
      </c>
      <c r="BL279" s="17" t="s">
        <v>177</v>
      </c>
      <c r="BM279" s="17" t="s">
        <v>630</v>
      </c>
    </row>
    <row r="280" spans="2:65" s="45" customFormat="1" ht="27" x14ac:dyDescent="0.3">
      <c r="B280" s="38"/>
      <c r="D280" s="212" t="s">
        <v>179</v>
      </c>
      <c r="F280" s="213" t="s">
        <v>2020</v>
      </c>
      <c r="M280" s="38"/>
      <c r="N280" s="214"/>
      <c r="O280" s="39"/>
      <c r="P280" s="39"/>
      <c r="Q280" s="39"/>
      <c r="R280" s="39"/>
      <c r="S280" s="39"/>
      <c r="T280" s="39"/>
      <c r="U280" s="39"/>
      <c r="V280" s="39"/>
      <c r="W280" s="39"/>
      <c r="X280" s="87"/>
      <c r="AT280" s="17" t="s">
        <v>179</v>
      </c>
      <c r="AU280" s="17" t="s">
        <v>188</v>
      </c>
    </row>
    <row r="281" spans="2:65" s="188" customFormat="1" ht="22.35" customHeight="1" x14ac:dyDescent="0.3">
      <c r="B281" s="187"/>
      <c r="C281" s="193"/>
      <c r="D281" s="261" t="s">
        <v>72</v>
      </c>
      <c r="E281" s="263" t="s">
        <v>1088</v>
      </c>
      <c r="F281" s="263" t="s">
        <v>2110</v>
      </c>
      <c r="G281" s="193"/>
      <c r="H281" s="193"/>
      <c r="I281" s="193"/>
      <c r="J281" s="193"/>
      <c r="K281" s="274">
        <f>BK281</f>
        <v>0</v>
      </c>
      <c r="L281" s="193"/>
      <c r="M281" s="187"/>
      <c r="N281" s="192"/>
      <c r="O281" s="193"/>
      <c r="P281" s="193"/>
      <c r="Q281" s="194">
        <f>SUM(Q282:Q283)</f>
        <v>0</v>
      </c>
      <c r="R281" s="194">
        <f>SUM(R282:R283)</f>
        <v>0</v>
      </c>
      <c r="S281" s="193"/>
      <c r="T281" s="195">
        <f>SUM(T282:T283)</f>
        <v>0</v>
      </c>
      <c r="U281" s="193"/>
      <c r="V281" s="195">
        <f>SUM(V282:V283)</f>
        <v>0</v>
      </c>
      <c r="W281" s="193"/>
      <c r="X281" s="196">
        <f>SUM(X282:X283)</f>
        <v>0</v>
      </c>
      <c r="AR281" s="189" t="s">
        <v>81</v>
      </c>
      <c r="AT281" s="197" t="s">
        <v>72</v>
      </c>
      <c r="AU281" s="197" t="s">
        <v>83</v>
      </c>
      <c r="AY281" s="189" t="s">
        <v>171</v>
      </c>
      <c r="BK281" s="198">
        <f>SUM(BK282:BK283)</f>
        <v>0</v>
      </c>
    </row>
    <row r="282" spans="2:65" s="45" customFormat="1" ht="16.5" customHeight="1" x14ac:dyDescent="0.3">
      <c r="B282" s="38"/>
      <c r="C282" s="201" t="s">
        <v>379</v>
      </c>
      <c r="D282" s="201" t="s">
        <v>173</v>
      </c>
      <c r="E282" s="202" t="s">
        <v>2111</v>
      </c>
      <c r="F282" s="203" t="s">
        <v>2112</v>
      </c>
      <c r="G282" s="204" t="s">
        <v>1077</v>
      </c>
      <c r="H282" s="205">
        <v>1</v>
      </c>
      <c r="I282" s="7"/>
      <c r="J282" s="7"/>
      <c r="K282" s="206">
        <f>ROUND(P282*H282,2)</f>
        <v>0</v>
      </c>
      <c r="L282" s="203" t="s">
        <v>5</v>
      </c>
      <c r="M282" s="38"/>
      <c r="N282" s="207" t="s">
        <v>5</v>
      </c>
      <c r="O282" s="208" t="s">
        <v>42</v>
      </c>
      <c r="P282" s="144">
        <f>I282+J282</f>
        <v>0</v>
      </c>
      <c r="Q282" s="144">
        <f>ROUND(I282*H282,2)</f>
        <v>0</v>
      </c>
      <c r="R282" s="144">
        <f>ROUND(J282*H282,2)</f>
        <v>0</v>
      </c>
      <c r="S282" s="39"/>
      <c r="T282" s="209">
        <f>S282*H282</f>
        <v>0</v>
      </c>
      <c r="U282" s="209">
        <v>0</v>
      </c>
      <c r="V282" s="209">
        <f>U282*H282</f>
        <v>0</v>
      </c>
      <c r="W282" s="209">
        <v>0</v>
      </c>
      <c r="X282" s="210">
        <f>W282*H282</f>
        <v>0</v>
      </c>
      <c r="AR282" s="17" t="s">
        <v>177</v>
      </c>
      <c r="AT282" s="17" t="s">
        <v>173</v>
      </c>
      <c r="AU282" s="17" t="s">
        <v>188</v>
      </c>
      <c r="AY282" s="17" t="s">
        <v>171</v>
      </c>
      <c r="BE282" s="211">
        <f>IF(O282="základní",K282,0)</f>
        <v>0</v>
      </c>
      <c r="BF282" s="211">
        <f>IF(O282="snížená",K282,0)</f>
        <v>0</v>
      </c>
      <c r="BG282" s="211">
        <f>IF(O282="zákl. přenesená",K282,0)</f>
        <v>0</v>
      </c>
      <c r="BH282" s="211">
        <f>IF(O282="sníž. přenesená",K282,0)</f>
        <v>0</v>
      </c>
      <c r="BI282" s="211">
        <f>IF(O282="nulová",K282,0)</f>
        <v>0</v>
      </c>
      <c r="BJ282" s="17" t="s">
        <v>81</v>
      </c>
      <c r="BK282" s="211">
        <f>ROUND(P282*H282,2)</f>
        <v>0</v>
      </c>
      <c r="BL282" s="17" t="s">
        <v>177</v>
      </c>
      <c r="BM282" s="17" t="s">
        <v>633</v>
      </c>
    </row>
    <row r="283" spans="2:65" s="45" customFormat="1" ht="27" x14ac:dyDescent="0.3">
      <c r="B283" s="38"/>
      <c r="D283" s="212" t="s">
        <v>179</v>
      </c>
      <c r="F283" s="213" t="s">
        <v>2020</v>
      </c>
      <c r="M283" s="38"/>
      <c r="N283" s="214"/>
      <c r="O283" s="39"/>
      <c r="P283" s="39"/>
      <c r="Q283" s="39"/>
      <c r="R283" s="39"/>
      <c r="S283" s="39"/>
      <c r="T283" s="39"/>
      <c r="U283" s="39"/>
      <c r="V283" s="39"/>
      <c r="W283" s="39"/>
      <c r="X283" s="87"/>
      <c r="AT283" s="17" t="s">
        <v>179</v>
      </c>
      <c r="AU283" s="17" t="s">
        <v>188</v>
      </c>
    </row>
    <row r="284" spans="2:65" s="188" customFormat="1" ht="22.35" customHeight="1" x14ac:dyDescent="0.3">
      <c r="B284" s="187"/>
      <c r="D284" s="189" t="s">
        <v>72</v>
      </c>
      <c r="E284" s="199" t="s">
        <v>1092</v>
      </c>
      <c r="F284" s="199" t="s">
        <v>2113</v>
      </c>
      <c r="K284" s="200">
        <f>BK284</f>
        <v>0</v>
      </c>
      <c r="M284" s="187"/>
      <c r="N284" s="192"/>
      <c r="O284" s="193"/>
      <c r="P284" s="193"/>
      <c r="Q284" s="194">
        <f>SUM(Q285:Q288)</f>
        <v>0</v>
      </c>
      <c r="R284" s="194">
        <f>SUM(R285:R288)</f>
        <v>0</v>
      </c>
      <c r="S284" s="193"/>
      <c r="T284" s="195">
        <f>SUM(T285:T288)</f>
        <v>0</v>
      </c>
      <c r="U284" s="193"/>
      <c r="V284" s="195">
        <f>SUM(V285:V288)</f>
        <v>0</v>
      </c>
      <c r="W284" s="193"/>
      <c r="X284" s="196">
        <f>SUM(X285:X288)</f>
        <v>0</v>
      </c>
      <c r="AR284" s="189" t="s">
        <v>81</v>
      </c>
      <c r="AT284" s="197" t="s">
        <v>72</v>
      </c>
      <c r="AU284" s="197" t="s">
        <v>83</v>
      </c>
      <c r="AY284" s="189" t="s">
        <v>171</v>
      </c>
      <c r="BK284" s="198">
        <f>SUM(BK285:BK288)</f>
        <v>0</v>
      </c>
    </row>
    <row r="285" spans="2:65" s="45" customFormat="1" ht="16.5" customHeight="1" x14ac:dyDescent="0.3">
      <c r="B285" s="38"/>
      <c r="C285" s="201" t="s">
        <v>383</v>
      </c>
      <c r="D285" s="201" t="s">
        <v>173</v>
      </c>
      <c r="E285" s="202" t="s">
        <v>2114</v>
      </c>
      <c r="F285" s="203" t="s">
        <v>2115</v>
      </c>
      <c r="G285" s="204" t="s">
        <v>1077</v>
      </c>
      <c r="H285" s="205">
        <v>1</v>
      </c>
      <c r="I285" s="7"/>
      <c r="J285" s="7"/>
      <c r="K285" s="206">
        <f>ROUND(P285*H285,2)</f>
        <v>0</v>
      </c>
      <c r="L285" s="203" t="s">
        <v>5</v>
      </c>
      <c r="M285" s="38"/>
      <c r="N285" s="207" t="s">
        <v>5</v>
      </c>
      <c r="O285" s="208" t="s">
        <v>42</v>
      </c>
      <c r="P285" s="144">
        <f>I285+J285</f>
        <v>0</v>
      </c>
      <c r="Q285" s="144">
        <f>ROUND(I285*H285,2)</f>
        <v>0</v>
      </c>
      <c r="R285" s="144">
        <f>ROUND(J285*H285,2)</f>
        <v>0</v>
      </c>
      <c r="S285" s="39"/>
      <c r="T285" s="209">
        <f>S285*H285</f>
        <v>0</v>
      </c>
      <c r="U285" s="209">
        <v>0</v>
      </c>
      <c r="V285" s="209">
        <f>U285*H285</f>
        <v>0</v>
      </c>
      <c r="W285" s="209">
        <v>0</v>
      </c>
      <c r="X285" s="210">
        <f>W285*H285</f>
        <v>0</v>
      </c>
      <c r="AR285" s="17" t="s">
        <v>177</v>
      </c>
      <c r="AT285" s="17" t="s">
        <v>173</v>
      </c>
      <c r="AU285" s="17" t="s">
        <v>188</v>
      </c>
      <c r="AY285" s="17" t="s">
        <v>171</v>
      </c>
      <c r="BE285" s="211">
        <f>IF(O285="základní",K285,0)</f>
        <v>0</v>
      </c>
      <c r="BF285" s="211">
        <f>IF(O285="snížená",K285,0)</f>
        <v>0</v>
      </c>
      <c r="BG285" s="211">
        <f>IF(O285="zákl. přenesená",K285,0)</f>
        <v>0</v>
      </c>
      <c r="BH285" s="211">
        <f>IF(O285="sníž. přenesená",K285,0)</f>
        <v>0</v>
      </c>
      <c r="BI285" s="211">
        <f>IF(O285="nulová",K285,0)</f>
        <v>0</v>
      </c>
      <c r="BJ285" s="17" t="s">
        <v>81</v>
      </c>
      <c r="BK285" s="211">
        <f>ROUND(P285*H285,2)</f>
        <v>0</v>
      </c>
      <c r="BL285" s="17" t="s">
        <v>177</v>
      </c>
      <c r="BM285" s="17" t="s">
        <v>638</v>
      </c>
    </row>
    <row r="286" spans="2:65" s="45" customFormat="1" ht="27" x14ac:dyDescent="0.3">
      <c r="B286" s="38"/>
      <c r="C286" s="39"/>
      <c r="D286" s="262" t="s">
        <v>179</v>
      </c>
      <c r="E286" s="39"/>
      <c r="F286" s="269" t="s">
        <v>2020</v>
      </c>
      <c r="G286" s="39"/>
      <c r="H286" s="39"/>
      <c r="I286" s="39"/>
      <c r="J286" s="39"/>
      <c r="K286" s="39"/>
      <c r="L286" s="39"/>
      <c r="M286" s="38"/>
      <c r="N286" s="214"/>
      <c r="O286" s="39"/>
      <c r="P286" s="39"/>
      <c r="Q286" s="39"/>
      <c r="R286" s="39"/>
      <c r="S286" s="39"/>
      <c r="T286" s="39"/>
      <c r="U286" s="39"/>
      <c r="V286" s="39"/>
      <c r="W286" s="39"/>
      <c r="X286" s="87"/>
      <c r="AT286" s="17" t="s">
        <v>179</v>
      </c>
      <c r="AU286" s="17" t="s">
        <v>188</v>
      </c>
    </row>
    <row r="287" spans="2:65" s="45" customFormat="1" ht="16.5" customHeight="1" x14ac:dyDescent="0.3">
      <c r="B287" s="38"/>
      <c r="C287" s="201" t="s">
        <v>387</v>
      </c>
      <c r="D287" s="201" t="s">
        <v>173</v>
      </c>
      <c r="E287" s="202" t="s">
        <v>2116</v>
      </c>
      <c r="F287" s="203" t="s">
        <v>2117</v>
      </c>
      <c r="G287" s="204" t="s">
        <v>1077</v>
      </c>
      <c r="H287" s="205">
        <v>1</v>
      </c>
      <c r="I287" s="7"/>
      <c r="J287" s="7"/>
      <c r="K287" s="206">
        <f>ROUND(P287*H287,2)</f>
        <v>0</v>
      </c>
      <c r="L287" s="203" t="s">
        <v>5</v>
      </c>
      <c r="M287" s="38"/>
      <c r="N287" s="207" t="s">
        <v>5</v>
      </c>
      <c r="O287" s="208" t="s">
        <v>42</v>
      </c>
      <c r="P287" s="144">
        <f>I287+J287</f>
        <v>0</v>
      </c>
      <c r="Q287" s="144">
        <f>ROUND(I287*H287,2)</f>
        <v>0</v>
      </c>
      <c r="R287" s="144">
        <f>ROUND(J287*H287,2)</f>
        <v>0</v>
      </c>
      <c r="S287" s="39"/>
      <c r="T287" s="209">
        <f>S287*H287</f>
        <v>0</v>
      </c>
      <c r="U287" s="209">
        <v>0</v>
      </c>
      <c r="V287" s="209">
        <f>U287*H287</f>
        <v>0</v>
      </c>
      <c r="W287" s="209">
        <v>0</v>
      </c>
      <c r="X287" s="210">
        <f>W287*H287</f>
        <v>0</v>
      </c>
      <c r="AR287" s="17" t="s">
        <v>177</v>
      </c>
      <c r="AT287" s="17" t="s">
        <v>173</v>
      </c>
      <c r="AU287" s="17" t="s">
        <v>188</v>
      </c>
      <c r="AY287" s="17" t="s">
        <v>171</v>
      </c>
      <c r="BE287" s="211">
        <f>IF(O287="základní",K287,0)</f>
        <v>0</v>
      </c>
      <c r="BF287" s="211">
        <f>IF(O287="snížená",K287,0)</f>
        <v>0</v>
      </c>
      <c r="BG287" s="211">
        <f>IF(O287="zákl. přenesená",K287,0)</f>
        <v>0</v>
      </c>
      <c r="BH287" s="211">
        <f>IF(O287="sníž. přenesená",K287,0)</f>
        <v>0</v>
      </c>
      <c r="BI287" s="211">
        <f>IF(O287="nulová",K287,0)</f>
        <v>0</v>
      </c>
      <c r="BJ287" s="17" t="s">
        <v>81</v>
      </c>
      <c r="BK287" s="211">
        <f>ROUND(P287*H287,2)</f>
        <v>0</v>
      </c>
      <c r="BL287" s="17" t="s">
        <v>177</v>
      </c>
      <c r="BM287" s="17" t="s">
        <v>746</v>
      </c>
    </row>
    <row r="288" spans="2:65" s="45" customFormat="1" ht="27" x14ac:dyDescent="0.3">
      <c r="B288" s="38"/>
      <c r="D288" s="212" t="s">
        <v>179</v>
      </c>
      <c r="F288" s="213" t="s">
        <v>2020</v>
      </c>
      <c r="M288" s="38"/>
      <c r="N288" s="214"/>
      <c r="O288" s="39"/>
      <c r="P288" s="39"/>
      <c r="Q288" s="39"/>
      <c r="R288" s="39"/>
      <c r="S288" s="39"/>
      <c r="T288" s="39"/>
      <c r="U288" s="39"/>
      <c r="V288" s="39"/>
      <c r="W288" s="39"/>
      <c r="X288" s="87"/>
      <c r="AT288" s="17" t="s">
        <v>179</v>
      </c>
      <c r="AU288" s="17" t="s">
        <v>188</v>
      </c>
    </row>
    <row r="289" spans="2:65" s="188" customFormat="1" ht="22.35" customHeight="1" x14ac:dyDescent="0.3">
      <c r="B289" s="187"/>
      <c r="D289" s="189" t="s">
        <v>72</v>
      </c>
      <c r="E289" s="199" t="s">
        <v>1252</v>
      </c>
      <c r="F289" s="199" t="s">
        <v>2118</v>
      </c>
      <c r="K289" s="200">
        <f>BK289</f>
        <v>0</v>
      </c>
      <c r="M289" s="187"/>
      <c r="N289" s="192"/>
      <c r="O289" s="193"/>
      <c r="P289" s="193"/>
      <c r="Q289" s="194">
        <f>SUM(Q290:Q291)</f>
        <v>0</v>
      </c>
      <c r="R289" s="194">
        <f>SUM(R290:R291)</f>
        <v>0</v>
      </c>
      <c r="S289" s="193"/>
      <c r="T289" s="195">
        <f>SUM(T290:T291)</f>
        <v>0</v>
      </c>
      <c r="U289" s="193"/>
      <c r="V289" s="195">
        <f>SUM(V290:V291)</f>
        <v>0</v>
      </c>
      <c r="W289" s="193"/>
      <c r="X289" s="196">
        <f>SUM(X290:X291)</f>
        <v>0</v>
      </c>
      <c r="AR289" s="189" t="s">
        <v>81</v>
      </c>
      <c r="AT289" s="197" t="s">
        <v>72</v>
      </c>
      <c r="AU289" s="197" t="s">
        <v>83</v>
      </c>
      <c r="AY289" s="189" t="s">
        <v>171</v>
      </c>
      <c r="BK289" s="198">
        <f>SUM(BK290:BK291)</f>
        <v>0</v>
      </c>
    </row>
    <row r="290" spans="2:65" s="45" customFormat="1" ht="16.5" customHeight="1" x14ac:dyDescent="0.3">
      <c r="B290" s="38"/>
      <c r="C290" s="201" t="s">
        <v>392</v>
      </c>
      <c r="D290" s="201" t="s">
        <v>173</v>
      </c>
      <c r="E290" s="202" t="s">
        <v>2119</v>
      </c>
      <c r="F290" s="203" t="s">
        <v>2120</v>
      </c>
      <c r="G290" s="204" t="s">
        <v>1077</v>
      </c>
      <c r="H290" s="205">
        <v>3</v>
      </c>
      <c r="I290" s="7"/>
      <c r="J290" s="7"/>
      <c r="K290" s="206">
        <f>ROUND(P290*H290,2)</f>
        <v>0</v>
      </c>
      <c r="L290" s="203" t="s">
        <v>5</v>
      </c>
      <c r="M290" s="38"/>
      <c r="N290" s="207" t="s">
        <v>5</v>
      </c>
      <c r="O290" s="208" t="s">
        <v>42</v>
      </c>
      <c r="P290" s="144">
        <f>I290+J290</f>
        <v>0</v>
      </c>
      <c r="Q290" s="144">
        <f>ROUND(I290*H290,2)</f>
        <v>0</v>
      </c>
      <c r="R290" s="144">
        <f>ROUND(J290*H290,2)</f>
        <v>0</v>
      </c>
      <c r="S290" s="39"/>
      <c r="T290" s="209">
        <f>S290*H290</f>
        <v>0</v>
      </c>
      <c r="U290" s="209">
        <v>0</v>
      </c>
      <c r="V290" s="209">
        <f>U290*H290</f>
        <v>0</v>
      </c>
      <c r="W290" s="209">
        <v>0</v>
      </c>
      <c r="X290" s="210">
        <f>W290*H290</f>
        <v>0</v>
      </c>
      <c r="AR290" s="17" t="s">
        <v>177</v>
      </c>
      <c r="AT290" s="17" t="s">
        <v>173</v>
      </c>
      <c r="AU290" s="17" t="s">
        <v>188</v>
      </c>
      <c r="AY290" s="17" t="s">
        <v>171</v>
      </c>
      <c r="BE290" s="211">
        <f>IF(O290="základní",K290,0)</f>
        <v>0</v>
      </c>
      <c r="BF290" s="211">
        <f>IF(O290="snížená",K290,0)</f>
        <v>0</v>
      </c>
      <c r="BG290" s="211">
        <f>IF(O290="zákl. přenesená",K290,0)</f>
        <v>0</v>
      </c>
      <c r="BH290" s="211">
        <f>IF(O290="sníž. přenesená",K290,0)</f>
        <v>0</v>
      </c>
      <c r="BI290" s="211">
        <f>IF(O290="nulová",K290,0)</f>
        <v>0</v>
      </c>
      <c r="BJ290" s="17" t="s">
        <v>81</v>
      </c>
      <c r="BK290" s="211">
        <f>ROUND(P290*H290,2)</f>
        <v>0</v>
      </c>
      <c r="BL290" s="17" t="s">
        <v>177</v>
      </c>
      <c r="BM290" s="17" t="s">
        <v>749</v>
      </c>
    </row>
    <row r="291" spans="2:65" s="45" customFormat="1" ht="27" x14ac:dyDescent="0.3">
      <c r="B291" s="38"/>
      <c r="C291" s="39"/>
      <c r="D291" s="262" t="s">
        <v>179</v>
      </c>
      <c r="E291" s="39"/>
      <c r="F291" s="269" t="s">
        <v>2020</v>
      </c>
      <c r="G291" s="39"/>
      <c r="H291" s="39"/>
      <c r="I291" s="39"/>
      <c r="J291" s="39"/>
      <c r="K291" s="39"/>
      <c r="L291" s="39"/>
      <c r="M291" s="38"/>
      <c r="N291" s="214"/>
      <c r="O291" s="39"/>
      <c r="P291" s="39"/>
      <c r="Q291" s="39"/>
      <c r="R291" s="39"/>
      <c r="S291" s="39"/>
      <c r="T291" s="39"/>
      <c r="U291" s="39"/>
      <c r="V291" s="39"/>
      <c r="W291" s="39"/>
      <c r="X291" s="87"/>
      <c r="AT291" s="17" t="s">
        <v>179</v>
      </c>
      <c r="AU291" s="17" t="s">
        <v>188</v>
      </c>
    </row>
    <row r="292" spans="2:65" s="188" customFormat="1" ht="22.35" customHeight="1" x14ac:dyDescent="0.3">
      <c r="B292" s="187"/>
      <c r="D292" s="189" t="s">
        <v>72</v>
      </c>
      <c r="E292" s="199" t="s">
        <v>1100</v>
      </c>
      <c r="F292" s="199" t="s">
        <v>2121</v>
      </c>
      <c r="K292" s="200">
        <f>BK292</f>
        <v>0</v>
      </c>
      <c r="M292" s="187"/>
      <c r="N292" s="192"/>
      <c r="O292" s="193"/>
      <c r="P292" s="193"/>
      <c r="Q292" s="194">
        <f>SUM(Q293:Q294)</f>
        <v>0</v>
      </c>
      <c r="R292" s="194">
        <f>SUM(R293:R294)</f>
        <v>0</v>
      </c>
      <c r="S292" s="193"/>
      <c r="T292" s="195">
        <f>SUM(T293:T294)</f>
        <v>0</v>
      </c>
      <c r="U292" s="193"/>
      <c r="V292" s="195">
        <f>SUM(V293:V294)</f>
        <v>0</v>
      </c>
      <c r="W292" s="193"/>
      <c r="X292" s="196">
        <f>SUM(X293:X294)</f>
        <v>0</v>
      </c>
      <c r="AR292" s="189" t="s">
        <v>81</v>
      </c>
      <c r="AT292" s="197" t="s">
        <v>72</v>
      </c>
      <c r="AU292" s="197" t="s">
        <v>83</v>
      </c>
      <c r="AY292" s="189" t="s">
        <v>171</v>
      </c>
      <c r="BK292" s="198">
        <f>SUM(BK293:BK294)</f>
        <v>0</v>
      </c>
    </row>
    <row r="293" spans="2:65" s="45" customFormat="1" ht="16.5" customHeight="1" x14ac:dyDescent="0.3">
      <c r="B293" s="38"/>
      <c r="C293" s="201" t="s">
        <v>399</v>
      </c>
      <c r="D293" s="201" t="s">
        <v>173</v>
      </c>
      <c r="E293" s="202" t="s">
        <v>2122</v>
      </c>
      <c r="F293" s="203" t="s">
        <v>2123</v>
      </c>
      <c r="G293" s="204" t="s">
        <v>1077</v>
      </c>
      <c r="H293" s="205">
        <v>1</v>
      </c>
      <c r="I293" s="7"/>
      <c r="J293" s="7"/>
      <c r="K293" s="206">
        <f>ROUND(P293*H293,2)</f>
        <v>0</v>
      </c>
      <c r="L293" s="203" t="s">
        <v>5</v>
      </c>
      <c r="M293" s="38"/>
      <c r="N293" s="207" t="s">
        <v>5</v>
      </c>
      <c r="O293" s="208" t="s">
        <v>42</v>
      </c>
      <c r="P293" s="144">
        <f>I293+J293</f>
        <v>0</v>
      </c>
      <c r="Q293" s="144">
        <f>ROUND(I293*H293,2)</f>
        <v>0</v>
      </c>
      <c r="R293" s="144">
        <f>ROUND(J293*H293,2)</f>
        <v>0</v>
      </c>
      <c r="S293" s="39"/>
      <c r="T293" s="209">
        <f>S293*H293</f>
        <v>0</v>
      </c>
      <c r="U293" s="209">
        <v>0</v>
      </c>
      <c r="V293" s="209">
        <f>U293*H293</f>
        <v>0</v>
      </c>
      <c r="W293" s="209">
        <v>0</v>
      </c>
      <c r="X293" s="210">
        <f>W293*H293</f>
        <v>0</v>
      </c>
      <c r="AR293" s="17" t="s">
        <v>177</v>
      </c>
      <c r="AT293" s="17" t="s">
        <v>173</v>
      </c>
      <c r="AU293" s="17" t="s">
        <v>188</v>
      </c>
      <c r="AY293" s="17" t="s">
        <v>171</v>
      </c>
      <c r="BE293" s="211">
        <f>IF(O293="základní",K293,0)</f>
        <v>0</v>
      </c>
      <c r="BF293" s="211">
        <f>IF(O293="snížená",K293,0)</f>
        <v>0</v>
      </c>
      <c r="BG293" s="211">
        <f>IF(O293="zákl. přenesená",K293,0)</f>
        <v>0</v>
      </c>
      <c r="BH293" s="211">
        <f>IF(O293="sníž. přenesená",K293,0)</f>
        <v>0</v>
      </c>
      <c r="BI293" s="211">
        <f>IF(O293="nulová",K293,0)</f>
        <v>0</v>
      </c>
      <c r="BJ293" s="17" t="s">
        <v>81</v>
      </c>
      <c r="BK293" s="211">
        <f>ROUND(P293*H293,2)</f>
        <v>0</v>
      </c>
      <c r="BL293" s="17" t="s">
        <v>177</v>
      </c>
      <c r="BM293" s="17" t="s">
        <v>752</v>
      </c>
    </row>
    <row r="294" spans="2:65" s="45" customFormat="1" ht="27" x14ac:dyDescent="0.3">
      <c r="B294" s="38"/>
      <c r="C294" s="39"/>
      <c r="D294" s="262" t="s">
        <v>179</v>
      </c>
      <c r="E294" s="39"/>
      <c r="F294" s="269" t="s">
        <v>2020</v>
      </c>
      <c r="G294" s="39"/>
      <c r="H294" s="39"/>
      <c r="I294" s="39"/>
      <c r="J294" s="39"/>
      <c r="K294" s="39"/>
      <c r="L294" s="39"/>
      <c r="M294" s="38"/>
      <c r="N294" s="214"/>
      <c r="O294" s="39"/>
      <c r="P294" s="39"/>
      <c r="Q294" s="39"/>
      <c r="R294" s="39"/>
      <c r="S294" s="39"/>
      <c r="T294" s="39"/>
      <c r="U294" s="39"/>
      <c r="V294" s="39"/>
      <c r="W294" s="39"/>
      <c r="X294" s="87"/>
      <c r="AT294" s="17" t="s">
        <v>179</v>
      </c>
      <c r="AU294" s="17" t="s">
        <v>188</v>
      </c>
    </row>
    <row r="295" spans="2:65" s="188" customFormat="1" ht="22.35" customHeight="1" x14ac:dyDescent="0.3">
      <c r="B295" s="187"/>
      <c r="D295" s="189" t="s">
        <v>72</v>
      </c>
      <c r="E295" s="199" t="s">
        <v>1253</v>
      </c>
      <c r="F295" s="199" t="s">
        <v>2124</v>
      </c>
      <c r="K295" s="200">
        <f>BK295</f>
        <v>0</v>
      </c>
      <c r="M295" s="187"/>
      <c r="N295" s="192"/>
      <c r="O295" s="193"/>
      <c r="P295" s="193"/>
      <c r="Q295" s="194">
        <f>SUM(Q296:Q297)</f>
        <v>0</v>
      </c>
      <c r="R295" s="194">
        <f>SUM(R296:R297)</f>
        <v>0</v>
      </c>
      <c r="S295" s="193"/>
      <c r="T295" s="195">
        <f>SUM(T296:T297)</f>
        <v>0</v>
      </c>
      <c r="U295" s="193"/>
      <c r="V295" s="195">
        <f>SUM(V296:V297)</f>
        <v>0</v>
      </c>
      <c r="W295" s="193"/>
      <c r="X295" s="196">
        <f>SUM(X296:X297)</f>
        <v>0</v>
      </c>
      <c r="AR295" s="189" t="s">
        <v>81</v>
      </c>
      <c r="AT295" s="197" t="s">
        <v>72</v>
      </c>
      <c r="AU295" s="197" t="s">
        <v>83</v>
      </c>
      <c r="AY295" s="189" t="s">
        <v>171</v>
      </c>
      <c r="BK295" s="198">
        <f>SUM(BK296:BK297)</f>
        <v>0</v>
      </c>
    </row>
    <row r="296" spans="2:65" s="45" customFormat="1" ht="16.5" customHeight="1" x14ac:dyDescent="0.3">
      <c r="B296" s="38"/>
      <c r="C296" s="201" t="s">
        <v>404</v>
      </c>
      <c r="D296" s="201" t="s">
        <v>173</v>
      </c>
      <c r="E296" s="202" t="s">
        <v>2125</v>
      </c>
      <c r="F296" s="203" t="s">
        <v>2126</v>
      </c>
      <c r="G296" s="204" t="s">
        <v>1077</v>
      </c>
      <c r="H296" s="205">
        <v>3</v>
      </c>
      <c r="I296" s="7"/>
      <c r="J296" s="7"/>
      <c r="K296" s="206">
        <f>ROUND(P296*H296,2)</f>
        <v>0</v>
      </c>
      <c r="L296" s="203" t="s">
        <v>5</v>
      </c>
      <c r="M296" s="38"/>
      <c r="N296" s="207" t="s">
        <v>5</v>
      </c>
      <c r="O296" s="208" t="s">
        <v>42</v>
      </c>
      <c r="P296" s="144">
        <f>I296+J296</f>
        <v>0</v>
      </c>
      <c r="Q296" s="144">
        <f>ROUND(I296*H296,2)</f>
        <v>0</v>
      </c>
      <c r="R296" s="144">
        <f>ROUND(J296*H296,2)</f>
        <v>0</v>
      </c>
      <c r="S296" s="39"/>
      <c r="T296" s="209">
        <f>S296*H296</f>
        <v>0</v>
      </c>
      <c r="U296" s="209">
        <v>0</v>
      </c>
      <c r="V296" s="209">
        <f>U296*H296</f>
        <v>0</v>
      </c>
      <c r="W296" s="209">
        <v>0</v>
      </c>
      <c r="X296" s="210">
        <f>W296*H296</f>
        <v>0</v>
      </c>
      <c r="AR296" s="17" t="s">
        <v>177</v>
      </c>
      <c r="AT296" s="17" t="s">
        <v>173</v>
      </c>
      <c r="AU296" s="17" t="s">
        <v>188</v>
      </c>
      <c r="AY296" s="17" t="s">
        <v>171</v>
      </c>
      <c r="BE296" s="211">
        <f>IF(O296="základní",K296,0)</f>
        <v>0</v>
      </c>
      <c r="BF296" s="211">
        <f>IF(O296="snížená",K296,0)</f>
        <v>0</v>
      </c>
      <c r="BG296" s="211">
        <f>IF(O296="zákl. přenesená",K296,0)</f>
        <v>0</v>
      </c>
      <c r="BH296" s="211">
        <f>IF(O296="sníž. přenesená",K296,0)</f>
        <v>0</v>
      </c>
      <c r="BI296" s="211">
        <f>IF(O296="nulová",K296,0)</f>
        <v>0</v>
      </c>
      <c r="BJ296" s="17" t="s">
        <v>81</v>
      </c>
      <c r="BK296" s="211">
        <f>ROUND(P296*H296,2)</f>
        <v>0</v>
      </c>
      <c r="BL296" s="17" t="s">
        <v>177</v>
      </c>
      <c r="BM296" s="17" t="s">
        <v>755</v>
      </c>
    </row>
    <row r="297" spans="2:65" s="45" customFormat="1" ht="27" x14ac:dyDescent="0.3">
      <c r="B297" s="38"/>
      <c r="C297" s="39"/>
      <c r="D297" s="262" t="s">
        <v>179</v>
      </c>
      <c r="E297" s="39"/>
      <c r="F297" s="269" t="s">
        <v>2020</v>
      </c>
      <c r="G297" s="39"/>
      <c r="H297" s="39"/>
      <c r="I297" s="39"/>
      <c r="J297" s="39"/>
      <c r="K297" s="39"/>
      <c r="L297" s="39"/>
      <c r="M297" s="38"/>
      <c r="N297" s="214"/>
      <c r="O297" s="39"/>
      <c r="P297" s="39"/>
      <c r="Q297" s="39"/>
      <c r="R297" s="39"/>
      <c r="S297" s="39"/>
      <c r="T297" s="39"/>
      <c r="U297" s="39"/>
      <c r="V297" s="39"/>
      <c r="W297" s="39"/>
      <c r="X297" s="87"/>
      <c r="AT297" s="17" t="s">
        <v>179</v>
      </c>
      <c r="AU297" s="17" t="s">
        <v>188</v>
      </c>
    </row>
    <row r="298" spans="2:65" s="188" customFormat="1" ht="22.35" customHeight="1" x14ac:dyDescent="0.3">
      <c r="B298" s="187"/>
      <c r="D298" s="189" t="s">
        <v>72</v>
      </c>
      <c r="E298" s="199" t="s">
        <v>1254</v>
      </c>
      <c r="F298" s="199" t="s">
        <v>2127</v>
      </c>
      <c r="K298" s="200">
        <f>BK298</f>
        <v>0</v>
      </c>
      <c r="M298" s="187"/>
      <c r="N298" s="192"/>
      <c r="O298" s="193"/>
      <c r="P298" s="193"/>
      <c r="Q298" s="194">
        <f>SUM(Q299:Q300)</f>
        <v>0</v>
      </c>
      <c r="R298" s="194">
        <f>SUM(R299:R300)</f>
        <v>0</v>
      </c>
      <c r="S298" s="193"/>
      <c r="T298" s="195">
        <f>SUM(T299:T300)</f>
        <v>0</v>
      </c>
      <c r="U298" s="193"/>
      <c r="V298" s="195">
        <f>SUM(V299:V300)</f>
        <v>0</v>
      </c>
      <c r="W298" s="193"/>
      <c r="X298" s="196">
        <f>SUM(X299:X300)</f>
        <v>0</v>
      </c>
      <c r="AR298" s="189" t="s">
        <v>81</v>
      </c>
      <c r="AT298" s="197" t="s">
        <v>72</v>
      </c>
      <c r="AU298" s="197" t="s">
        <v>83</v>
      </c>
      <c r="AY298" s="189" t="s">
        <v>171</v>
      </c>
      <c r="BK298" s="198">
        <f>SUM(BK299:BK300)</f>
        <v>0</v>
      </c>
    </row>
    <row r="299" spans="2:65" s="45" customFormat="1" ht="16.5" customHeight="1" x14ac:dyDescent="0.3">
      <c r="B299" s="38"/>
      <c r="C299" s="201" t="s">
        <v>410</v>
      </c>
      <c r="D299" s="201" t="s">
        <v>173</v>
      </c>
      <c r="E299" s="202" t="s">
        <v>2128</v>
      </c>
      <c r="F299" s="203" t="s">
        <v>2129</v>
      </c>
      <c r="G299" s="204" t="s">
        <v>1077</v>
      </c>
      <c r="H299" s="205">
        <v>1</v>
      </c>
      <c r="I299" s="7"/>
      <c r="J299" s="7"/>
      <c r="K299" s="206">
        <f>ROUND(P299*H299,2)</f>
        <v>0</v>
      </c>
      <c r="L299" s="203" t="s">
        <v>5</v>
      </c>
      <c r="M299" s="38"/>
      <c r="N299" s="207" t="s">
        <v>5</v>
      </c>
      <c r="O299" s="208" t="s">
        <v>42</v>
      </c>
      <c r="P299" s="144">
        <f>I299+J299</f>
        <v>0</v>
      </c>
      <c r="Q299" s="144">
        <f>ROUND(I299*H299,2)</f>
        <v>0</v>
      </c>
      <c r="R299" s="144">
        <f>ROUND(J299*H299,2)</f>
        <v>0</v>
      </c>
      <c r="S299" s="39"/>
      <c r="T299" s="209">
        <f>S299*H299</f>
        <v>0</v>
      </c>
      <c r="U299" s="209">
        <v>0</v>
      </c>
      <c r="V299" s="209">
        <f>U299*H299</f>
        <v>0</v>
      </c>
      <c r="W299" s="209">
        <v>0</v>
      </c>
      <c r="X299" s="210">
        <f>W299*H299</f>
        <v>0</v>
      </c>
      <c r="AR299" s="17" t="s">
        <v>177</v>
      </c>
      <c r="AT299" s="17" t="s">
        <v>173</v>
      </c>
      <c r="AU299" s="17" t="s">
        <v>188</v>
      </c>
      <c r="AY299" s="17" t="s">
        <v>171</v>
      </c>
      <c r="BE299" s="211">
        <f>IF(O299="základní",K299,0)</f>
        <v>0</v>
      </c>
      <c r="BF299" s="211">
        <f>IF(O299="snížená",K299,0)</f>
        <v>0</v>
      </c>
      <c r="BG299" s="211">
        <f>IF(O299="zákl. přenesená",K299,0)</f>
        <v>0</v>
      </c>
      <c r="BH299" s="211">
        <f>IF(O299="sníž. přenesená",K299,0)</f>
        <v>0</v>
      </c>
      <c r="BI299" s="211">
        <f>IF(O299="nulová",K299,0)</f>
        <v>0</v>
      </c>
      <c r="BJ299" s="17" t="s">
        <v>81</v>
      </c>
      <c r="BK299" s="211">
        <f>ROUND(P299*H299,2)</f>
        <v>0</v>
      </c>
      <c r="BL299" s="17" t="s">
        <v>177</v>
      </c>
      <c r="BM299" s="17" t="s">
        <v>759</v>
      </c>
    </row>
    <row r="300" spans="2:65" s="45" customFormat="1" ht="27" x14ac:dyDescent="0.3">
      <c r="B300" s="38"/>
      <c r="D300" s="212" t="s">
        <v>179</v>
      </c>
      <c r="F300" s="213" t="s">
        <v>2020</v>
      </c>
      <c r="M300" s="38"/>
      <c r="N300" s="214"/>
      <c r="O300" s="39"/>
      <c r="P300" s="39"/>
      <c r="Q300" s="39"/>
      <c r="R300" s="39"/>
      <c r="S300" s="39"/>
      <c r="T300" s="39"/>
      <c r="U300" s="39"/>
      <c r="V300" s="39"/>
      <c r="W300" s="39"/>
      <c r="X300" s="87"/>
      <c r="AT300" s="17" t="s">
        <v>179</v>
      </c>
      <c r="AU300" s="17" t="s">
        <v>188</v>
      </c>
    </row>
    <row r="301" spans="2:65" s="188" customFormat="1" ht="22.35" customHeight="1" x14ac:dyDescent="0.3">
      <c r="B301" s="187"/>
      <c r="C301" s="193"/>
      <c r="D301" s="261" t="s">
        <v>72</v>
      </c>
      <c r="E301" s="263" t="s">
        <v>1112</v>
      </c>
      <c r="F301" s="263" t="s">
        <v>2130</v>
      </c>
      <c r="G301" s="193"/>
      <c r="H301" s="193"/>
      <c r="I301" s="193"/>
      <c r="J301" s="193"/>
      <c r="K301" s="274">
        <f>BK301</f>
        <v>0</v>
      </c>
      <c r="L301" s="193"/>
      <c r="M301" s="187"/>
      <c r="N301" s="192"/>
      <c r="O301" s="193"/>
      <c r="P301" s="193"/>
      <c r="Q301" s="194">
        <f>SUM(Q302:Q303)</f>
        <v>0</v>
      </c>
      <c r="R301" s="194">
        <f>SUM(R302:R303)</f>
        <v>0</v>
      </c>
      <c r="S301" s="193"/>
      <c r="T301" s="195">
        <f>SUM(T302:T303)</f>
        <v>0</v>
      </c>
      <c r="U301" s="193"/>
      <c r="V301" s="195">
        <f>SUM(V302:V303)</f>
        <v>0</v>
      </c>
      <c r="W301" s="193"/>
      <c r="X301" s="196">
        <f>SUM(X302:X303)</f>
        <v>0</v>
      </c>
      <c r="AR301" s="189" t="s">
        <v>81</v>
      </c>
      <c r="AT301" s="197" t="s">
        <v>72</v>
      </c>
      <c r="AU301" s="197" t="s">
        <v>83</v>
      </c>
      <c r="AY301" s="189" t="s">
        <v>171</v>
      </c>
      <c r="BK301" s="198">
        <f>SUM(BK302:BK303)</f>
        <v>0</v>
      </c>
    </row>
    <row r="302" spans="2:65" s="45" customFormat="1" ht="16.5" customHeight="1" x14ac:dyDescent="0.3">
      <c r="B302" s="38"/>
      <c r="C302" s="201" t="s">
        <v>416</v>
      </c>
      <c r="D302" s="201" t="s">
        <v>173</v>
      </c>
      <c r="E302" s="202" t="s">
        <v>2131</v>
      </c>
      <c r="F302" s="203" t="s">
        <v>2132</v>
      </c>
      <c r="G302" s="204" t="s">
        <v>1077</v>
      </c>
      <c r="H302" s="205">
        <v>1</v>
      </c>
      <c r="I302" s="7"/>
      <c r="J302" s="7"/>
      <c r="K302" s="206">
        <f>ROUND(P302*H302,2)</f>
        <v>0</v>
      </c>
      <c r="L302" s="203" t="s">
        <v>5</v>
      </c>
      <c r="M302" s="38"/>
      <c r="N302" s="207" t="s">
        <v>5</v>
      </c>
      <c r="O302" s="208" t="s">
        <v>42</v>
      </c>
      <c r="P302" s="144">
        <f>I302+J302</f>
        <v>0</v>
      </c>
      <c r="Q302" s="144">
        <f>ROUND(I302*H302,2)</f>
        <v>0</v>
      </c>
      <c r="R302" s="144">
        <f>ROUND(J302*H302,2)</f>
        <v>0</v>
      </c>
      <c r="S302" s="39"/>
      <c r="T302" s="209">
        <f>S302*H302</f>
        <v>0</v>
      </c>
      <c r="U302" s="209">
        <v>0</v>
      </c>
      <c r="V302" s="209">
        <f>U302*H302</f>
        <v>0</v>
      </c>
      <c r="W302" s="209">
        <v>0</v>
      </c>
      <c r="X302" s="210">
        <f>W302*H302</f>
        <v>0</v>
      </c>
      <c r="AR302" s="17" t="s">
        <v>177</v>
      </c>
      <c r="AT302" s="17" t="s">
        <v>173</v>
      </c>
      <c r="AU302" s="17" t="s">
        <v>188</v>
      </c>
      <c r="AY302" s="17" t="s">
        <v>171</v>
      </c>
      <c r="BE302" s="211">
        <f>IF(O302="základní",K302,0)</f>
        <v>0</v>
      </c>
      <c r="BF302" s="211">
        <f>IF(O302="snížená",K302,0)</f>
        <v>0</v>
      </c>
      <c r="BG302" s="211">
        <f>IF(O302="zákl. přenesená",K302,0)</f>
        <v>0</v>
      </c>
      <c r="BH302" s="211">
        <f>IF(O302="sníž. přenesená",K302,0)</f>
        <v>0</v>
      </c>
      <c r="BI302" s="211">
        <f>IF(O302="nulová",K302,0)</f>
        <v>0</v>
      </c>
      <c r="BJ302" s="17" t="s">
        <v>81</v>
      </c>
      <c r="BK302" s="211">
        <f>ROUND(P302*H302,2)</f>
        <v>0</v>
      </c>
      <c r="BL302" s="17" t="s">
        <v>177</v>
      </c>
      <c r="BM302" s="17" t="s">
        <v>762</v>
      </c>
    </row>
    <row r="303" spans="2:65" s="45" customFormat="1" ht="27" x14ac:dyDescent="0.3">
      <c r="B303" s="38"/>
      <c r="D303" s="212" t="s">
        <v>179</v>
      </c>
      <c r="F303" s="213" t="s">
        <v>2020</v>
      </c>
      <c r="M303" s="38"/>
      <c r="N303" s="214"/>
      <c r="O303" s="39"/>
      <c r="P303" s="39"/>
      <c r="Q303" s="39"/>
      <c r="R303" s="39"/>
      <c r="S303" s="39"/>
      <c r="T303" s="39"/>
      <c r="U303" s="39"/>
      <c r="V303" s="39"/>
      <c r="W303" s="39"/>
      <c r="X303" s="87"/>
      <c r="AT303" s="17" t="s">
        <v>179</v>
      </c>
      <c r="AU303" s="17" t="s">
        <v>188</v>
      </c>
    </row>
    <row r="304" spans="2:65" s="188" customFormat="1" ht="22.35" customHeight="1" x14ac:dyDescent="0.3">
      <c r="B304" s="187"/>
      <c r="D304" s="189" t="s">
        <v>72</v>
      </c>
      <c r="E304" s="199" t="s">
        <v>1119</v>
      </c>
      <c r="F304" s="199" t="s">
        <v>2133</v>
      </c>
      <c r="K304" s="200">
        <f>BK304</f>
        <v>0</v>
      </c>
      <c r="M304" s="187"/>
      <c r="N304" s="192"/>
      <c r="O304" s="193"/>
      <c r="P304" s="193"/>
      <c r="Q304" s="194">
        <f>SUM(Q305:Q306)</f>
        <v>0</v>
      </c>
      <c r="R304" s="194">
        <f>SUM(R305:R306)</f>
        <v>0</v>
      </c>
      <c r="S304" s="193"/>
      <c r="T304" s="195">
        <f>SUM(T305:T306)</f>
        <v>0</v>
      </c>
      <c r="U304" s="193"/>
      <c r="V304" s="195">
        <f>SUM(V305:V306)</f>
        <v>0</v>
      </c>
      <c r="W304" s="193"/>
      <c r="X304" s="196">
        <f>SUM(X305:X306)</f>
        <v>0</v>
      </c>
      <c r="AR304" s="189" t="s">
        <v>81</v>
      </c>
      <c r="AT304" s="197" t="s">
        <v>72</v>
      </c>
      <c r="AU304" s="197" t="s">
        <v>83</v>
      </c>
      <c r="AY304" s="189" t="s">
        <v>171</v>
      </c>
      <c r="BK304" s="198">
        <f>SUM(BK305:BK306)</f>
        <v>0</v>
      </c>
    </row>
    <row r="305" spans="2:65" s="45" customFormat="1" ht="16.5" customHeight="1" x14ac:dyDescent="0.3">
      <c r="B305" s="38"/>
      <c r="C305" s="201" t="s">
        <v>422</v>
      </c>
      <c r="D305" s="201" t="s">
        <v>173</v>
      </c>
      <c r="E305" s="202" t="s">
        <v>2134</v>
      </c>
      <c r="F305" s="203" t="s">
        <v>2135</v>
      </c>
      <c r="G305" s="204" t="s">
        <v>1077</v>
      </c>
      <c r="H305" s="205">
        <v>1</v>
      </c>
      <c r="I305" s="7"/>
      <c r="J305" s="7"/>
      <c r="K305" s="206">
        <f>ROUND(P305*H305,2)</f>
        <v>0</v>
      </c>
      <c r="L305" s="203" t="s">
        <v>5</v>
      </c>
      <c r="M305" s="38"/>
      <c r="N305" s="207" t="s">
        <v>5</v>
      </c>
      <c r="O305" s="208" t="s">
        <v>42</v>
      </c>
      <c r="P305" s="144">
        <f>I305+J305</f>
        <v>0</v>
      </c>
      <c r="Q305" s="144">
        <f>ROUND(I305*H305,2)</f>
        <v>0</v>
      </c>
      <c r="R305" s="144">
        <f>ROUND(J305*H305,2)</f>
        <v>0</v>
      </c>
      <c r="S305" s="39"/>
      <c r="T305" s="209">
        <f>S305*H305</f>
        <v>0</v>
      </c>
      <c r="U305" s="209">
        <v>0</v>
      </c>
      <c r="V305" s="209">
        <f>U305*H305</f>
        <v>0</v>
      </c>
      <c r="W305" s="209">
        <v>0</v>
      </c>
      <c r="X305" s="210">
        <f>W305*H305</f>
        <v>0</v>
      </c>
      <c r="AR305" s="17" t="s">
        <v>177</v>
      </c>
      <c r="AT305" s="17" t="s">
        <v>173</v>
      </c>
      <c r="AU305" s="17" t="s">
        <v>188</v>
      </c>
      <c r="AY305" s="17" t="s">
        <v>171</v>
      </c>
      <c r="BE305" s="211">
        <f>IF(O305="základní",K305,0)</f>
        <v>0</v>
      </c>
      <c r="BF305" s="211">
        <f>IF(O305="snížená",K305,0)</f>
        <v>0</v>
      </c>
      <c r="BG305" s="211">
        <f>IF(O305="zákl. přenesená",K305,0)</f>
        <v>0</v>
      </c>
      <c r="BH305" s="211">
        <f>IF(O305="sníž. přenesená",K305,0)</f>
        <v>0</v>
      </c>
      <c r="BI305" s="211">
        <f>IF(O305="nulová",K305,0)</f>
        <v>0</v>
      </c>
      <c r="BJ305" s="17" t="s">
        <v>81</v>
      </c>
      <c r="BK305" s="211">
        <f>ROUND(P305*H305,2)</f>
        <v>0</v>
      </c>
      <c r="BL305" s="17" t="s">
        <v>177</v>
      </c>
      <c r="BM305" s="17" t="s">
        <v>766</v>
      </c>
    </row>
    <row r="306" spans="2:65" s="45" customFormat="1" ht="27" x14ac:dyDescent="0.3">
      <c r="B306" s="38"/>
      <c r="C306" s="39"/>
      <c r="D306" s="262" t="s">
        <v>179</v>
      </c>
      <c r="E306" s="39"/>
      <c r="F306" s="269" t="s">
        <v>2020</v>
      </c>
      <c r="G306" s="39"/>
      <c r="H306" s="39"/>
      <c r="I306" s="39"/>
      <c r="J306" s="39"/>
      <c r="K306" s="39"/>
      <c r="L306" s="39"/>
      <c r="M306" s="38"/>
      <c r="N306" s="214"/>
      <c r="O306" s="39"/>
      <c r="P306" s="39"/>
      <c r="Q306" s="39"/>
      <c r="R306" s="39"/>
      <c r="S306" s="39"/>
      <c r="T306" s="39"/>
      <c r="U306" s="39"/>
      <c r="V306" s="39"/>
      <c r="W306" s="39"/>
      <c r="X306" s="87"/>
      <c r="AT306" s="17" t="s">
        <v>179</v>
      </c>
      <c r="AU306" s="17" t="s">
        <v>188</v>
      </c>
    </row>
    <row r="307" spans="2:65" s="188" customFormat="1" ht="22.35" customHeight="1" x14ac:dyDescent="0.3">
      <c r="B307" s="187"/>
      <c r="D307" s="189" t="s">
        <v>72</v>
      </c>
      <c r="E307" s="199" t="s">
        <v>1255</v>
      </c>
      <c r="F307" s="199" t="s">
        <v>2136</v>
      </c>
      <c r="K307" s="200">
        <f>BK307</f>
        <v>0</v>
      </c>
      <c r="M307" s="187"/>
      <c r="N307" s="192"/>
      <c r="O307" s="193"/>
      <c r="P307" s="193"/>
      <c r="Q307" s="194">
        <f>SUM(Q308:Q309)</f>
        <v>0</v>
      </c>
      <c r="R307" s="194">
        <f>SUM(R308:R309)</f>
        <v>0</v>
      </c>
      <c r="S307" s="193"/>
      <c r="T307" s="195">
        <f>SUM(T308:T309)</f>
        <v>0</v>
      </c>
      <c r="U307" s="193"/>
      <c r="V307" s="195">
        <f>SUM(V308:V309)</f>
        <v>0</v>
      </c>
      <c r="W307" s="193"/>
      <c r="X307" s="196">
        <f>SUM(X308:X309)</f>
        <v>0</v>
      </c>
      <c r="AR307" s="189" t="s">
        <v>81</v>
      </c>
      <c r="AT307" s="197" t="s">
        <v>72</v>
      </c>
      <c r="AU307" s="197" t="s">
        <v>83</v>
      </c>
      <c r="AY307" s="189" t="s">
        <v>171</v>
      </c>
      <c r="BK307" s="198">
        <f>SUM(BK308:BK309)</f>
        <v>0</v>
      </c>
    </row>
    <row r="308" spans="2:65" s="45" customFormat="1" ht="16.5" customHeight="1" x14ac:dyDescent="0.3">
      <c r="B308" s="38"/>
      <c r="C308" s="201" t="s">
        <v>426</v>
      </c>
      <c r="D308" s="201" t="s">
        <v>173</v>
      </c>
      <c r="E308" s="202" t="s">
        <v>2137</v>
      </c>
      <c r="F308" s="203" t="s">
        <v>2138</v>
      </c>
      <c r="G308" s="204" t="s">
        <v>1077</v>
      </c>
      <c r="H308" s="205">
        <v>1</v>
      </c>
      <c r="I308" s="7"/>
      <c r="J308" s="7"/>
      <c r="K308" s="206">
        <f>ROUND(P308*H308,2)</f>
        <v>0</v>
      </c>
      <c r="L308" s="203" t="s">
        <v>5</v>
      </c>
      <c r="M308" s="38"/>
      <c r="N308" s="207" t="s">
        <v>5</v>
      </c>
      <c r="O308" s="208" t="s">
        <v>42</v>
      </c>
      <c r="P308" s="144">
        <f>I308+J308</f>
        <v>0</v>
      </c>
      <c r="Q308" s="144">
        <f>ROUND(I308*H308,2)</f>
        <v>0</v>
      </c>
      <c r="R308" s="144">
        <f>ROUND(J308*H308,2)</f>
        <v>0</v>
      </c>
      <c r="S308" s="39"/>
      <c r="T308" s="209">
        <f>S308*H308</f>
        <v>0</v>
      </c>
      <c r="U308" s="209">
        <v>0</v>
      </c>
      <c r="V308" s="209">
        <f>U308*H308</f>
        <v>0</v>
      </c>
      <c r="W308" s="209">
        <v>0</v>
      </c>
      <c r="X308" s="210">
        <f>W308*H308</f>
        <v>0</v>
      </c>
      <c r="AR308" s="17" t="s">
        <v>177</v>
      </c>
      <c r="AT308" s="17" t="s">
        <v>173</v>
      </c>
      <c r="AU308" s="17" t="s">
        <v>188</v>
      </c>
      <c r="AY308" s="17" t="s">
        <v>171</v>
      </c>
      <c r="BE308" s="211">
        <f>IF(O308="základní",K308,0)</f>
        <v>0</v>
      </c>
      <c r="BF308" s="211">
        <f>IF(O308="snížená",K308,0)</f>
        <v>0</v>
      </c>
      <c r="BG308" s="211">
        <f>IF(O308="zákl. přenesená",K308,0)</f>
        <v>0</v>
      </c>
      <c r="BH308" s="211">
        <f>IF(O308="sníž. přenesená",K308,0)</f>
        <v>0</v>
      </c>
      <c r="BI308" s="211">
        <f>IF(O308="nulová",K308,0)</f>
        <v>0</v>
      </c>
      <c r="BJ308" s="17" t="s">
        <v>81</v>
      </c>
      <c r="BK308" s="211">
        <f>ROUND(P308*H308,2)</f>
        <v>0</v>
      </c>
      <c r="BL308" s="17" t="s">
        <v>177</v>
      </c>
      <c r="BM308" s="17" t="s">
        <v>769</v>
      </c>
    </row>
    <row r="309" spans="2:65" s="45" customFormat="1" ht="27" x14ac:dyDescent="0.3">
      <c r="B309" s="38"/>
      <c r="D309" s="212" t="s">
        <v>179</v>
      </c>
      <c r="F309" s="213" t="s">
        <v>2020</v>
      </c>
      <c r="M309" s="38"/>
      <c r="N309" s="214"/>
      <c r="O309" s="39"/>
      <c r="P309" s="39"/>
      <c r="Q309" s="39"/>
      <c r="R309" s="39"/>
      <c r="S309" s="39"/>
      <c r="T309" s="39"/>
      <c r="U309" s="39"/>
      <c r="V309" s="39"/>
      <c r="W309" s="39"/>
      <c r="X309" s="87"/>
      <c r="AT309" s="17" t="s">
        <v>179</v>
      </c>
      <c r="AU309" s="17" t="s">
        <v>188</v>
      </c>
    </row>
    <row r="310" spans="2:65" s="188" customFormat="1" ht="22.35" customHeight="1" x14ac:dyDescent="0.3">
      <c r="B310" s="187"/>
      <c r="C310" s="193"/>
      <c r="D310" s="261" t="s">
        <v>72</v>
      </c>
      <c r="E310" s="263" t="s">
        <v>1120</v>
      </c>
      <c r="F310" s="263" t="s">
        <v>2139</v>
      </c>
      <c r="G310" s="193"/>
      <c r="H310" s="193"/>
      <c r="I310" s="193"/>
      <c r="J310" s="193"/>
      <c r="K310" s="274">
        <f>BK310</f>
        <v>0</v>
      </c>
      <c r="L310" s="193"/>
      <c r="M310" s="187"/>
      <c r="N310" s="192"/>
      <c r="O310" s="193"/>
      <c r="P310" s="193"/>
      <c r="Q310" s="194">
        <f>SUM(Q311:Q312)</f>
        <v>0</v>
      </c>
      <c r="R310" s="194">
        <f>SUM(R311:R312)</f>
        <v>0</v>
      </c>
      <c r="S310" s="193"/>
      <c r="T310" s="195">
        <f>SUM(T311:T312)</f>
        <v>0</v>
      </c>
      <c r="U310" s="193"/>
      <c r="V310" s="195">
        <f>SUM(V311:V312)</f>
        <v>0</v>
      </c>
      <c r="W310" s="193"/>
      <c r="X310" s="196">
        <f>SUM(X311:X312)</f>
        <v>0</v>
      </c>
      <c r="AR310" s="189" t="s">
        <v>81</v>
      </c>
      <c r="AT310" s="197" t="s">
        <v>72</v>
      </c>
      <c r="AU310" s="197" t="s">
        <v>83</v>
      </c>
      <c r="AY310" s="189" t="s">
        <v>171</v>
      </c>
      <c r="BK310" s="198">
        <f>SUM(BK311:BK312)</f>
        <v>0</v>
      </c>
    </row>
    <row r="311" spans="2:65" s="45" customFormat="1" ht="16.5" customHeight="1" x14ac:dyDescent="0.3">
      <c r="B311" s="38"/>
      <c r="C311" s="201" t="s">
        <v>431</v>
      </c>
      <c r="D311" s="201" t="s">
        <v>173</v>
      </c>
      <c r="E311" s="202" t="s">
        <v>2140</v>
      </c>
      <c r="F311" s="203" t="s">
        <v>2141</v>
      </c>
      <c r="G311" s="204" t="s">
        <v>1077</v>
      </c>
      <c r="H311" s="205">
        <v>1</v>
      </c>
      <c r="I311" s="7"/>
      <c r="J311" s="7"/>
      <c r="K311" s="206">
        <f>ROUND(P311*H311,2)</f>
        <v>0</v>
      </c>
      <c r="L311" s="203" t="s">
        <v>5</v>
      </c>
      <c r="M311" s="38"/>
      <c r="N311" s="207" t="s">
        <v>5</v>
      </c>
      <c r="O311" s="208" t="s">
        <v>42</v>
      </c>
      <c r="P311" s="144">
        <f>I311+J311</f>
        <v>0</v>
      </c>
      <c r="Q311" s="144">
        <f>ROUND(I311*H311,2)</f>
        <v>0</v>
      </c>
      <c r="R311" s="144">
        <f>ROUND(J311*H311,2)</f>
        <v>0</v>
      </c>
      <c r="S311" s="39"/>
      <c r="T311" s="209">
        <f>S311*H311</f>
        <v>0</v>
      </c>
      <c r="U311" s="209">
        <v>0</v>
      </c>
      <c r="V311" s="209">
        <f>U311*H311</f>
        <v>0</v>
      </c>
      <c r="W311" s="209">
        <v>0</v>
      </c>
      <c r="X311" s="210">
        <f>W311*H311</f>
        <v>0</v>
      </c>
      <c r="AR311" s="17" t="s">
        <v>177</v>
      </c>
      <c r="AT311" s="17" t="s">
        <v>173</v>
      </c>
      <c r="AU311" s="17" t="s">
        <v>188</v>
      </c>
      <c r="AY311" s="17" t="s">
        <v>171</v>
      </c>
      <c r="BE311" s="211">
        <f>IF(O311="základní",K311,0)</f>
        <v>0</v>
      </c>
      <c r="BF311" s="211">
        <f>IF(O311="snížená",K311,0)</f>
        <v>0</v>
      </c>
      <c r="BG311" s="211">
        <f>IF(O311="zákl. přenesená",K311,0)</f>
        <v>0</v>
      </c>
      <c r="BH311" s="211">
        <f>IF(O311="sníž. přenesená",K311,0)</f>
        <v>0</v>
      </c>
      <c r="BI311" s="211">
        <f>IF(O311="nulová",K311,0)</f>
        <v>0</v>
      </c>
      <c r="BJ311" s="17" t="s">
        <v>81</v>
      </c>
      <c r="BK311" s="211">
        <f>ROUND(P311*H311,2)</f>
        <v>0</v>
      </c>
      <c r="BL311" s="17" t="s">
        <v>177</v>
      </c>
      <c r="BM311" s="17" t="s">
        <v>772</v>
      </c>
    </row>
    <row r="312" spans="2:65" s="45" customFormat="1" ht="27" x14ac:dyDescent="0.3">
      <c r="B312" s="38"/>
      <c r="D312" s="212" t="s">
        <v>179</v>
      </c>
      <c r="F312" s="213" t="s">
        <v>2020</v>
      </c>
      <c r="M312" s="38"/>
      <c r="N312" s="214"/>
      <c r="O312" s="39"/>
      <c r="P312" s="39"/>
      <c r="Q312" s="39"/>
      <c r="R312" s="39"/>
      <c r="S312" s="39"/>
      <c r="T312" s="39"/>
      <c r="U312" s="39"/>
      <c r="V312" s="39"/>
      <c r="W312" s="39"/>
      <c r="X312" s="87"/>
      <c r="AT312" s="17" t="s">
        <v>179</v>
      </c>
      <c r="AU312" s="17" t="s">
        <v>188</v>
      </c>
    </row>
    <row r="313" spans="2:65" s="188" customFormat="1" ht="22.35" customHeight="1" x14ac:dyDescent="0.3">
      <c r="B313" s="187"/>
      <c r="D313" s="189" t="s">
        <v>72</v>
      </c>
      <c r="E313" s="199" t="s">
        <v>1129</v>
      </c>
      <c r="F313" s="199" t="s">
        <v>2142</v>
      </c>
      <c r="K313" s="200">
        <f>BK313</f>
        <v>0</v>
      </c>
      <c r="M313" s="187"/>
      <c r="N313" s="192"/>
      <c r="O313" s="193"/>
      <c r="P313" s="193"/>
      <c r="Q313" s="194">
        <f>SUM(Q314:Q315)</f>
        <v>0</v>
      </c>
      <c r="R313" s="194">
        <f>SUM(R314:R315)</f>
        <v>0</v>
      </c>
      <c r="S313" s="193"/>
      <c r="T313" s="195">
        <f>SUM(T314:T315)</f>
        <v>0</v>
      </c>
      <c r="U313" s="193"/>
      <c r="V313" s="195">
        <f>SUM(V314:V315)</f>
        <v>0</v>
      </c>
      <c r="W313" s="193"/>
      <c r="X313" s="196">
        <f>SUM(X314:X315)</f>
        <v>0</v>
      </c>
      <c r="AR313" s="189" t="s">
        <v>81</v>
      </c>
      <c r="AT313" s="197" t="s">
        <v>72</v>
      </c>
      <c r="AU313" s="197" t="s">
        <v>83</v>
      </c>
      <c r="AY313" s="189" t="s">
        <v>171</v>
      </c>
      <c r="BK313" s="198">
        <f>SUM(BK314:BK315)</f>
        <v>0</v>
      </c>
    </row>
    <row r="314" spans="2:65" s="45" customFormat="1" ht="16.5" customHeight="1" x14ac:dyDescent="0.3">
      <c r="B314" s="38"/>
      <c r="C314" s="201" t="s">
        <v>438</v>
      </c>
      <c r="D314" s="201" t="s">
        <v>173</v>
      </c>
      <c r="E314" s="202" t="s">
        <v>2143</v>
      </c>
      <c r="F314" s="203" t="s">
        <v>2144</v>
      </c>
      <c r="G314" s="204" t="s">
        <v>1077</v>
      </c>
      <c r="H314" s="205">
        <v>1</v>
      </c>
      <c r="I314" s="7"/>
      <c r="J314" s="7"/>
      <c r="K314" s="206">
        <f>ROUND(P314*H314,2)</f>
        <v>0</v>
      </c>
      <c r="L314" s="203" t="s">
        <v>5</v>
      </c>
      <c r="M314" s="38"/>
      <c r="N314" s="207" t="s">
        <v>5</v>
      </c>
      <c r="O314" s="208" t="s">
        <v>42</v>
      </c>
      <c r="P314" s="144">
        <f>I314+J314</f>
        <v>0</v>
      </c>
      <c r="Q314" s="144">
        <f>ROUND(I314*H314,2)</f>
        <v>0</v>
      </c>
      <c r="R314" s="144">
        <f>ROUND(J314*H314,2)</f>
        <v>0</v>
      </c>
      <c r="S314" s="39"/>
      <c r="T314" s="209">
        <f>S314*H314</f>
        <v>0</v>
      </c>
      <c r="U314" s="209">
        <v>0</v>
      </c>
      <c r="V314" s="209">
        <f>U314*H314</f>
        <v>0</v>
      </c>
      <c r="W314" s="209">
        <v>0</v>
      </c>
      <c r="X314" s="210">
        <f>W314*H314</f>
        <v>0</v>
      </c>
      <c r="AR314" s="17" t="s">
        <v>177</v>
      </c>
      <c r="AT314" s="17" t="s">
        <v>173</v>
      </c>
      <c r="AU314" s="17" t="s">
        <v>188</v>
      </c>
      <c r="AY314" s="17" t="s">
        <v>171</v>
      </c>
      <c r="BE314" s="211">
        <f>IF(O314="základní",K314,0)</f>
        <v>0</v>
      </c>
      <c r="BF314" s="211">
        <f>IF(O314="snížená",K314,0)</f>
        <v>0</v>
      </c>
      <c r="BG314" s="211">
        <f>IF(O314="zákl. přenesená",K314,0)</f>
        <v>0</v>
      </c>
      <c r="BH314" s="211">
        <f>IF(O314="sníž. přenesená",K314,0)</f>
        <v>0</v>
      </c>
      <c r="BI314" s="211">
        <f>IF(O314="nulová",K314,0)</f>
        <v>0</v>
      </c>
      <c r="BJ314" s="17" t="s">
        <v>81</v>
      </c>
      <c r="BK314" s="211">
        <f>ROUND(P314*H314,2)</f>
        <v>0</v>
      </c>
      <c r="BL314" s="17" t="s">
        <v>177</v>
      </c>
      <c r="BM314" s="17" t="s">
        <v>775</v>
      </c>
    </row>
    <row r="315" spans="2:65" s="45" customFormat="1" ht="27" x14ac:dyDescent="0.3">
      <c r="B315" s="38"/>
      <c r="C315" s="39"/>
      <c r="D315" s="262" t="s">
        <v>179</v>
      </c>
      <c r="E315" s="39"/>
      <c r="F315" s="269" t="s">
        <v>2020</v>
      </c>
      <c r="G315" s="39"/>
      <c r="H315" s="39"/>
      <c r="I315" s="39"/>
      <c r="J315" s="39"/>
      <c r="K315" s="39"/>
      <c r="L315" s="39"/>
      <c r="M315" s="38"/>
      <c r="N315" s="214"/>
      <c r="O315" s="39"/>
      <c r="P315" s="39"/>
      <c r="Q315" s="39"/>
      <c r="R315" s="39"/>
      <c r="S315" s="39"/>
      <c r="T315" s="39"/>
      <c r="U315" s="39"/>
      <c r="V315" s="39"/>
      <c r="W315" s="39"/>
      <c r="X315" s="87"/>
      <c r="AT315" s="17" t="s">
        <v>179</v>
      </c>
      <c r="AU315" s="17" t="s">
        <v>188</v>
      </c>
    </row>
    <row r="316" spans="2:65" s="188" customFormat="1" ht="29.85" customHeight="1" x14ac:dyDescent="0.3">
      <c r="B316" s="187"/>
      <c r="D316" s="189" t="s">
        <v>72</v>
      </c>
      <c r="E316" s="199" t="s">
        <v>1133</v>
      </c>
      <c r="F316" s="199" t="s">
        <v>2145</v>
      </c>
      <c r="K316" s="200">
        <f>BK316</f>
        <v>0</v>
      </c>
      <c r="M316" s="187"/>
      <c r="N316" s="192"/>
      <c r="O316" s="193"/>
      <c r="P316" s="193"/>
      <c r="Q316" s="194">
        <f>Q317+Q320+Q323+Q326+Q329</f>
        <v>0</v>
      </c>
      <c r="R316" s="194">
        <f>R317+R320+R323+R326+R329</f>
        <v>0</v>
      </c>
      <c r="S316" s="193"/>
      <c r="T316" s="195">
        <f>T317+T320+T323+T326+T329</f>
        <v>0</v>
      </c>
      <c r="U316" s="193"/>
      <c r="V316" s="195">
        <f>V317+V320+V323+V326+V329</f>
        <v>0</v>
      </c>
      <c r="W316" s="193"/>
      <c r="X316" s="196">
        <f>X317+X320+X323+X326+X329</f>
        <v>0</v>
      </c>
      <c r="AR316" s="189" t="s">
        <v>81</v>
      </c>
      <c r="AT316" s="197" t="s">
        <v>72</v>
      </c>
      <c r="AU316" s="197" t="s">
        <v>81</v>
      </c>
      <c r="AY316" s="189" t="s">
        <v>171</v>
      </c>
      <c r="BK316" s="198">
        <f>BK317+BK320+BK323+BK326+BK329</f>
        <v>0</v>
      </c>
    </row>
    <row r="317" spans="2:65" s="188" customFormat="1" ht="14.85" customHeight="1" x14ac:dyDescent="0.3">
      <c r="B317" s="187"/>
      <c r="D317" s="189" t="s">
        <v>72</v>
      </c>
      <c r="E317" s="199" t="s">
        <v>1137</v>
      </c>
      <c r="F317" s="199" t="s">
        <v>2146</v>
      </c>
      <c r="K317" s="200">
        <f>BK317</f>
        <v>0</v>
      </c>
      <c r="M317" s="187"/>
      <c r="N317" s="192"/>
      <c r="O317" s="193"/>
      <c r="P317" s="193"/>
      <c r="Q317" s="194">
        <f>SUM(Q318:Q319)</f>
        <v>0</v>
      </c>
      <c r="R317" s="194">
        <f>SUM(R318:R319)</f>
        <v>0</v>
      </c>
      <c r="S317" s="193"/>
      <c r="T317" s="195">
        <f>SUM(T318:T319)</f>
        <v>0</v>
      </c>
      <c r="U317" s="193"/>
      <c r="V317" s="195">
        <f>SUM(V318:V319)</f>
        <v>0</v>
      </c>
      <c r="W317" s="193"/>
      <c r="X317" s="196">
        <f>SUM(X318:X319)</f>
        <v>0</v>
      </c>
      <c r="AR317" s="189" t="s">
        <v>81</v>
      </c>
      <c r="AT317" s="197" t="s">
        <v>72</v>
      </c>
      <c r="AU317" s="197" t="s">
        <v>83</v>
      </c>
      <c r="AY317" s="189" t="s">
        <v>171</v>
      </c>
      <c r="BK317" s="198">
        <f>SUM(BK318:BK319)</f>
        <v>0</v>
      </c>
    </row>
    <row r="318" spans="2:65" s="45" customFormat="1" ht="16.5" customHeight="1" x14ac:dyDescent="0.3">
      <c r="B318" s="38"/>
      <c r="C318" s="201" t="s">
        <v>442</v>
      </c>
      <c r="D318" s="201" t="s">
        <v>173</v>
      </c>
      <c r="E318" s="202" t="s">
        <v>2018</v>
      </c>
      <c r="F318" s="203" t="s">
        <v>2019</v>
      </c>
      <c r="G318" s="204" t="s">
        <v>1077</v>
      </c>
      <c r="H318" s="205">
        <v>9</v>
      </c>
      <c r="I318" s="7"/>
      <c r="J318" s="7"/>
      <c r="K318" s="206">
        <f>ROUND(P318*H318,2)</f>
        <v>0</v>
      </c>
      <c r="L318" s="203" t="s">
        <v>5</v>
      </c>
      <c r="M318" s="38"/>
      <c r="N318" s="207" t="s">
        <v>5</v>
      </c>
      <c r="O318" s="208" t="s">
        <v>42</v>
      </c>
      <c r="P318" s="144">
        <f>I318+J318</f>
        <v>0</v>
      </c>
      <c r="Q318" s="144">
        <f>ROUND(I318*H318,2)</f>
        <v>0</v>
      </c>
      <c r="R318" s="144">
        <f>ROUND(J318*H318,2)</f>
        <v>0</v>
      </c>
      <c r="S318" s="39"/>
      <c r="T318" s="209">
        <f>S318*H318</f>
        <v>0</v>
      </c>
      <c r="U318" s="209">
        <v>0</v>
      </c>
      <c r="V318" s="209">
        <f>U318*H318</f>
        <v>0</v>
      </c>
      <c r="W318" s="209">
        <v>0</v>
      </c>
      <c r="X318" s="210">
        <f>W318*H318</f>
        <v>0</v>
      </c>
      <c r="AR318" s="17" t="s">
        <v>177</v>
      </c>
      <c r="AT318" s="17" t="s">
        <v>173</v>
      </c>
      <c r="AU318" s="17" t="s">
        <v>188</v>
      </c>
      <c r="AY318" s="17" t="s">
        <v>171</v>
      </c>
      <c r="BE318" s="211">
        <f>IF(O318="základní",K318,0)</f>
        <v>0</v>
      </c>
      <c r="BF318" s="211">
        <f>IF(O318="snížená",K318,0)</f>
        <v>0</v>
      </c>
      <c r="BG318" s="211">
        <f>IF(O318="zákl. přenesená",K318,0)</f>
        <v>0</v>
      </c>
      <c r="BH318" s="211">
        <f>IF(O318="sníž. přenesená",K318,0)</f>
        <v>0</v>
      </c>
      <c r="BI318" s="211">
        <f>IF(O318="nulová",K318,0)</f>
        <v>0</v>
      </c>
      <c r="BJ318" s="17" t="s">
        <v>81</v>
      </c>
      <c r="BK318" s="211">
        <f>ROUND(P318*H318,2)</f>
        <v>0</v>
      </c>
      <c r="BL318" s="17" t="s">
        <v>177</v>
      </c>
      <c r="BM318" s="17" t="s">
        <v>778</v>
      </c>
    </row>
    <row r="319" spans="2:65" s="45" customFormat="1" ht="27" x14ac:dyDescent="0.3">
      <c r="B319" s="38"/>
      <c r="C319" s="39"/>
      <c r="D319" s="262" t="s">
        <v>179</v>
      </c>
      <c r="E319" s="39"/>
      <c r="F319" s="269" t="s">
        <v>2020</v>
      </c>
      <c r="G319" s="39"/>
      <c r="H319" s="39"/>
      <c r="I319" s="39"/>
      <c r="J319" s="39"/>
      <c r="K319" s="39"/>
      <c r="L319" s="39"/>
      <c r="M319" s="38"/>
      <c r="N319" s="214"/>
      <c r="O319" s="39"/>
      <c r="P319" s="39"/>
      <c r="Q319" s="39"/>
      <c r="R319" s="39"/>
      <c r="S319" s="39"/>
      <c r="T319" s="39"/>
      <c r="U319" s="39"/>
      <c r="V319" s="39"/>
      <c r="W319" s="39"/>
      <c r="X319" s="87"/>
      <c r="AT319" s="17" t="s">
        <v>179</v>
      </c>
      <c r="AU319" s="17" t="s">
        <v>188</v>
      </c>
    </row>
    <row r="320" spans="2:65" s="188" customFormat="1" ht="22.35" customHeight="1" x14ac:dyDescent="0.3">
      <c r="B320" s="187"/>
      <c r="D320" s="189" t="s">
        <v>72</v>
      </c>
      <c r="E320" s="199" t="s">
        <v>1145</v>
      </c>
      <c r="F320" s="199" t="s">
        <v>2147</v>
      </c>
      <c r="K320" s="200">
        <f>BK320</f>
        <v>0</v>
      </c>
      <c r="M320" s="187"/>
      <c r="N320" s="192"/>
      <c r="O320" s="193"/>
      <c r="P320" s="193"/>
      <c r="Q320" s="194">
        <f>SUM(Q321:Q322)</f>
        <v>0</v>
      </c>
      <c r="R320" s="194">
        <f>SUM(R321:R322)</f>
        <v>0</v>
      </c>
      <c r="S320" s="193"/>
      <c r="T320" s="195">
        <f>SUM(T321:T322)</f>
        <v>0</v>
      </c>
      <c r="U320" s="193"/>
      <c r="V320" s="195">
        <f>SUM(V321:V322)</f>
        <v>0</v>
      </c>
      <c r="W320" s="193"/>
      <c r="X320" s="196">
        <f>SUM(X321:X322)</f>
        <v>0</v>
      </c>
      <c r="AR320" s="189" t="s">
        <v>81</v>
      </c>
      <c r="AT320" s="197" t="s">
        <v>72</v>
      </c>
      <c r="AU320" s="197" t="s">
        <v>83</v>
      </c>
      <c r="AY320" s="189" t="s">
        <v>171</v>
      </c>
      <c r="BK320" s="198">
        <f>SUM(BK321:BK322)</f>
        <v>0</v>
      </c>
    </row>
    <row r="321" spans="2:65" s="45" customFormat="1" ht="16.5" customHeight="1" x14ac:dyDescent="0.3">
      <c r="B321" s="38"/>
      <c r="C321" s="201" t="s">
        <v>449</v>
      </c>
      <c r="D321" s="201" t="s">
        <v>173</v>
      </c>
      <c r="E321" s="202" t="s">
        <v>2148</v>
      </c>
      <c r="F321" s="203" t="s">
        <v>2149</v>
      </c>
      <c r="G321" s="204" t="s">
        <v>1077</v>
      </c>
      <c r="H321" s="205">
        <v>1</v>
      </c>
      <c r="I321" s="7"/>
      <c r="J321" s="7"/>
      <c r="K321" s="206">
        <f>ROUND(P321*H321,2)</f>
        <v>0</v>
      </c>
      <c r="L321" s="203" t="s">
        <v>5</v>
      </c>
      <c r="M321" s="38"/>
      <c r="N321" s="207" t="s">
        <v>5</v>
      </c>
      <c r="O321" s="208" t="s">
        <v>42</v>
      </c>
      <c r="P321" s="144">
        <f>I321+J321</f>
        <v>0</v>
      </c>
      <c r="Q321" s="144">
        <f>ROUND(I321*H321,2)</f>
        <v>0</v>
      </c>
      <c r="R321" s="144">
        <f>ROUND(J321*H321,2)</f>
        <v>0</v>
      </c>
      <c r="S321" s="39"/>
      <c r="T321" s="209">
        <f>S321*H321</f>
        <v>0</v>
      </c>
      <c r="U321" s="209">
        <v>0</v>
      </c>
      <c r="V321" s="209">
        <f>U321*H321</f>
        <v>0</v>
      </c>
      <c r="W321" s="209">
        <v>0</v>
      </c>
      <c r="X321" s="210">
        <f>W321*H321</f>
        <v>0</v>
      </c>
      <c r="AR321" s="17" t="s">
        <v>177</v>
      </c>
      <c r="AT321" s="17" t="s">
        <v>173</v>
      </c>
      <c r="AU321" s="17" t="s">
        <v>188</v>
      </c>
      <c r="AY321" s="17" t="s">
        <v>171</v>
      </c>
      <c r="BE321" s="211">
        <f>IF(O321="základní",K321,0)</f>
        <v>0</v>
      </c>
      <c r="BF321" s="211">
        <f>IF(O321="snížená",K321,0)</f>
        <v>0</v>
      </c>
      <c r="BG321" s="211">
        <f>IF(O321="zákl. přenesená",K321,0)</f>
        <v>0</v>
      </c>
      <c r="BH321" s="211">
        <f>IF(O321="sníž. přenesená",K321,0)</f>
        <v>0</v>
      </c>
      <c r="BI321" s="211">
        <f>IF(O321="nulová",K321,0)</f>
        <v>0</v>
      </c>
      <c r="BJ321" s="17" t="s">
        <v>81</v>
      </c>
      <c r="BK321" s="211">
        <f>ROUND(P321*H321,2)</f>
        <v>0</v>
      </c>
      <c r="BL321" s="17" t="s">
        <v>177</v>
      </c>
      <c r="BM321" s="17" t="s">
        <v>781</v>
      </c>
    </row>
    <row r="322" spans="2:65" s="45" customFormat="1" ht="27" x14ac:dyDescent="0.3">
      <c r="B322" s="38"/>
      <c r="D322" s="212" t="s">
        <v>179</v>
      </c>
      <c r="F322" s="213" t="s">
        <v>2020</v>
      </c>
      <c r="M322" s="38"/>
      <c r="N322" s="214"/>
      <c r="O322" s="39"/>
      <c r="P322" s="39"/>
      <c r="Q322" s="39"/>
      <c r="R322" s="39"/>
      <c r="S322" s="39"/>
      <c r="T322" s="39"/>
      <c r="U322" s="39"/>
      <c r="V322" s="39"/>
      <c r="W322" s="39"/>
      <c r="X322" s="87"/>
      <c r="AT322" s="17" t="s">
        <v>179</v>
      </c>
      <c r="AU322" s="17" t="s">
        <v>188</v>
      </c>
    </row>
    <row r="323" spans="2:65" s="188" customFormat="1" ht="22.35" customHeight="1" x14ac:dyDescent="0.3">
      <c r="B323" s="187"/>
      <c r="C323" s="193"/>
      <c r="D323" s="261" t="s">
        <v>72</v>
      </c>
      <c r="E323" s="263" t="s">
        <v>1149</v>
      </c>
      <c r="F323" s="263" t="s">
        <v>2150</v>
      </c>
      <c r="G323" s="193"/>
      <c r="H323" s="193"/>
      <c r="I323" s="193"/>
      <c r="J323" s="193"/>
      <c r="K323" s="274">
        <f>BK323</f>
        <v>0</v>
      </c>
      <c r="L323" s="193"/>
      <c r="M323" s="187"/>
      <c r="N323" s="192"/>
      <c r="O323" s="193"/>
      <c r="P323" s="193"/>
      <c r="Q323" s="194">
        <f>SUM(Q324:Q325)</f>
        <v>0</v>
      </c>
      <c r="R323" s="194">
        <f>SUM(R324:R325)</f>
        <v>0</v>
      </c>
      <c r="S323" s="193"/>
      <c r="T323" s="195">
        <f>SUM(T324:T325)</f>
        <v>0</v>
      </c>
      <c r="U323" s="193"/>
      <c r="V323" s="195">
        <f>SUM(V324:V325)</f>
        <v>0</v>
      </c>
      <c r="W323" s="193"/>
      <c r="X323" s="196">
        <f>SUM(X324:X325)</f>
        <v>0</v>
      </c>
      <c r="AR323" s="189" t="s">
        <v>81</v>
      </c>
      <c r="AT323" s="197" t="s">
        <v>72</v>
      </c>
      <c r="AU323" s="197" t="s">
        <v>83</v>
      </c>
      <c r="AY323" s="189" t="s">
        <v>171</v>
      </c>
      <c r="BK323" s="198">
        <f>SUM(BK324:BK325)</f>
        <v>0</v>
      </c>
    </row>
    <row r="324" spans="2:65" s="45" customFormat="1" ht="16.5" customHeight="1" x14ac:dyDescent="0.3">
      <c r="B324" s="38"/>
      <c r="C324" s="201" t="s">
        <v>462</v>
      </c>
      <c r="D324" s="201" t="s">
        <v>173</v>
      </c>
      <c r="E324" s="202" t="s">
        <v>2151</v>
      </c>
      <c r="F324" s="203" t="s">
        <v>2152</v>
      </c>
      <c r="G324" s="204" t="s">
        <v>1077</v>
      </c>
      <c r="H324" s="205">
        <v>6</v>
      </c>
      <c r="I324" s="7"/>
      <c r="J324" s="7"/>
      <c r="K324" s="206">
        <f>ROUND(P324*H324,2)</f>
        <v>0</v>
      </c>
      <c r="L324" s="203" t="s">
        <v>5</v>
      </c>
      <c r="M324" s="38"/>
      <c r="N324" s="207" t="s">
        <v>5</v>
      </c>
      <c r="O324" s="208" t="s">
        <v>42</v>
      </c>
      <c r="P324" s="144">
        <f>I324+J324</f>
        <v>0</v>
      </c>
      <c r="Q324" s="144">
        <f>ROUND(I324*H324,2)</f>
        <v>0</v>
      </c>
      <c r="R324" s="144">
        <f>ROUND(J324*H324,2)</f>
        <v>0</v>
      </c>
      <c r="S324" s="39"/>
      <c r="T324" s="209">
        <f>S324*H324</f>
        <v>0</v>
      </c>
      <c r="U324" s="209">
        <v>0</v>
      </c>
      <c r="V324" s="209">
        <f>U324*H324</f>
        <v>0</v>
      </c>
      <c r="W324" s="209">
        <v>0</v>
      </c>
      <c r="X324" s="210">
        <f>W324*H324</f>
        <v>0</v>
      </c>
      <c r="AR324" s="17" t="s">
        <v>177</v>
      </c>
      <c r="AT324" s="17" t="s">
        <v>173</v>
      </c>
      <c r="AU324" s="17" t="s">
        <v>188</v>
      </c>
      <c r="AY324" s="17" t="s">
        <v>171</v>
      </c>
      <c r="BE324" s="211">
        <f>IF(O324="základní",K324,0)</f>
        <v>0</v>
      </c>
      <c r="BF324" s="211">
        <f>IF(O324="snížená",K324,0)</f>
        <v>0</v>
      </c>
      <c r="BG324" s="211">
        <f>IF(O324="zákl. přenesená",K324,0)</f>
        <v>0</v>
      </c>
      <c r="BH324" s="211">
        <f>IF(O324="sníž. přenesená",K324,0)</f>
        <v>0</v>
      </c>
      <c r="BI324" s="211">
        <f>IF(O324="nulová",K324,0)</f>
        <v>0</v>
      </c>
      <c r="BJ324" s="17" t="s">
        <v>81</v>
      </c>
      <c r="BK324" s="211">
        <f>ROUND(P324*H324,2)</f>
        <v>0</v>
      </c>
      <c r="BL324" s="17" t="s">
        <v>177</v>
      </c>
      <c r="BM324" s="17" t="s">
        <v>785</v>
      </c>
    </row>
    <row r="325" spans="2:65" s="45" customFormat="1" ht="27" x14ac:dyDescent="0.3">
      <c r="B325" s="38"/>
      <c r="D325" s="212" t="s">
        <v>179</v>
      </c>
      <c r="F325" s="213" t="s">
        <v>2020</v>
      </c>
      <c r="M325" s="38"/>
      <c r="N325" s="214"/>
      <c r="O325" s="39"/>
      <c r="P325" s="39"/>
      <c r="Q325" s="39"/>
      <c r="R325" s="39"/>
      <c r="S325" s="39"/>
      <c r="T325" s="39"/>
      <c r="U325" s="39"/>
      <c r="V325" s="39"/>
      <c r="W325" s="39"/>
      <c r="X325" s="87"/>
      <c r="AT325" s="17" t="s">
        <v>179</v>
      </c>
      <c r="AU325" s="17" t="s">
        <v>188</v>
      </c>
    </row>
    <row r="326" spans="2:65" s="188" customFormat="1" ht="22.35" customHeight="1" x14ac:dyDescent="0.3">
      <c r="B326" s="187"/>
      <c r="D326" s="189" t="s">
        <v>72</v>
      </c>
      <c r="E326" s="199" t="s">
        <v>1100</v>
      </c>
      <c r="F326" s="199" t="s">
        <v>2121</v>
      </c>
      <c r="K326" s="200">
        <f>BK326</f>
        <v>0</v>
      </c>
      <c r="M326" s="187"/>
      <c r="N326" s="192"/>
      <c r="O326" s="193"/>
      <c r="P326" s="193"/>
      <c r="Q326" s="194">
        <f>SUM(Q327:Q328)</f>
        <v>0</v>
      </c>
      <c r="R326" s="194">
        <f>SUM(R327:R328)</f>
        <v>0</v>
      </c>
      <c r="S326" s="193"/>
      <c r="T326" s="195">
        <f>SUM(T327:T328)</f>
        <v>0</v>
      </c>
      <c r="U326" s="193"/>
      <c r="V326" s="195">
        <f>SUM(V327:V328)</f>
        <v>0</v>
      </c>
      <c r="W326" s="193"/>
      <c r="X326" s="196">
        <f>SUM(X327:X328)</f>
        <v>0</v>
      </c>
      <c r="AR326" s="189" t="s">
        <v>81</v>
      </c>
      <c r="AT326" s="197" t="s">
        <v>72</v>
      </c>
      <c r="AU326" s="197" t="s">
        <v>83</v>
      </c>
      <c r="AY326" s="189" t="s">
        <v>171</v>
      </c>
      <c r="BK326" s="198">
        <f>SUM(BK327:BK328)</f>
        <v>0</v>
      </c>
    </row>
    <row r="327" spans="2:65" s="45" customFormat="1" ht="16.5" customHeight="1" x14ac:dyDescent="0.3">
      <c r="B327" s="38"/>
      <c r="C327" s="201" t="s">
        <v>574</v>
      </c>
      <c r="D327" s="201" t="s">
        <v>173</v>
      </c>
      <c r="E327" s="202" t="s">
        <v>2122</v>
      </c>
      <c r="F327" s="203" t="s">
        <v>2123</v>
      </c>
      <c r="G327" s="204" t="s">
        <v>1077</v>
      </c>
      <c r="H327" s="205">
        <v>1</v>
      </c>
      <c r="I327" s="7"/>
      <c r="J327" s="7"/>
      <c r="K327" s="206">
        <f>ROUND(P327*H327,2)</f>
        <v>0</v>
      </c>
      <c r="L327" s="203" t="s">
        <v>5</v>
      </c>
      <c r="M327" s="38"/>
      <c r="N327" s="207" t="s">
        <v>5</v>
      </c>
      <c r="O327" s="208" t="s">
        <v>42</v>
      </c>
      <c r="P327" s="144">
        <f>I327+J327</f>
        <v>0</v>
      </c>
      <c r="Q327" s="144">
        <f>ROUND(I327*H327,2)</f>
        <v>0</v>
      </c>
      <c r="R327" s="144">
        <f>ROUND(J327*H327,2)</f>
        <v>0</v>
      </c>
      <c r="S327" s="39"/>
      <c r="T327" s="209">
        <f>S327*H327</f>
        <v>0</v>
      </c>
      <c r="U327" s="209">
        <v>0</v>
      </c>
      <c r="V327" s="209">
        <f>U327*H327</f>
        <v>0</v>
      </c>
      <c r="W327" s="209">
        <v>0</v>
      </c>
      <c r="X327" s="210">
        <f>W327*H327</f>
        <v>0</v>
      </c>
      <c r="AR327" s="17" t="s">
        <v>177</v>
      </c>
      <c r="AT327" s="17" t="s">
        <v>173</v>
      </c>
      <c r="AU327" s="17" t="s">
        <v>188</v>
      </c>
      <c r="AY327" s="17" t="s">
        <v>171</v>
      </c>
      <c r="BE327" s="211">
        <f>IF(O327="základní",K327,0)</f>
        <v>0</v>
      </c>
      <c r="BF327" s="211">
        <f>IF(O327="snížená",K327,0)</f>
        <v>0</v>
      </c>
      <c r="BG327" s="211">
        <f>IF(O327="zákl. přenesená",K327,0)</f>
        <v>0</v>
      </c>
      <c r="BH327" s="211">
        <f>IF(O327="sníž. přenesená",K327,0)</f>
        <v>0</v>
      </c>
      <c r="BI327" s="211">
        <f>IF(O327="nulová",K327,0)</f>
        <v>0</v>
      </c>
      <c r="BJ327" s="17" t="s">
        <v>81</v>
      </c>
      <c r="BK327" s="211">
        <f>ROUND(P327*H327,2)</f>
        <v>0</v>
      </c>
      <c r="BL327" s="17" t="s">
        <v>177</v>
      </c>
      <c r="BM327" s="17" t="s">
        <v>789</v>
      </c>
    </row>
    <row r="328" spans="2:65" s="45" customFormat="1" ht="27" x14ac:dyDescent="0.3">
      <c r="B328" s="38"/>
      <c r="C328" s="39"/>
      <c r="D328" s="262" t="s">
        <v>179</v>
      </c>
      <c r="E328" s="39"/>
      <c r="F328" s="269" t="s">
        <v>2020</v>
      </c>
      <c r="G328" s="39"/>
      <c r="H328" s="39"/>
      <c r="I328" s="39"/>
      <c r="J328" s="39"/>
      <c r="K328" s="39"/>
      <c r="L328" s="39"/>
      <c r="M328" s="38"/>
      <c r="N328" s="214"/>
      <c r="O328" s="39"/>
      <c r="P328" s="39"/>
      <c r="Q328" s="39"/>
      <c r="R328" s="39"/>
      <c r="S328" s="39"/>
      <c r="T328" s="39"/>
      <c r="U328" s="39"/>
      <c r="V328" s="39"/>
      <c r="W328" s="39"/>
      <c r="X328" s="87"/>
      <c r="AT328" s="17" t="s">
        <v>179</v>
      </c>
      <c r="AU328" s="17" t="s">
        <v>188</v>
      </c>
    </row>
    <row r="329" spans="2:65" s="188" customFormat="1" ht="22.35" customHeight="1" x14ac:dyDescent="0.3">
      <c r="B329" s="187"/>
      <c r="D329" s="189" t="s">
        <v>72</v>
      </c>
      <c r="E329" s="199" t="s">
        <v>1153</v>
      </c>
      <c r="F329" s="199" t="s">
        <v>2153</v>
      </c>
      <c r="K329" s="200">
        <f>BK329</f>
        <v>0</v>
      </c>
      <c r="M329" s="187"/>
      <c r="N329" s="192"/>
      <c r="O329" s="193"/>
      <c r="P329" s="193"/>
      <c r="Q329" s="194">
        <f>SUM(Q330:Q331)</f>
        <v>0</v>
      </c>
      <c r="R329" s="194">
        <f>SUM(R330:R331)</f>
        <v>0</v>
      </c>
      <c r="S329" s="193"/>
      <c r="T329" s="195">
        <f>SUM(T330:T331)</f>
        <v>0</v>
      </c>
      <c r="U329" s="193"/>
      <c r="V329" s="195">
        <f>SUM(V330:V331)</f>
        <v>0</v>
      </c>
      <c r="W329" s="193"/>
      <c r="X329" s="196">
        <f>SUM(X330:X331)</f>
        <v>0</v>
      </c>
      <c r="AR329" s="189" t="s">
        <v>81</v>
      </c>
      <c r="AT329" s="197" t="s">
        <v>72</v>
      </c>
      <c r="AU329" s="197" t="s">
        <v>83</v>
      </c>
      <c r="AY329" s="189" t="s">
        <v>171</v>
      </c>
      <c r="BK329" s="198">
        <f>SUM(BK330:BK331)</f>
        <v>0</v>
      </c>
    </row>
    <row r="330" spans="2:65" s="45" customFormat="1" ht="16.5" customHeight="1" x14ac:dyDescent="0.3">
      <c r="B330" s="38"/>
      <c r="C330" s="201" t="s">
        <v>790</v>
      </c>
      <c r="D330" s="201" t="s">
        <v>173</v>
      </c>
      <c r="E330" s="202" t="s">
        <v>2154</v>
      </c>
      <c r="F330" s="203" t="s">
        <v>2155</v>
      </c>
      <c r="G330" s="204" t="s">
        <v>1077</v>
      </c>
      <c r="H330" s="205">
        <v>1</v>
      </c>
      <c r="I330" s="7"/>
      <c r="J330" s="7"/>
      <c r="K330" s="206">
        <f>ROUND(P330*H330,2)</f>
        <v>0</v>
      </c>
      <c r="L330" s="203" t="s">
        <v>5</v>
      </c>
      <c r="M330" s="38"/>
      <c r="N330" s="207" t="s">
        <v>5</v>
      </c>
      <c r="O330" s="208" t="s">
        <v>42</v>
      </c>
      <c r="P330" s="144">
        <f>I330+J330</f>
        <v>0</v>
      </c>
      <c r="Q330" s="144">
        <f>ROUND(I330*H330,2)</f>
        <v>0</v>
      </c>
      <c r="R330" s="144">
        <f>ROUND(J330*H330,2)</f>
        <v>0</v>
      </c>
      <c r="S330" s="39"/>
      <c r="T330" s="209">
        <f>S330*H330</f>
        <v>0</v>
      </c>
      <c r="U330" s="209">
        <v>0</v>
      </c>
      <c r="V330" s="209">
        <f>U330*H330</f>
        <v>0</v>
      </c>
      <c r="W330" s="209">
        <v>0</v>
      </c>
      <c r="X330" s="210">
        <f>W330*H330</f>
        <v>0</v>
      </c>
      <c r="AR330" s="17" t="s">
        <v>177</v>
      </c>
      <c r="AT330" s="17" t="s">
        <v>173</v>
      </c>
      <c r="AU330" s="17" t="s">
        <v>188</v>
      </c>
      <c r="AY330" s="17" t="s">
        <v>171</v>
      </c>
      <c r="BE330" s="211">
        <f>IF(O330="základní",K330,0)</f>
        <v>0</v>
      </c>
      <c r="BF330" s="211">
        <f>IF(O330="snížená",K330,0)</f>
        <v>0</v>
      </c>
      <c r="BG330" s="211">
        <f>IF(O330="zákl. přenesená",K330,0)</f>
        <v>0</v>
      </c>
      <c r="BH330" s="211">
        <f>IF(O330="sníž. přenesená",K330,0)</f>
        <v>0</v>
      </c>
      <c r="BI330" s="211">
        <f>IF(O330="nulová",K330,0)</f>
        <v>0</v>
      </c>
      <c r="BJ330" s="17" t="s">
        <v>81</v>
      </c>
      <c r="BK330" s="211">
        <f>ROUND(P330*H330,2)</f>
        <v>0</v>
      </c>
      <c r="BL330" s="17" t="s">
        <v>177</v>
      </c>
      <c r="BM330" s="17" t="s">
        <v>793</v>
      </c>
    </row>
    <row r="331" spans="2:65" s="45" customFormat="1" ht="27" x14ac:dyDescent="0.3">
      <c r="B331" s="38"/>
      <c r="D331" s="212" t="s">
        <v>179</v>
      </c>
      <c r="F331" s="213" t="s">
        <v>2020</v>
      </c>
      <c r="M331" s="38"/>
      <c r="N331" s="214"/>
      <c r="O331" s="39"/>
      <c r="P331" s="39"/>
      <c r="Q331" s="39"/>
      <c r="R331" s="39"/>
      <c r="S331" s="39"/>
      <c r="T331" s="39"/>
      <c r="U331" s="39"/>
      <c r="V331" s="39"/>
      <c r="W331" s="39"/>
      <c r="X331" s="87"/>
      <c r="AT331" s="17" t="s">
        <v>179</v>
      </c>
      <c r="AU331" s="17" t="s">
        <v>188</v>
      </c>
    </row>
    <row r="332" spans="2:65" s="188" customFormat="1" ht="29.85" customHeight="1" x14ac:dyDescent="0.3">
      <c r="B332" s="187"/>
      <c r="C332" s="193"/>
      <c r="D332" s="261" t="s">
        <v>72</v>
      </c>
      <c r="E332" s="263" t="s">
        <v>1156</v>
      </c>
      <c r="F332" s="263" t="s">
        <v>2156</v>
      </c>
      <c r="G332" s="193"/>
      <c r="H332" s="193"/>
      <c r="I332" s="193"/>
      <c r="J332" s="193"/>
      <c r="K332" s="274">
        <f>BK332</f>
        <v>0</v>
      </c>
      <c r="L332" s="193"/>
      <c r="M332" s="187"/>
      <c r="N332" s="192"/>
      <c r="O332" s="193"/>
      <c r="P332" s="193"/>
      <c r="Q332" s="194">
        <f>Q333+Q336+Q338+Q341+Q344</f>
        <v>0</v>
      </c>
      <c r="R332" s="194">
        <f>R333+R336+R338+R341+R344</f>
        <v>0</v>
      </c>
      <c r="S332" s="193"/>
      <c r="T332" s="195">
        <f>T333+T336+T338+T341+T344</f>
        <v>0</v>
      </c>
      <c r="U332" s="193"/>
      <c r="V332" s="195">
        <f>V333+V336+V338+V341+V344</f>
        <v>0</v>
      </c>
      <c r="W332" s="193"/>
      <c r="X332" s="196">
        <f>X333+X336+X338+X341+X344</f>
        <v>0</v>
      </c>
      <c r="AR332" s="189" t="s">
        <v>81</v>
      </c>
      <c r="AT332" s="197" t="s">
        <v>72</v>
      </c>
      <c r="AU332" s="197" t="s">
        <v>81</v>
      </c>
      <c r="AY332" s="189" t="s">
        <v>171</v>
      </c>
      <c r="BK332" s="198">
        <f>BK333+BK336+BK338+BK341+BK344</f>
        <v>0</v>
      </c>
    </row>
    <row r="333" spans="2:65" s="188" customFormat="1" ht="14.85" customHeight="1" x14ac:dyDescent="0.3">
      <c r="B333" s="187"/>
      <c r="D333" s="189" t="s">
        <v>72</v>
      </c>
      <c r="E333" s="199" t="s">
        <v>1137</v>
      </c>
      <c r="F333" s="199" t="s">
        <v>2146</v>
      </c>
      <c r="K333" s="200">
        <f>BK333</f>
        <v>0</v>
      </c>
      <c r="M333" s="187"/>
      <c r="N333" s="192"/>
      <c r="O333" s="193"/>
      <c r="P333" s="193"/>
      <c r="Q333" s="194">
        <f>SUM(Q334:Q335)</f>
        <v>0</v>
      </c>
      <c r="R333" s="194">
        <f>SUM(R334:R335)</f>
        <v>0</v>
      </c>
      <c r="S333" s="193"/>
      <c r="T333" s="195">
        <f>SUM(T334:T335)</f>
        <v>0</v>
      </c>
      <c r="U333" s="193"/>
      <c r="V333" s="195">
        <f>SUM(V334:V335)</f>
        <v>0</v>
      </c>
      <c r="W333" s="193"/>
      <c r="X333" s="196">
        <f>SUM(X334:X335)</f>
        <v>0</v>
      </c>
      <c r="AR333" s="189" t="s">
        <v>81</v>
      </c>
      <c r="AT333" s="197" t="s">
        <v>72</v>
      </c>
      <c r="AU333" s="197" t="s">
        <v>83</v>
      </c>
      <c r="AY333" s="189" t="s">
        <v>171</v>
      </c>
      <c r="BK333" s="198">
        <f>SUM(BK334:BK335)</f>
        <v>0</v>
      </c>
    </row>
    <row r="334" spans="2:65" s="45" customFormat="1" ht="16.5" customHeight="1" x14ac:dyDescent="0.3">
      <c r="B334" s="38"/>
      <c r="C334" s="201" t="s">
        <v>579</v>
      </c>
      <c r="D334" s="201" t="s">
        <v>173</v>
      </c>
      <c r="E334" s="202" t="s">
        <v>2018</v>
      </c>
      <c r="F334" s="203" t="s">
        <v>2019</v>
      </c>
      <c r="G334" s="204" t="s">
        <v>1077</v>
      </c>
      <c r="H334" s="205">
        <v>8</v>
      </c>
      <c r="I334" s="7"/>
      <c r="J334" s="7"/>
      <c r="K334" s="206">
        <f>ROUND(P334*H334,2)</f>
        <v>0</v>
      </c>
      <c r="L334" s="203" t="s">
        <v>5</v>
      </c>
      <c r="M334" s="38"/>
      <c r="N334" s="207" t="s">
        <v>5</v>
      </c>
      <c r="O334" s="208" t="s">
        <v>42</v>
      </c>
      <c r="P334" s="144">
        <f>I334+J334</f>
        <v>0</v>
      </c>
      <c r="Q334" s="144">
        <f>ROUND(I334*H334,2)</f>
        <v>0</v>
      </c>
      <c r="R334" s="144">
        <f>ROUND(J334*H334,2)</f>
        <v>0</v>
      </c>
      <c r="S334" s="39"/>
      <c r="T334" s="209">
        <f>S334*H334</f>
        <v>0</v>
      </c>
      <c r="U334" s="209">
        <v>0</v>
      </c>
      <c r="V334" s="209">
        <f>U334*H334</f>
        <v>0</v>
      </c>
      <c r="W334" s="209">
        <v>0</v>
      </c>
      <c r="X334" s="210">
        <f>W334*H334</f>
        <v>0</v>
      </c>
      <c r="AR334" s="17" t="s">
        <v>177</v>
      </c>
      <c r="AT334" s="17" t="s">
        <v>173</v>
      </c>
      <c r="AU334" s="17" t="s">
        <v>188</v>
      </c>
      <c r="AY334" s="17" t="s">
        <v>171</v>
      </c>
      <c r="BE334" s="211">
        <f>IF(O334="základní",K334,0)</f>
        <v>0</v>
      </c>
      <c r="BF334" s="211">
        <f>IF(O334="snížená",K334,0)</f>
        <v>0</v>
      </c>
      <c r="BG334" s="211">
        <f>IF(O334="zákl. přenesená",K334,0)</f>
        <v>0</v>
      </c>
      <c r="BH334" s="211">
        <f>IF(O334="sníž. přenesená",K334,0)</f>
        <v>0</v>
      </c>
      <c r="BI334" s="211">
        <f>IF(O334="nulová",K334,0)</f>
        <v>0</v>
      </c>
      <c r="BJ334" s="17" t="s">
        <v>81</v>
      </c>
      <c r="BK334" s="211">
        <f>ROUND(P334*H334,2)</f>
        <v>0</v>
      </c>
      <c r="BL334" s="17" t="s">
        <v>177</v>
      </c>
      <c r="BM334" s="17" t="s">
        <v>796</v>
      </c>
    </row>
    <row r="335" spans="2:65" s="45" customFormat="1" ht="27" x14ac:dyDescent="0.3">
      <c r="B335" s="38"/>
      <c r="D335" s="212" t="s">
        <v>179</v>
      </c>
      <c r="F335" s="213" t="s">
        <v>2020</v>
      </c>
      <c r="M335" s="38"/>
      <c r="N335" s="214"/>
      <c r="O335" s="39"/>
      <c r="P335" s="39"/>
      <c r="Q335" s="39"/>
      <c r="R335" s="39"/>
      <c r="S335" s="39"/>
      <c r="T335" s="39"/>
      <c r="U335" s="39"/>
      <c r="V335" s="39"/>
      <c r="W335" s="39"/>
      <c r="X335" s="87"/>
      <c r="AT335" s="17" t="s">
        <v>179</v>
      </c>
      <c r="AU335" s="17" t="s">
        <v>188</v>
      </c>
    </row>
    <row r="336" spans="2:65" s="188" customFormat="1" ht="22.35" customHeight="1" x14ac:dyDescent="0.3">
      <c r="B336" s="187"/>
      <c r="C336" s="193"/>
      <c r="D336" s="261" t="s">
        <v>72</v>
      </c>
      <c r="E336" s="263" t="s">
        <v>1145</v>
      </c>
      <c r="F336" s="263" t="s">
        <v>2147</v>
      </c>
      <c r="G336" s="193"/>
      <c r="H336" s="193"/>
      <c r="I336" s="193"/>
      <c r="J336" s="193"/>
      <c r="K336" s="274">
        <f>BK336</f>
        <v>0</v>
      </c>
      <c r="L336" s="193"/>
      <c r="M336" s="187"/>
      <c r="N336" s="192"/>
      <c r="O336" s="193"/>
      <c r="P336" s="193"/>
      <c r="Q336" s="194">
        <f>Q337</f>
        <v>0</v>
      </c>
      <c r="R336" s="194">
        <f>R337</f>
        <v>0</v>
      </c>
      <c r="S336" s="193"/>
      <c r="T336" s="195">
        <f>T337</f>
        <v>0</v>
      </c>
      <c r="U336" s="193"/>
      <c r="V336" s="195">
        <f>V337</f>
        <v>0</v>
      </c>
      <c r="W336" s="193"/>
      <c r="X336" s="196">
        <f>X337</f>
        <v>0</v>
      </c>
      <c r="AR336" s="189" t="s">
        <v>81</v>
      </c>
      <c r="AT336" s="197" t="s">
        <v>72</v>
      </c>
      <c r="AU336" s="197" t="s">
        <v>83</v>
      </c>
      <c r="AY336" s="189" t="s">
        <v>171</v>
      </c>
      <c r="BK336" s="198">
        <f>BK337</f>
        <v>0</v>
      </c>
    </row>
    <row r="337" spans="2:65" s="45" customFormat="1" ht="16.5" customHeight="1" x14ac:dyDescent="0.3">
      <c r="B337" s="38"/>
      <c r="C337" s="201" t="s">
        <v>797</v>
      </c>
      <c r="D337" s="201" t="s">
        <v>173</v>
      </c>
      <c r="E337" s="202" t="s">
        <v>2148</v>
      </c>
      <c r="F337" s="203" t="s">
        <v>2149</v>
      </c>
      <c r="G337" s="204" t="s">
        <v>1077</v>
      </c>
      <c r="H337" s="205">
        <v>1</v>
      </c>
      <c r="I337" s="7"/>
      <c r="J337" s="7"/>
      <c r="K337" s="206">
        <f>ROUND(P337*H337,2)</f>
        <v>0</v>
      </c>
      <c r="L337" s="203" t="s">
        <v>5</v>
      </c>
      <c r="M337" s="38"/>
      <c r="N337" s="207" t="s">
        <v>5</v>
      </c>
      <c r="O337" s="208" t="s">
        <v>42</v>
      </c>
      <c r="P337" s="144">
        <f>I337+J337</f>
        <v>0</v>
      </c>
      <c r="Q337" s="144">
        <f>ROUND(I337*H337,2)</f>
        <v>0</v>
      </c>
      <c r="R337" s="144">
        <f>ROUND(J337*H337,2)</f>
        <v>0</v>
      </c>
      <c r="S337" s="39"/>
      <c r="T337" s="209">
        <f>S337*H337</f>
        <v>0</v>
      </c>
      <c r="U337" s="209">
        <v>0</v>
      </c>
      <c r="V337" s="209">
        <f>U337*H337</f>
        <v>0</v>
      </c>
      <c r="W337" s="209">
        <v>0</v>
      </c>
      <c r="X337" s="210">
        <f>W337*H337</f>
        <v>0</v>
      </c>
      <c r="AR337" s="17" t="s">
        <v>177</v>
      </c>
      <c r="AT337" s="17" t="s">
        <v>173</v>
      </c>
      <c r="AU337" s="17" t="s">
        <v>188</v>
      </c>
      <c r="AY337" s="17" t="s">
        <v>171</v>
      </c>
      <c r="BE337" s="211">
        <f>IF(O337="základní",K337,0)</f>
        <v>0</v>
      </c>
      <c r="BF337" s="211">
        <f>IF(O337="snížená",K337,0)</f>
        <v>0</v>
      </c>
      <c r="BG337" s="211">
        <f>IF(O337="zákl. přenesená",K337,0)</f>
        <v>0</v>
      </c>
      <c r="BH337" s="211">
        <f>IF(O337="sníž. přenesená",K337,0)</f>
        <v>0</v>
      </c>
      <c r="BI337" s="211">
        <f>IF(O337="nulová",K337,0)</f>
        <v>0</v>
      </c>
      <c r="BJ337" s="17" t="s">
        <v>81</v>
      </c>
      <c r="BK337" s="211">
        <f>ROUND(P337*H337,2)</f>
        <v>0</v>
      </c>
      <c r="BL337" s="17" t="s">
        <v>177</v>
      </c>
      <c r="BM337" s="17" t="s">
        <v>800</v>
      </c>
    </row>
    <row r="338" spans="2:65" s="188" customFormat="1" ht="22.35" customHeight="1" x14ac:dyDescent="0.3">
      <c r="B338" s="187"/>
      <c r="D338" s="189" t="s">
        <v>72</v>
      </c>
      <c r="E338" s="199" t="s">
        <v>1149</v>
      </c>
      <c r="F338" s="199" t="s">
        <v>2150</v>
      </c>
      <c r="K338" s="200">
        <f>BK338</f>
        <v>0</v>
      </c>
      <c r="M338" s="187"/>
      <c r="N338" s="192"/>
      <c r="O338" s="193"/>
      <c r="P338" s="193"/>
      <c r="Q338" s="194">
        <f>SUM(Q339:Q340)</f>
        <v>0</v>
      </c>
      <c r="R338" s="194">
        <f>SUM(R339:R340)</f>
        <v>0</v>
      </c>
      <c r="S338" s="193"/>
      <c r="T338" s="195">
        <f>SUM(T339:T340)</f>
        <v>0</v>
      </c>
      <c r="U338" s="193"/>
      <c r="V338" s="195">
        <f>SUM(V339:V340)</f>
        <v>0</v>
      </c>
      <c r="W338" s="193"/>
      <c r="X338" s="196">
        <f>SUM(X339:X340)</f>
        <v>0</v>
      </c>
      <c r="AR338" s="189" t="s">
        <v>81</v>
      </c>
      <c r="AT338" s="197" t="s">
        <v>72</v>
      </c>
      <c r="AU338" s="197" t="s">
        <v>83</v>
      </c>
      <c r="AY338" s="189" t="s">
        <v>171</v>
      </c>
      <c r="BK338" s="198">
        <f>SUM(BK339:BK340)</f>
        <v>0</v>
      </c>
    </row>
    <row r="339" spans="2:65" s="45" customFormat="1" ht="16.5" customHeight="1" x14ac:dyDescent="0.3">
      <c r="B339" s="38"/>
      <c r="C339" s="201" t="s">
        <v>583</v>
      </c>
      <c r="D339" s="201" t="s">
        <v>173</v>
      </c>
      <c r="E339" s="202" t="s">
        <v>2151</v>
      </c>
      <c r="F339" s="203" t="s">
        <v>2152</v>
      </c>
      <c r="G339" s="204" t="s">
        <v>1077</v>
      </c>
      <c r="H339" s="205">
        <v>5</v>
      </c>
      <c r="I339" s="7"/>
      <c r="J339" s="7"/>
      <c r="K339" s="206">
        <f>ROUND(P339*H339,2)</f>
        <v>0</v>
      </c>
      <c r="L339" s="203" t="s">
        <v>5</v>
      </c>
      <c r="M339" s="38"/>
      <c r="N339" s="207" t="s">
        <v>5</v>
      </c>
      <c r="O339" s="208" t="s">
        <v>42</v>
      </c>
      <c r="P339" s="144">
        <f>I339+J339</f>
        <v>0</v>
      </c>
      <c r="Q339" s="144">
        <f>ROUND(I339*H339,2)</f>
        <v>0</v>
      </c>
      <c r="R339" s="144">
        <f>ROUND(J339*H339,2)</f>
        <v>0</v>
      </c>
      <c r="S339" s="39"/>
      <c r="T339" s="209">
        <f>S339*H339</f>
        <v>0</v>
      </c>
      <c r="U339" s="209">
        <v>0</v>
      </c>
      <c r="V339" s="209">
        <f>U339*H339</f>
        <v>0</v>
      </c>
      <c r="W339" s="209">
        <v>0</v>
      </c>
      <c r="X339" s="210">
        <f>W339*H339</f>
        <v>0</v>
      </c>
      <c r="AR339" s="17" t="s">
        <v>177</v>
      </c>
      <c r="AT339" s="17" t="s">
        <v>173</v>
      </c>
      <c r="AU339" s="17" t="s">
        <v>188</v>
      </c>
      <c r="AY339" s="17" t="s">
        <v>171</v>
      </c>
      <c r="BE339" s="211">
        <f>IF(O339="základní",K339,0)</f>
        <v>0</v>
      </c>
      <c r="BF339" s="211">
        <f>IF(O339="snížená",K339,0)</f>
        <v>0</v>
      </c>
      <c r="BG339" s="211">
        <f>IF(O339="zákl. přenesená",K339,0)</f>
        <v>0</v>
      </c>
      <c r="BH339" s="211">
        <f>IF(O339="sníž. přenesená",K339,0)</f>
        <v>0</v>
      </c>
      <c r="BI339" s="211">
        <f>IF(O339="nulová",K339,0)</f>
        <v>0</v>
      </c>
      <c r="BJ339" s="17" t="s">
        <v>81</v>
      </c>
      <c r="BK339" s="211">
        <f>ROUND(P339*H339,2)</f>
        <v>0</v>
      </c>
      <c r="BL339" s="17" t="s">
        <v>177</v>
      </c>
      <c r="BM339" s="17" t="s">
        <v>804</v>
      </c>
    </row>
    <row r="340" spans="2:65" s="45" customFormat="1" ht="27" x14ac:dyDescent="0.3">
      <c r="B340" s="38"/>
      <c r="C340" s="39"/>
      <c r="D340" s="262" t="s">
        <v>179</v>
      </c>
      <c r="E340" s="39"/>
      <c r="F340" s="269" t="s">
        <v>2020</v>
      </c>
      <c r="G340" s="39"/>
      <c r="H340" s="39"/>
      <c r="I340" s="39"/>
      <c r="J340" s="39"/>
      <c r="K340" s="39"/>
      <c r="L340" s="39"/>
      <c r="M340" s="38"/>
      <c r="N340" s="214"/>
      <c r="O340" s="39"/>
      <c r="P340" s="39"/>
      <c r="Q340" s="39"/>
      <c r="R340" s="39"/>
      <c r="S340" s="39"/>
      <c r="T340" s="39"/>
      <c r="U340" s="39"/>
      <c r="V340" s="39"/>
      <c r="W340" s="39"/>
      <c r="X340" s="87"/>
      <c r="AT340" s="17" t="s">
        <v>179</v>
      </c>
      <c r="AU340" s="17" t="s">
        <v>188</v>
      </c>
    </row>
    <row r="341" spans="2:65" s="188" customFormat="1" ht="22.35" customHeight="1" x14ac:dyDescent="0.3">
      <c r="B341" s="187"/>
      <c r="D341" s="189" t="s">
        <v>72</v>
      </c>
      <c r="E341" s="199" t="s">
        <v>1100</v>
      </c>
      <c r="F341" s="199" t="s">
        <v>2121</v>
      </c>
      <c r="K341" s="200">
        <f>BK341</f>
        <v>0</v>
      </c>
      <c r="M341" s="187"/>
      <c r="N341" s="192"/>
      <c r="O341" s="193"/>
      <c r="P341" s="193"/>
      <c r="Q341" s="194">
        <f>SUM(Q342:Q343)</f>
        <v>0</v>
      </c>
      <c r="R341" s="194">
        <f>SUM(R342:R343)</f>
        <v>0</v>
      </c>
      <c r="S341" s="193"/>
      <c r="T341" s="195">
        <f>SUM(T342:T343)</f>
        <v>0</v>
      </c>
      <c r="U341" s="193"/>
      <c r="V341" s="195">
        <f>SUM(V342:V343)</f>
        <v>0</v>
      </c>
      <c r="W341" s="193"/>
      <c r="X341" s="196">
        <f>SUM(X342:X343)</f>
        <v>0</v>
      </c>
      <c r="AR341" s="189" t="s">
        <v>81</v>
      </c>
      <c r="AT341" s="197" t="s">
        <v>72</v>
      </c>
      <c r="AU341" s="197" t="s">
        <v>83</v>
      </c>
      <c r="AY341" s="189" t="s">
        <v>171</v>
      </c>
      <c r="BK341" s="198">
        <f>SUM(BK342:BK343)</f>
        <v>0</v>
      </c>
    </row>
    <row r="342" spans="2:65" s="45" customFormat="1" ht="16.5" customHeight="1" x14ac:dyDescent="0.3">
      <c r="B342" s="38"/>
      <c r="C342" s="201" t="s">
        <v>805</v>
      </c>
      <c r="D342" s="201" t="s">
        <v>173</v>
      </c>
      <c r="E342" s="202" t="s">
        <v>2122</v>
      </c>
      <c r="F342" s="203" t="s">
        <v>2123</v>
      </c>
      <c r="G342" s="204" t="s">
        <v>1077</v>
      </c>
      <c r="H342" s="205">
        <v>1</v>
      </c>
      <c r="I342" s="7"/>
      <c r="J342" s="7"/>
      <c r="K342" s="206">
        <f>ROUND(P342*H342,2)</f>
        <v>0</v>
      </c>
      <c r="L342" s="203" t="s">
        <v>5</v>
      </c>
      <c r="M342" s="38"/>
      <c r="N342" s="207" t="s">
        <v>5</v>
      </c>
      <c r="O342" s="208" t="s">
        <v>42</v>
      </c>
      <c r="P342" s="144">
        <f>I342+J342</f>
        <v>0</v>
      </c>
      <c r="Q342" s="144">
        <f>ROUND(I342*H342,2)</f>
        <v>0</v>
      </c>
      <c r="R342" s="144">
        <f>ROUND(J342*H342,2)</f>
        <v>0</v>
      </c>
      <c r="S342" s="39"/>
      <c r="T342" s="209">
        <f>S342*H342</f>
        <v>0</v>
      </c>
      <c r="U342" s="209">
        <v>0</v>
      </c>
      <c r="V342" s="209">
        <f>U342*H342</f>
        <v>0</v>
      </c>
      <c r="W342" s="209">
        <v>0</v>
      </c>
      <c r="X342" s="210">
        <f>W342*H342</f>
        <v>0</v>
      </c>
      <c r="AR342" s="17" t="s">
        <v>177</v>
      </c>
      <c r="AT342" s="17" t="s">
        <v>173</v>
      </c>
      <c r="AU342" s="17" t="s">
        <v>188</v>
      </c>
      <c r="AY342" s="17" t="s">
        <v>171</v>
      </c>
      <c r="BE342" s="211">
        <f>IF(O342="základní",K342,0)</f>
        <v>0</v>
      </c>
      <c r="BF342" s="211">
        <f>IF(O342="snížená",K342,0)</f>
        <v>0</v>
      </c>
      <c r="BG342" s="211">
        <f>IF(O342="zákl. přenesená",K342,0)</f>
        <v>0</v>
      </c>
      <c r="BH342" s="211">
        <f>IF(O342="sníž. přenesená",K342,0)</f>
        <v>0</v>
      </c>
      <c r="BI342" s="211">
        <f>IF(O342="nulová",K342,0)</f>
        <v>0</v>
      </c>
      <c r="BJ342" s="17" t="s">
        <v>81</v>
      </c>
      <c r="BK342" s="211">
        <f>ROUND(P342*H342,2)</f>
        <v>0</v>
      </c>
      <c r="BL342" s="17" t="s">
        <v>177</v>
      </c>
      <c r="BM342" s="17" t="s">
        <v>808</v>
      </c>
    </row>
    <row r="343" spans="2:65" s="45" customFormat="1" ht="27" x14ac:dyDescent="0.3">
      <c r="B343" s="38"/>
      <c r="D343" s="212" t="s">
        <v>179</v>
      </c>
      <c r="F343" s="213" t="s">
        <v>2020</v>
      </c>
      <c r="M343" s="38"/>
      <c r="N343" s="214"/>
      <c r="O343" s="39"/>
      <c r="P343" s="39"/>
      <c r="Q343" s="39"/>
      <c r="R343" s="39"/>
      <c r="S343" s="39"/>
      <c r="T343" s="39"/>
      <c r="U343" s="39"/>
      <c r="V343" s="39"/>
      <c r="W343" s="39"/>
      <c r="X343" s="87"/>
      <c r="AT343" s="17" t="s">
        <v>179</v>
      </c>
      <c r="AU343" s="17" t="s">
        <v>188</v>
      </c>
    </row>
    <row r="344" spans="2:65" s="188" customFormat="1" ht="22.35" customHeight="1" x14ac:dyDescent="0.3">
      <c r="B344" s="187"/>
      <c r="C344" s="193"/>
      <c r="D344" s="261" t="s">
        <v>72</v>
      </c>
      <c r="E344" s="263" t="s">
        <v>1153</v>
      </c>
      <c r="F344" s="263" t="s">
        <v>2153</v>
      </c>
      <c r="G344" s="193"/>
      <c r="H344" s="193"/>
      <c r="I344" s="193"/>
      <c r="J344" s="193"/>
      <c r="K344" s="274">
        <f>BK344</f>
        <v>0</v>
      </c>
      <c r="L344" s="193"/>
      <c r="M344" s="187"/>
      <c r="N344" s="192"/>
      <c r="O344" s="193"/>
      <c r="P344" s="193"/>
      <c r="Q344" s="194">
        <f>SUM(Q345:Q346)</f>
        <v>0</v>
      </c>
      <c r="R344" s="194">
        <f>SUM(R345:R346)</f>
        <v>0</v>
      </c>
      <c r="S344" s="193"/>
      <c r="T344" s="195">
        <f>SUM(T345:T346)</f>
        <v>0</v>
      </c>
      <c r="U344" s="193"/>
      <c r="V344" s="195">
        <f>SUM(V345:V346)</f>
        <v>0</v>
      </c>
      <c r="W344" s="193"/>
      <c r="X344" s="196">
        <f>SUM(X345:X346)</f>
        <v>0</v>
      </c>
      <c r="AR344" s="189" t="s">
        <v>81</v>
      </c>
      <c r="AT344" s="197" t="s">
        <v>72</v>
      </c>
      <c r="AU344" s="197" t="s">
        <v>83</v>
      </c>
      <c r="AY344" s="189" t="s">
        <v>171</v>
      </c>
      <c r="BK344" s="198">
        <f>SUM(BK345:BK346)</f>
        <v>0</v>
      </c>
    </row>
    <row r="345" spans="2:65" s="45" customFormat="1" ht="16.5" customHeight="1" x14ac:dyDescent="0.3">
      <c r="B345" s="38"/>
      <c r="C345" s="201" t="s">
        <v>588</v>
      </c>
      <c r="D345" s="201" t="s">
        <v>173</v>
      </c>
      <c r="E345" s="202" t="s">
        <v>2154</v>
      </c>
      <c r="F345" s="203" t="s">
        <v>2155</v>
      </c>
      <c r="G345" s="204" t="s">
        <v>1077</v>
      </c>
      <c r="H345" s="205">
        <v>1</v>
      </c>
      <c r="I345" s="7"/>
      <c r="J345" s="7"/>
      <c r="K345" s="206">
        <f>ROUND(P345*H345,2)</f>
        <v>0</v>
      </c>
      <c r="L345" s="203" t="s">
        <v>5</v>
      </c>
      <c r="M345" s="38"/>
      <c r="N345" s="207" t="s">
        <v>5</v>
      </c>
      <c r="O345" s="208" t="s">
        <v>42</v>
      </c>
      <c r="P345" s="144">
        <f>I345+J345</f>
        <v>0</v>
      </c>
      <c r="Q345" s="144">
        <f>ROUND(I345*H345,2)</f>
        <v>0</v>
      </c>
      <c r="R345" s="144">
        <f>ROUND(J345*H345,2)</f>
        <v>0</v>
      </c>
      <c r="S345" s="39"/>
      <c r="T345" s="209">
        <f>S345*H345</f>
        <v>0</v>
      </c>
      <c r="U345" s="209">
        <v>0</v>
      </c>
      <c r="V345" s="209">
        <f>U345*H345</f>
        <v>0</v>
      </c>
      <c r="W345" s="209">
        <v>0</v>
      </c>
      <c r="X345" s="210">
        <f>W345*H345</f>
        <v>0</v>
      </c>
      <c r="AR345" s="17" t="s">
        <v>177</v>
      </c>
      <c r="AT345" s="17" t="s">
        <v>173</v>
      </c>
      <c r="AU345" s="17" t="s">
        <v>188</v>
      </c>
      <c r="AY345" s="17" t="s">
        <v>171</v>
      </c>
      <c r="BE345" s="211">
        <f>IF(O345="základní",K345,0)</f>
        <v>0</v>
      </c>
      <c r="BF345" s="211">
        <f>IF(O345="snížená",K345,0)</f>
        <v>0</v>
      </c>
      <c r="BG345" s="211">
        <f>IF(O345="zákl. přenesená",K345,0)</f>
        <v>0</v>
      </c>
      <c r="BH345" s="211">
        <f>IF(O345="sníž. přenesená",K345,0)</f>
        <v>0</v>
      </c>
      <c r="BI345" s="211">
        <f>IF(O345="nulová",K345,0)</f>
        <v>0</v>
      </c>
      <c r="BJ345" s="17" t="s">
        <v>81</v>
      </c>
      <c r="BK345" s="211">
        <f>ROUND(P345*H345,2)</f>
        <v>0</v>
      </c>
      <c r="BL345" s="17" t="s">
        <v>177</v>
      </c>
      <c r="BM345" s="17" t="s">
        <v>811</v>
      </c>
    </row>
    <row r="346" spans="2:65" s="45" customFormat="1" ht="27" x14ac:dyDescent="0.3">
      <c r="B346" s="38"/>
      <c r="D346" s="212" t="s">
        <v>179</v>
      </c>
      <c r="F346" s="213" t="s">
        <v>2157</v>
      </c>
      <c r="M346" s="38"/>
      <c r="N346" s="214"/>
      <c r="O346" s="39"/>
      <c r="P346" s="39"/>
      <c r="Q346" s="39"/>
      <c r="R346" s="39"/>
      <c r="S346" s="39"/>
      <c r="T346" s="39"/>
      <c r="U346" s="39"/>
      <c r="V346" s="39"/>
      <c r="W346" s="39"/>
      <c r="X346" s="87"/>
      <c r="AT346" s="17" t="s">
        <v>179</v>
      </c>
      <c r="AU346" s="17" t="s">
        <v>188</v>
      </c>
    </row>
    <row r="347" spans="2:65" s="188" customFormat="1" ht="29.85" customHeight="1" x14ac:dyDescent="0.3">
      <c r="B347" s="187"/>
      <c r="D347" s="189" t="s">
        <v>72</v>
      </c>
      <c r="E347" s="199" t="s">
        <v>1170</v>
      </c>
      <c r="F347" s="199" t="s">
        <v>2158</v>
      </c>
      <c r="K347" s="200">
        <f>BK347</f>
        <v>0</v>
      </c>
      <c r="M347" s="187"/>
      <c r="N347" s="192"/>
      <c r="O347" s="193"/>
      <c r="P347" s="193"/>
      <c r="Q347" s="194">
        <f>SUM(Q348:Q353)</f>
        <v>0</v>
      </c>
      <c r="R347" s="194">
        <f>SUM(R348:R353)</f>
        <v>0</v>
      </c>
      <c r="S347" s="193"/>
      <c r="T347" s="195">
        <f>SUM(T348:T353)</f>
        <v>0</v>
      </c>
      <c r="U347" s="193"/>
      <c r="V347" s="195">
        <f>SUM(V348:V353)</f>
        <v>0</v>
      </c>
      <c r="W347" s="193"/>
      <c r="X347" s="196">
        <f>SUM(X348:X353)</f>
        <v>0</v>
      </c>
      <c r="AR347" s="189" t="s">
        <v>81</v>
      </c>
      <c r="AT347" s="197" t="s">
        <v>72</v>
      </c>
      <c r="AU347" s="197" t="s">
        <v>81</v>
      </c>
      <c r="AY347" s="189" t="s">
        <v>171</v>
      </c>
      <c r="BK347" s="198">
        <f>SUM(BK348:BK353)</f>
        <v>0</v>
      </c>
    </row>
    <row r="348" spans="2:65" s="45" customFormat="1" ht="16.5" customHeight="1" x14ac:dyDescent="0.3">
      <c r="B348" s="38"/>
      <c r="C348" s="201" t="s">
        <v>812</v>
      </c>
      <c r="D348" s="201" t="s">
        <v>173</v>
      </c>
      <c r="E348" s="202" t="s">
        <v>2159</v>
      </c>
      <c r="F348" s="203" t="s">
        <v>2016</v>
      </c>
      <c r="G348" s="204" t="s">
        <v>1077</v>
      </c>
      <c r="H348" s="205">
        <v>1</v>
      </c>
      <c r="I348" s="7"/>
      <c r="J348" s="7"/>
      <c r="K348" s="206">
        <f>ROUND(P348*H348,2)</f>
        <v>0</v>
      </c>
      <c r="L348" s="203" t="s">
        <v>5</v>
      </c>
      <c r="M348" s="38"/>
      <c r="N348" s="207" t="s">
        <v>5</v>
      </c>
      <c r="O348" s="208" t="s">
        <v>42</v>
      </c>
      <c r="P348" s="144">
        <f>I348+J348</f>
        <v>0</v>
      </c>
      <c r="Q348" s="144">
        <f>ROUND(I348*H348,2)</f>
        <v>0</v>
      </c>
      <c r="R348" s="144">
        <f>ROUND(J348*H348,2)</f>
        <v>0</v>
      </c>
      <c r="S348" s="39"/>
      <c r="T348" s="209">
        <f>S348*H348</f>
        <v>0</v>
      </c>
      <c r="U348" s="209">
        <v>0</v>
      </c>
      <c r="V348" s="209">
        <f>U348*H348</f>
        <v>0</v>
      </c>
      <c r="W348" s="209">
        <v>0</v>
      </c>
      <c r="X348" s="210">
        <f>W348*H348</f>
        <v>0</v>
      </c>
      <c r="AR348" s="17" t="s">
        <v>177</v>
      </c>
      <c r="AT348" s="17" t="s">
        <v>173</v>
      </c>
      <c r="AU348" s="17" t="s">
        <v>83</v>
      </c>
      <c r="AY348" s="17" t="s">
        <v>171</v>
      </c>
      <c r="BE348" s="211">
        <f>IF(O348="základní",K348,0)</f>
        <v>0</v>
      </c>
      <c r="BF348" s="211">
        <f>IF(O348="snížená",K348,0)</f>
        <v>0</v>
      </c>
      <c r="BG348" s="211">
        <f>IF(O348="zákl. přenesená",K348,0)</f>
        <v>0</v>
      </c>
      <c r="BH348" s="211">
        <f>IF(O348="sníž. přenesená",K348,0)</f>
        <v>0</v>
      </c>
      <c r="BI348" s="211">
        <f>IF(O348="nulová",K348,0)</f>
        <v>0</v>
      </c>
      <c r="BJ348" s="17" t="s">
        <v>81</v>
      </c>
      <c r="BK348" s="211">
        <f>ROUND(P348*H348,2)</f>
        <v>0</v>
      </c>
      <c r="BL348" s="17" t="s">
        <v>177</v>
      </c>
      <c r="BM348" s="17" t="s">
        <v>815</v>
      </c>
    </row>
    <row r="349" spans="2:65" s="45" customFormat="1" ht="27" x14ac:dyDescent="0.3">
      <c r="B349" s="38"/>
      <c r="C349" s="39"/>
      <c r="D349" s="262" t="s">
        <v>179</v>
      </c>
      <c r="E349" s="39"/>
      <c r="F349" s="269" t="s">
        <v>2020</v>
      </c>
      <c r="G349" s="39"/>
      <c r="H349" s="39"/>
      <c r="I349" s="39"/>
      <c r="J349" s="39"/>
      <c r="K349" s="39"/>
      <c r="L349" s="39"/>
      <c r="M349" s="38"/>
      <c r="N349" s="214"/>
      <c r="O349" s="39"/>
      <c r="P349" s="39"/>
      <c r="Q349" s="39"/>
      <c r="R349" s="39"/>
      <c r="S349" s="39"/>
      <c r="T349" s="39"/>
      <c r="U349" s="39"/>
      <c r="V349" s="39"/>
      <c r="W349" s="39"/>
      <c r="X349" s="87"/>
      <c r="AT349" s="17" t="s">
        <v>179</v>
      </c>
      <c r="AU349" s="17" t="s">
        <v>83</v>
      </c>
    </row>
    <row r="350" spans="2:65" s="45" customFormat="1" ht="16.5" customHeight="1" x14ac:dyDescent="0.3">
      <c r="B350" s="38"/>
      <c r="C350" s="201" t="s">
        <v>592</v>
      </c>
      <c r="D350" s="201" t="s">
        <v>173</v>
      </c>
      <c r="E350" s="202" t="s">
        <v>2160</v>
      </c>
      <c r="F350" s="203" t="s">
        <v>2145</v>
      </c>
      <c r="G350" s="204" t="s">
        <v>1077</v>
      </c>
      <c r="H350" s="205">
        <v>1</v>
      </c>
      <c r="I350" s="7"/>
      <c r="J350" s="7"/>
      <c r="K350" s="206">
        <f>ROUND(P350*H350,2)</f>
        <v>0</v>
      </c>
      <c r="L350" s="203" t="s">
        <v>5</v>
      </c>
      <c r="M350" s="38"/>
      <c r="N350" s="207" t="s">
        <v>5</v>
      </c>
      <c r="O350" s="208" t="s">
        <v>42</v>
      </c>
      <c r="P350" s="144">
        <f>I350+J350</f>
        <v>0</v>
      </c>
      <c r="Q350" s="144">
        <f>ROUND(I350*H350,2)</f>
        <v>0</v>
      </c>
      <c r="R350" s="144">
        <f>ROUND(J350*H350,2)</f>
        <v>0</v>
      </c>
      <c r="S350" s="39"/>
      <c r="T350" s="209">
        <f>S350*H350</f>
        <v>0</v>
      </c>
      <c r="U350" s="209">
        <v>0</v>
      </c>
      <c r="V350" s="209">
        <f>U350*H350</f>
        <v>0</v>
      </c>
      <c r="W350" s="209">
        <v>0</v>
      </c>
      <c r="X350" s="210">
        <f>W350*H350</f>
        <v>0</v>
      </c>
      <c r="AR350" s="17" t="s">
        <v>177</v>
      </c>
      <c r="AT350" s="17" t="s">
        <v>173</v>
      </c>
      <c r="AU350" s="17" t="s">
        <v>83</v>
      </c>
      <c r="AY350" s="17" t="s">
        <v>171</v>
      </c>
      <c r="BE350" s="211">
        <f>IF(O350="základní",K350,0)</f>
        <v>0</v>
      </c>
      <c r="BF350" s="211">
        <f>IF(O350="snížená",K350,0)</f>
        <v>0</v>
      </c>
      <c r="BG350" s="211">
        <f>IF(O350="zákl. přenesená",K350,0)</f>
        <v>0</v>
      </c>
      <c r="BH350" s="211">
        <f>IF(O350="sníž. přenesená",K350,0)</f>
        <v>0</v>
      </c>
      <c r="BI350" s="211">
        <f>IF(O350="nulová",K350,0)</f>
        <v>0</v>
      </c>
      <c r="BJ350" s="17" t="s">
        <v>81</v>
      </c>
      <c r="BK350" s="211">
        <f>ROUND(P350*H350,2)</f>
        <v>0</v>
      </c>
      <c r="BL350" s="17" t="s">
        <v>177</v>
      </c>
      <c r="BM350" s="17" t="s">
        <v>819</v>
      </c>
    </row>
    <row r="351" spans="2:65" s="45" customFormat="1" ht="27" x14ac:dyDescent="0.3">
      <c r="B351" s="38"/>
      <c r="D351" s="212" t="s">
        <v>179</v>
      </c>
      <c r="F351" s="213" t="s">
        <v>2020</v>
      </c>
      <c r="M351" s="38"/>
      <c r="N351" s="214"/>
      <c r="O351" s="39"/>
      <c r="P351" s="39"/>
      <c r="Q351" s="39"/>
      <c r="R351" s="39"/>
      <c r="S351" s="39"/>
      <c r="T351" s="39"/>
      <c r="U351" s="39"/>
      <c r="V351" s="39"/>
      <c r="W351" s="39"/>
      <c r="X351" s="87"/>
      <c r="AT351" s="17" t="s">
        <v>179</v>
      </c>
      <c r="AU351" s="17" t="s">
        <v>83</v>
      </c>
    </row>
    <row r="352" spans="2:65" s="45" customFormat="1" ht="16.5" customHeight="1" x14ac:dyDescent="0.3">
      <c r="B352" s="38"/>
      <c r="C352" s="201" t="s">
        <v>820</v>
      </c>
      <c r="D352" s="201" t="s">
        <v>173</v>
      </c>
      <c r="E352" s="202" t="s">
        <v>2161</v>
      </c>
      <c r="F352" s="203" t="s">
        <v>2156</v>
      </c>
      <c r="G352" s="204" t="s">
        <v>1077</v>
      </c>
      <c r="H352" s="205">
        <v>1</v>
      </c>
      <c r="I352" s="7"/>
      <c r="J352" s="7"/>
      <c r="K352" s="206">
        <f>ROUND(P352*H352,2)</f>
        <v>0</v>
      </c>
      <c r="L352" s="203" t="s">
        <v>5</v>
      </c>
      <c r="M352" s="38"/>
      <c r="N352" s="207" t="s">
        <v>5</v>
      </c>
      <c r="O352" s="208" t="s">
        <v>42</v>
      </c>
      <c r="P352" s="144">
        <f>I352+J352</f>
        <v>0</v>
      </c>
      <c r="Q352" s="144">
        <f>ROUND(I352*H352,2)</f>
        <v>0</v>
      </c>
      <c r="R352" s="144">
        <f>ROUND(J352*H352,2)</f>
        <v>0</v>
      </c>
      <c r="S352" s="39"/>
      <c r="T352" s="209">
        <f>S352*H352</f>
        <v>0</v>
      </c>
      <c r="U352" s="209">
        <v>0</v>
      </c>
      <c r="V352" s="209">
        <f>U352*H352</f>
        <v>0</v>
      </c>
      <c r="W352" s="209">
        <v>0</v>
      </c>
      <c r="X352" s="210">
        <f>W352*H352</f>
        <v>0</v>
      </c>
      <c r="AR352" s="17" t="s">
        <v>177</v>
      </c>
      <c r="AT352" s="17" t="s">
        <v>173</v>
      </c>
      <c r="AU352" s="17" t="s">
        <v>83</v>
      </c>
      <c r="AY352" s="17" t="s">
        <v>171</v>
      </c>
      <c r="BE352" s="211">
        <f>IF(O352="základní",K352,0)</f>
        <v>0</v>
      </c>
      <c r="BF352" s="211">
        <f>IF(O352="snížená",K352,0)</f>
        <v>0</v>
      </c>
      <c r="BG352" s="211">
        <f>IF(O352="zákl. přenesená",K352,0)</f>
        <v>0</v>
      </c>
      <c r="BH352" s="211">
        <f>IF(O352="sníž. přenesená",K352,0)</f>
        <v>0</v>
      </c>
      <c r="BI352" s="211">
        <f>IF(O352="nulová",K352,0)</f>
        <v>0</v>
      </c>
      <c r="BJ352" s="17" t="s">
        <v>81</v>
      </c>
      <c r="BK352" s="211">
        <f>ROUND(P352*H352,2)</f>
        <v>0</v>
      </c>
      <c r="BL352" s="17" t="s">
        <v>177</v>
      </c>
      <c r="BM352" s="17" t="s">
        <v>823</v>
      </c>
    </row>
    <row r="353" spans="2:65" s="45" customFormat="1" ht="27" x14ac:dyDescent="0.3">
      <c r="B353" s="38"/>
      <c r="C353" s="39"/>
      <c r="D353" s="262" t="s">
        <v>179</v>
      </c>
      <c r="E353" s="39"/>
      <c r="F353" s="269" t="s">
        <v>2162</v>
      </c>
      <c r="G353" s="39"/>
      <c r="H353" s="39"/>
      <c r="I353" s="39"/>
      <c r="J353" s="39"/>
      <c r="K353" s="39"/>
      <c r="L353" s="39"/>
      <c r="M353" s="38"/>
      <c r="N353" s="214"/>
      <c r="O353" s="39"/>
      <c r="P353" s="39"/>
      <c r="Q353" s="39"/>
      <c r="R353" s="39"/>
      <c r="S353" s="39"/>
      <c r="T353" s="39"/>
      <c r="U353" s="39"/>
      <c r="V353" s="39"/>
      <c r="W353" s="39"/>
      <c r="X353" s="87"/>
      <c r="AT353" s="17" t="s">
        <v>179</v>
      </c>
      <c r="AU353" s="17" t="s">
        <v>83</v>
      </c>
    </row>
    <row r="354" spans="2:65" s="188" customFormat="1" ht="29.85" customHeight="1" x14ac:dyDescent="0.3">
      <c r="B354" s="187"/>
      <c r="D354" s="189" t="s">
        <v>72</v>
      </c>
      <c r="E354" s="199" t="s">
        <v>1178</v>
      </c>
      <c r="F354" s="199" t="s">
        <v>1068</v>
      </c>
      <c r="K354" s="200">
        <f>BK354</f>
        <v>0</v>
      </c>
      <c r="M354" s="187"/>
      <c r="N354" s="192"/>
      <c r="O354" s="193"/>
      <c r="P354" s="193"/>
      <c r="Q354" s="194">
        <f>Q355+Q564+Q576+Q639+Q659+Q666</f>
        <v>0</v>
      </c>
      <c r="R354" s="194">
        <f>R355+R564+R576+R639+R659+R666</f>
        <v>0</v>
      </c>
      <c r="S354" s="193"/>
      <c r="T354" s="195">
        <f>T355+T564+T576+T639+T659+T666</f>
        <v>0</v>
      </c>
      <c r="U354" s="193"/>
      <c r="V354" s="195">
        <f>V355+V564+V576+V639+V659+V666</f>
        <v>0</v>
      </c>
      <c r="W354" s="193"/>
      <c r="X354" s="196">
        <f>X355+X564+X576+X639+X659+X666</f>
        <v>0</v>
      </c>
      <c r="AR354" s="189" t="s">
        <v>81</v>
      </c>
      <c r="AT354" s="197" t="s">
        <v>72</v>
      </c>
      <c r="AU354" s="197" t="s">
        <v>81</v>
      </c>
      <c r="AY354" s="189" t="s">
        <v>171</v>
      </c>
      <c r="BK354" s="198">
        <f>BK355+BK564+BK576+BK639+BK659+BK666</f>
        <v>0</v>
      </c>
    </row>
    <row r="355" spans="2:65" s="188" customFormat="1" ht="14.85" customHeight="1" x14ac:dyDescent="0.3">
      <c r="B355" s="187"/>
      <c r="C355" s="193"/>
      <c r="D355" s="261" t="s">
        <v>72</v>
      </c>
      <c r="E355" s="263" t="s">
        <v>1182</v>
      </c>
      <c r="F355" s="263" t="s">
        <v>2163</v>
      </c>
      <c r="G355" s="193"/>
      <c r="H355" s="193"/>
      <c r="I355" s="193"/>
      <c r="J355" s="193"/>
      <c r="K355" s="274">
        <f>BK355</f>
        <v>0</v>
      </c>
      <c r="L355" s="193"/>
      <c r="M355" s="187"/>
      <c r="N355" s="192"/>
      <c r="O355" s="193"/>
      <c r="P355" s="193"/>
      <c r="Q355" s="194">
        <f>Q356+Q363+Q366+Q369+Q376+Q379+Q386+Q391+Q394+Q397+Q400+Q403+Q406+Q415+Q438+Q449+Q452+Q455+Q462+Q465+Q468+Q471+Q474+Q477+Q480+Q483+Q486+Q491+Q494+Q501+Q512+Q535+Q540+Q543+Q546+Q549</f>
        <v>0</v>
      </c>
      <c r="R355" s="194">
        <f>R356+R363+R366+R369+R376+R379+R386+R391+R394+R397+R400+R403+R406+R415+R438+R449+R452+R455+R462+R465+R468+R471+R474+R477+R480+R483+R486+R491+R494+R501+R512+R535+R540+R543+R546+R549</f>
        <v>0</v>
      </c>
      <c r="S355" s="193"/>
      <c r="T355" s="195">
        <f>T356+T363+T366+T369+T376+T379+T386+T391+T394+T397+T400+T403+T406+T415+T438+T449+T452+T455+T462+T465+T468+T471+T474+T477+T480+T483+T486+T491+T494+T501+T512+T535+T540+T543+T546+T549</f>
        <v>0</v>
      </c>
      <c r="U355" s="193"/>
      <c r="V355" s="195">
        <f>V356+V363+V366+V369+V376+V379+V386+V391+V394+V397+V400+V403+V406+V415+V438+V449+V452+V455+V462+V465+V468+V471+V474+V477+V480+V483+V486+V491+V494+V501+V512+V535+V540+V543+V546+V549</f>
        <v>0</v>
      </c>
      <c r="W355" s="193"/>
      <c r="X355" s="196">
        <f>X356+X363+X366+X369+X376+X379+X386+X391+X394+X397+X400+X403+X406+X415+X438+X449+X452+X455+X462+X465+X468+X471+X474+X477+X480+X483+X486+X491+X494+X501+X512+X535+X540+X543+X546+X549</f>
        <v>0</v>
      </c>
      <c r="AR355" s="189" t="s">
        <v>81</v>
      </c>
      <c r="AT355" s="197" t="s">
        <v>72</v>
      </c>
      <c r="AU355" s="197" t="s">
        <v>83</v>
      </c>
      <c r="AY355" s="189" t="s">
        <v>171</v>
      </c>
      <c r="BK355" s="198">
        <f>BK356+BK363+BK366+BK369+BK376+BK379+BK386+BK391+BK394+BK397+BK400+BK403+BK406+BK415+BK438+BK449+BK452+BK455+BK462+BK465+BK468+BK471+BK474+BK477+BK480+BK483+BK486+BK491+BK494+BK501+BK512+BK535+BK540+BK543+BK546+BK549</f>
        <v>0</v>
      </c>
    </row>
    <row r="356" spans="2:65" s="279" customFormat="1" ht="14.45" customHeight="1" x14ac:dyDescent="0.3">
      <c r="B356" s="278"/>
      <c r="D356" s="280" t="s">
        <v>72</v>
      </c>
      <c r="E356" s="280" t="s">
        <v>1190</v>
      </c>
      <c r="F356" s="280" t="s">
        <v>2164</v>
      </c>
      <c r="K356" s="281">
        <f>BK356</f>
        <v>0</v>
      </c>
      <c r="M356" s="278"/>
      <c r="N356" s="282"/>
      <c r="O356" s="283"/>
      <c r="P356" s="283"/>
      <c r="Q356" s="284">
        <f>SUM(Q357:Q362)</f>
        <v>0</v>
      </c>
      <c r="R356" s="284">
        <f>SUM(R357:R362)</f>
        <v>0</v>
      </c>
      <c r="S356" s="283"/>
      <c r="T356" s="285">
        <f>SUM(T357:T362)</f>
        <v>0</v>
      </c>
      <c r="U356" s="283"/>
      <c r="V356" s="285">
        <f>SUM(V357:V362)</f>
        <v>0</v>
      </c>
      <c r="W356" s="283"/>
      <c r="X356" s="286">
        <f>SUM(X357:X362)</f>
        <v>0</v>
      </c>
      <c r="AR356" s="280" t="s">
        <v>81</v>
      </c>
      <c r="AT356" s="287" t="s">
        <v>72</v>
      </c>
      <c r="AU356" s="287" t="s">
        <v>188</v>
      </c>
      <c r="AY356" s="280" t="s">
        <v>171</v>
      </c>
      <c r="BK356" s="288">
        <f>SUM(BK357:BK362)</f>
        <v>0</v>
      </c>
    </row>
    <row r="357" spans="2:65" s="45" customFormat="1" ht="16.5" customHeight="1" x14ac:dyDescent="0.3">
      <c r="B357" s="38"/>
      <c r="C357" s="201" t="s">
        <v>597</v>
      </c>
      <c r="D357" s="201" t="s">
        <v>173</v>
      </c>
      <c r="E357" s="202" t="s">
        <v>2165</v>
      </c>
      <c r="F357" s="203" t="s">
        <v>2166</v>
      </c>
      <c r="G357" s="204" t="s">
        <v>1077</v>
      </c>
      <c r="H357" s="205">
        <v>5</v>
      </c>
      <c r="I357" s="7"/>
      <c r="J357" s="7"/>
      <c r="K357" s="206">
        <f>ROUND(P357*H357,2)</f>
        <v>0</v>
      </c>
      <c r="L357" s="203" t="s">
        <v>5</v>
      </c>
      <c r="M357" s="38"/>
      <c r="N357" s="207" t="s">
        <v>5</v>
      </c>
      <c r="O357" s="208" t="s">
        <v>42</v>
      </c>
      <c r="P357" s="144">
        <f>I357+J357</f>
        <v>0</v>
      </c>
      <c r="Q357" s="144">
        <f>ROUND(I357*H357,2)</f>
        <v>0</v>
      </c>
      <c r="R357" s="144">
        <f>ROUND(J357*H357,2)</f>
        <v>0</v>
      </c>
      <c r="S357" s="39"/>
      <c r="T357" s="209">
        <f>S357*H357</f>
        <v>0</v>
      </c>
      <c r="U357" s="209">
        <v>0</v>
      </c>
      <c r="V357" s="209">
        <f>U357*H357</f>
        <v>0</v>
      </c>
      <c r="W357" s="209">
        <v>0</v>
      </c>
      <c r="X357" s="210">
        <f>W357*H357</f>
        <v>0</v>
      </c>
      <c r="AR357" s="17" t="s">
        <v>177</v>
      </c>
      <c r="AT357" s="17" t="s">
        <v>173</v>
      </c>
      <c r="AU357" s="17" t="s">
        <v>177</v>
      </c>
      <c r="AY357" s="17" t="s">
        <v>171</v>
      </c>
      <c r="BE357" s="211">
        <f>IF(O357="základní",K357,0)</f>
        <v>0</v>
      </c>
      <c r="BF357" s="211">
        <f>IF(O357="snížená",K357,0)</f>
        <v>0</v>
      </c>
      <c r="BG357" s="211">
        <f>IF(O357="zákl. přenesená",K357,0)</f>
        <v>0</v>
      </c>
      <c r="BH357" s="211">
        <f>IF(O357="sníž. přenesená",K357,0)</f>
        <v>0</v>
      </c>
      <c r="BI357" s="211">
        <f>IF(O357="nulová",K357,0)</f>
        <v>0</v>
      </c>
      <c r="BJ357" s="17" t="s">
        <v>81</v>
      </c>
      <c r="BK357" s="211">
        <f>ROUND(P357*H357,2)</f>
        <v>0</v>
      </c>
      <c r="BL357" s="17" t="s">
        <v>177</v>
      </c>
      <c r="BM357" s="17" t="s">
        <v>826</v>
      </c>
    </row>
    <row r="358" spans="2:65" s="45" customFormat="1" ht="27" x14ac:dyDescent="0.3">
      <c r="B358" s="38"/>
      <c r="D358" s="212" t="s">
        <v>179</v>
      </c>
      <c r="F358" s="213" t="s">
        <v>2020</v>
      </c>
      <c r="M358" s="38"/>
      <c r="N358" s="214"/>
      <c r="O358" s="39"/>
      <c r="P358" s="39"/>
      <c r="Q358" s="39"/>
      <c r="R358" s="39"/>
      <c r="S358" s="39"/>
      <c r="T358" s="39"/>
      <c r="U358" s="39"/>
      <c r="V358" s="39"/>
      <c r="W358" s="39"/>
      <c r="X358" s="87"/>
      <c r="AT358" s="17" t="s">
        <v>179</v>
      </c>
      <c r="AU358" s="17" t="s">
        <v>177</v>
      </c>
    </row>
    <row r="359" spans="2:65" s="45" customFormat="1" ht="16.5" customHeight="1" x14ac:dyDescent="0.3">
      <c r="B359" s="38"/>
      <c r="C359" s="201" t="s">
        <v>827</v>
      </c>
      <c r="D359" s="201" t="s">
        <v>173</v>
      </c>
      <c r="E359" s="202" t="s">
        <v>2167</v>
      </c>
      <c r="F359" s="203" t="s">
        <v>2168</v>
      </c>
      <c r="G359" s="204" t="s">
        <v>1077</v>
      </c>
      <c r="H359" s="205">
        <v>2</v>
      </c>
      <c r="I359" s="7"/>
      <c r="J359" s="7"/>
      <c r="K359" s="206">
        <f>ROUND(P359*H359,2)</f>
        <v>0</v>
      </c>
      <c r="L359" s="203" t="s">
        <v>5</v>
      </c>
      <c r="M359" s="38"/>
      <c r="N359" s="207" t="s">
        <v>5</v>
      </c>
      <c r="O359" s="208" t="s">
        <v>42</v>
      </c>
      <c r="P359" s="144">
        <f>I359+J359</f>
        <v>0</v>
      </c>
      <c r="Q359" s="144">
        <f>ROUND(I359*H359,2)</f>
        <v>0</v>
      </c>
      <c r="R359" s="144">
        <f>ROUND(J359*H359,2)</f>
        <v>0</v>
      </c>
      <c r="S359" s="39"/>
      <c r="T359" s="209">
        <f>S359*H359</f>
        <v>0</v>
      </c>
      <c r="U359" s="209">
        <v>0</v>
      </c>
      <c r="V359" s="209">
        <f>U359*H359</f>
        <v>0</v>
      </c>
      <c r="W359" s="209">
        <v>0</v>
      </c>
      <c r="X359" s="210">
        <f>W359*H359</f>
        <v>0</v>
      </c>
      <c r="AR359" s="17" t="s">
        <v>177</v>
      </c>
      <c r="AT359" s="17" t="s">
        <v>173</v>
      </c>
      <c r="AU359" s="17" t="s">
        <v>177</v>
      </c>
      <c r="AY359" s="17" t="s">
        <v>171</v>
      </c>
      <c r="BE359" s="211">
        <f>IF(O359="základní",K359,0)</f>
        <v>0</v>
      </c>
      <c r="BF359" s="211">
        <f>IF(O359="snížená",K359,0)</f>
        <v>0</v>
      </c>
      <c r="BG359" s="211">
        <f>IF(O359="zákl. přenesená",K359,0)</f>
        <v>0</v>
      </c>
      <c r="BH359" s="211">
        <f>IF(O359="sníž. přenesená",K359,0)</f>
        <v>0</v>
      </c>
      <c r="BI359" s="211">
        <f>IF(O359="nulová",K359,0)</f>
        <v>0</v>
      </c>
      <c r="BJ359" s="17" t="s">
        <v>81</v>
      </c>
      <c r="BK359" s="211">
        <f>ROUND(P359*H359,2)</f>
        <v>0</v>
      </c>
      <c r="BL359" s="17" t="s">
        <v>177</v>
      </c>
      <c r="BM359" s="17" t="s">
        <v>830</v>
      </c>
    </row>
    <row r="360" spans="2:65" s="45" customFormat="1" ht="27" x14ac:dyDescent="0.3">
      <c r="B360" s="38"/>
      <c r="C360" s="39"/>
      <c r="D360" s="262" t="s">
        <v>179</v>
      </c>
      <c r="E360" s="39"/>
      <c r="F360" s="269" t="s">
        <v>2020</v>
      </c>
      <c r="G360" s="39"/>
      <c r="H360" s="39"/>
      <c r="I360" s="39"/>
      <c r="J360" s="39"/>
      <c r="K360" s="39"/>
      <c r="L360" s="39"/>
      <c r="M360" s="38"/>
      <c r="N360" s="214"/>
      <c r="O360" s="39"/>
      <c r="P360" s="39"/>
      <c r="Q360" s="39"/>
      <c r="R360" s="39"/>
      <c r="S360" s="39"/>
      <c r="T360" s="39"/>
      <c r="U360" s="39"/>
      <c r="V360" s="39"/>
      <c r="W360" s="39"/>
      <c r="X360" s="87"/>
      <c r="AT360" s="17" t="s">
        <v>179</v>
      </c>
      <c r="AU360" s="17" t="s">
        <v>177</v>
      </c>
    </row>
    <row r="361" spans="2:65" s="45" customFormat="1" ht="16.5" customHeight="1" x14ac:dyDescent="0.3">
      <c r="B361" s="38"/>
      <c r="C361" s="201" t="s">
        <v>600</v>
      </c>
      <c r="D361" s="201" t="s">
        <v>173</v>
      </c>
      <c r="E361" s="202" t="s">
        <v>2169</v>
      </c>
      <c r="F361" s="203" t="s">
        <v>2170</v>
      </c>
      <c r="G361" s="204" t="s">
        <v>1077</v>
      </c>
      <c r="H361" s="205">
        <v>1</v>
      </c>
      <c r="I361" s="7"/>
      <c r="J361" s="7"/>
      <c r="K361" s="206">
        <f>ROUND(P361*H361,2)</f>
        <v>0</v>
      </c>
      <c r="L361" s="203" t="s">
        <v>5</v>
      </c>
      <c r="M361" s="38"/>
      <c r="N361" s="207" t="s">
        <v>5</v>
      </c>
      <c r="O361" s="208" t="s">
        <v>42</v>
      </c>
      <c r="P361" s="144">
        <f>I361+J361</f>
        <v>0</v>
      </c>
      <c r="Q361" s="144">
        <f>ROUND(I361*H361,2)</f>
        <v>0</v>
      </c>
      <c r="R361" s="144">
        <f>ROUND(J361*H361,2)</f>
        <v>0</v>
      </c>
      <c r="S361" s="39"/>
      <c r="T361" s="209">
        <f>S361*H361</f>
        <v>0</v>
      </c>
      <c r="U361" s="209">
        <v>0</v>
      </c>
      <c r="V361" s="209">
        <f>U361*H361</f>
        <v>0</v>
      </c>
      <c r="W361" s="209">
        <v>0</v>
      </c>
      <c r="X361" s="210">
        <f>W361*H361</f>
        <v>0</v>
      </c>
      <c r="AR361" s="17" t="s">
        <v>177</v>
      </c>
      <c r="AT361" s="17" t="s">
        <v>173</v>
      </c>
      <c r="AU361" s="17" t="s">
        <v>177</v>
      </c>
      <c r="AY361" s="17" t="s">
        <v>171</v>
      </c>
      <c r="BE361" s="211">
        <f>IF(O361="základní",K361,0)</f>
        <v>0</v>
      </c>
      <c r="BF361" s="211">
        <f>IF(O361="snížená",K361,0)</f>
        <v>0</v>
      </c>
      <c r="BG361" s="211">
        <f>IF(O361="zákl. přenesená",K361,0)</f>
        <v>0</v>
      </c>
      <c r="BH361" s="211">
        <f>IF(O361="sníž. přenesená",K361,0)</f>
        <v>0</v>
      </c>
      <c r="BI361" s="211">
        <f>IF(O361="nulová",K361,0)</f>
        <v>0</v>
      </c>
      <c r="BJ361" s="17" t="s">
        <v>81</v>
      </c>
      <c r="BK361" s="211">
        <f>ROUND(P361*H361,2)</f>
        <v>0</v>
      </c>
      <c r="BL361" s="17" t="s">
        <v>177</v>
      </c>
      <c r="BM361" s="17" t="s">
        <v>834</v>
      </c>
    </row>
    <row r="362" spans="2:65" s="45" customFormat="1" ht="27" x14ac:dyDescent="0.3">
      <c r="B362" s="38"/>
      <c r="D362" s="212" t="s">
        <v>179</v>
      </c>
      <c r="F362" s="213" t="s">
        <v>2020</v>
      </c>
      <c r="M362" s="38"/>
      <c r="N362" s="214"/>
      <c r="O362" s="39"/>
      <c r="P362" s="39"/>
      <c r="Q362" s="39"/>
      <c r="R362" s="39"/>
      <c r="S362" s="39"/>
      <c r="T362" s="39"/>
      <c r="U362" s="39"/>
      <c r="V362" s="39"/>
      <c r="W362" s="39"/>
      <c r="X362" s="87"/>
      <c r="AT362" s="17" t="s">
        <v>179</v>
      </c>
      <c r="AU362" s="17" t="s">
        <v>177</v>
      </c>
    </row>
    <row r="363" spans="2:65" s="279" customFormat="1" ht="21.6" customHeight="1" x14ac:dyDescent="0.3">
      <c r="B363" s="278"/>
      <c r="C363" s="283"/>
      <c r="D363" s="289" t="s">
        <v>72</v>
      </c>
      <c r="E363" s="289" t="s">
        <v>1196</v>
      </c>
      <c r="F363" s="289" t="s">
        <v>2171</v>
      </c>
      <c r="G363" s="283"/>
      <c r="H363" s="283"/>
      <c r="I363" s="283"/>
      <c r="J363" s="283"/>
      <c r="K363" s="284">
        <f>BK363</f>
        <v>0</v>
      </c>
      <c r="L363" s="283"/>
      <c r="M363" s="278"/>
      <c r="N363" s="282"/>
      <c r="O363" s="283"/>
      <c r="P363" s="283"/>
      <c r="Q363" s="284">
        <f>SUM(Q364:Q365)</f>
        <v>0</v>
      </c>
      <c r="R363" s="284">
        <f>SUM(R364:R365)</f>
        <v>0</v>
      </c>
      <c r="S363" s="283"/>
      <c r="T363" s="285">
        <f>SUM(T364:T365)</f>
        <v>0</v>
      </c>
      <c r="U363" s="283"/>
      <c r="V363" s="285">
        <f>SUM(V364:V365)</f>
        <v>0</v>
      </c>
      <c r="W363" s="283"/>
      <c r="X363" s="286">
        <f>SUM(X364:X365)</f>
        <v>0</v>
      </c>
      <c r="AR363" s="280" t="s">
        <v>81</v>
      </c>
      <c r="AT363" s="287" t="s">
        <v>72</v>
      </c>
      <c r="AU363" s="287" t="s">
        <v>188</v>
      </c>
      <c r="AY363" s="280" t="s">
        <v>171</v>
      </c>
      <c r="BK363" s="288">
        <f>SUM(BK364:BK365)</f>
        <v>0</v>
      </c>
    </row>
    <row r="364" spans="2:65" s="45" customFormat="1" ht="16.5" customHeight="1" x14ac:dyDescent="0.3">
      <c r="B364" s="38"/>
      <c r="C364" s="201" t="s">
        <v>835</v>
      </c>
      <c r="D364" s="201" t="s">
        <v>173</v>
      </c>
      <c r="E364" s="202" t="s">
        <v>2172</v>
      </c>
      <c r="F364" s="203" t="s">
        <v>2173</v>
      </c>
      <c r="G364" s="204" t="s">
        <v>1077</v>
      </c>
      <c r="H364" s="205">
        <v>8</v>
      </c>
      <c r="I364" s="7"/>
      <c r="J364" s="7"/>
      <c r="K364" s="206">
        <f>ROUND(P364*H364,2)</f>
        <v>0</v>
      </c>
      <c r="L364" s="203" t="s">
        <v>5</v>
      </c>
      <c r="M364" s="38"/>
      <c r="N364" s="207" t="s">
        <v>5</v>
      </c>
      <c r="O364" s="208" t="s">
        <v>42</v>
      </c>
      <c r="P364" s="144">
        <f>I364+J364</f>
        <v>0</v>
      </c>
      <c r="Q364" s="144">
        <f>ROUND(I364*H364,2)</f>
        <v>0</v>
      </c>
      <c r="R364" s="144">
        <f>ROUND(J364*H364,2)</f>
        <v>0</v>
      </c>
      <c r="S364" s="39"/>
      <c r="T364" s="209">
        <f>S364*H364</f>
        <v>0</v>
      </c>
      <c r="U364" s="209">
        <v>0</v>
      </c>
      <c r="V364" s="209">
        <f>U364*H364</f>
        <v>0</v>
      </c>
      <c r="W364" s="209">
        <v>0</v>
      </c>
      <c r="X364" s="210">
        <f>W364*H364</f>
        <v>0</v>
      </c>
      <c r="AR364" s="17" t="s">
        <v>177</v>
      </c>
      <c r="AT364" s="17" t="s">
        <v>173</v>
      </c>
      <c r="AU364" s="17" t="s">
        <v>177</v>
      </c>
      <c r="AY364" s="17" t="s">
        <v>171</v>
      </c>
      <c r="BE364" s="211">
        <f>IF(O364="základní",K364,0)</f>
        <v>0</v>
      </c>
      <c r="BF364" s="211">
        <f>IF(O364="snížená",K364,0)</f>
        <v>0</v>
      </c>
      <c r="BG364" s="211">
        <f>IF(O364="zákl. přenesená",K364,0)</f>
        <v>0</v>
      </c>
      <c r="BH364" s="211">
        <f>IF(O364="sníž. přenesená",K364,0)</f>
        <v>0</v>
      </c>
      <c r="BI364" s="211">
        <f>IF(O364="nulová",K364,0)</f>
        <v>0</v>
      </c>
      <c r="BJ364" s="17" t="s">
        <v>81</v>
      </c>
      <c r="BK364" s="211">
        <f>ROUND(P364*H364,2)</f>
        <v>0</v>
      </c>
      <c r="BL364" s="17" t="s">
        <v>177</v>
      </c>
      <c r="BM364" s="17" t="s">
        <v>838</v>
      </c>
    </row>
    <row r="365" spans="2:65" s="45" customFormat="1" ht="27" x14ac:dyDescent="0.3">
      <c r="B365" s="38"/>
      <c r="D365" s="212" t="s">
        <v>179</v>
      </c>
      <c r="F365" s="213" t="s">
        <v>2020</v>
      </c>
      <c r="M365" s="38"/>
      <c r="N365" s="214"/>
      <c r="O365" s="39"/>
      <c r="P365" s="39"/>
      <c r="Q365" s="39"/>
      <c r="R365" s="39"/>
      <c r="S365" s="39"/>
      <c r="T365" s="39"/>
      <c r="U365" s="39"/>
      <c r="V365" s="39"/>
      <c r="W365" s="39"/>
      <c r="X365" s="87"/>
      <c r="AT365" s="17" t="s">
        <v>179</v>
      </c>
      <c r="AU365" s="17" t="s">
        <v>177</v>
      </c>
    </row>
    <row r="366" spans="2:65" s="279" customFormat="1" ht="21.6" customHeight="1" x14ac:dyDescent="0.3">
      <c r="B366" s="278"/>
      <c r="C366" s="283"/>
      <c r="D366" s="289" t="s">
        <v>72</v>
      </c>
      <c r="E366" s="289" t="s">
        <v>1202</v>
      </c>
      <c r="F366" s="289" t="s">
        <v>2174</v>
      </c>
      <c r="G366" s="283"/>
      <c r="H366" s="283"/>
      <c r="I366" s="283"/>
      <c r="J366" s="283"/>
      <c r="K366" s="284">
        <f>BK366</f>
        <v>0</v>
      </c>
      <c r="L366" s="283"/>
      <c r="M366" s="278"/>
      <c r="N366" s="282"/>
      <c r="O366" s="283"/>
      <c r="P366" s="283"/>
      <c r="Q366" s="284">
        <f>SUM(Q367:Q368)</f>
        <v>0</v>
      </c>
      <c r="R366" s="284">
        <f>SUM(R367:R368)</f>
        <v>0</v>
      </c>
      <c r="S366" s="283"/>
      <c r="T366" s="285">
        <f>SUM(T367:T368)</f>
        <v>0</v>
      </c>
      <c r="U366" s="283"/>
      <c r="V366" s="285">
        <f>SUM(V367:V368)</f>
        <v>0</v>
      </c>
      <c r="W366" s="283"/>
      <c r="X366" s="286">
        <f>SUM(X367:X368)</f>
        <v>0</v>
      </c>
      <c r="AR366" s="280" t="s">
        <v>81</v>
      </c>
      <c r="AT366" s="287" t="s">
        <v>72</v>
      </c>
      <c r="AU366" s="287" t="s">
        <v>188</v>
      </c>
      <c r="AY366" s="280" t="s">
        <v>171</v>
      </c>
      <c r="BK366" s="288">
        <f>SUM(BK367:BK368)</f>
        <v>0</v>
      </c>
    </row>
    <row r="367" spans="2:65" s="45" customFormat="1" ht="25.5" customHeight="1" x14ac:dyDescent="0.3">
      <c r="B367" s="38"/>
      <c r="C367" s="201" t="s">
        <v>606</v>
      </c>
      <c r="D367" s="201" t="s">
        <v>173</v>
      </c>
      <c r="E367" s="202" t="s">
        <v>2175</v>
      </c>
      <c r="F367" s="203" t="s">
        <v>2176</v>
      </c>
      <c r="G367" s="204" t="s">
        <v>1077</v>
      </c>
      <c r="H367" s="205">
        <v>8</v>
      </c>
      <c r="I367" s="7"/>
      <c r="J367" s="7"/>
      <c r="K367" s="206">
        <f>ROUND(P367*H367,2)</f>
        <v>0</v>
      </c>
      <c r="L367" s="203" t="s">
        <v>5</v>
      </c>
      <c r="M367" s="38"/>
      <c r="N367" s="207" t="s">
        <v>5</v>
      </c>
      <c r="O367" s="208" t="s">
        <v>42</v>
      </c>
      <c r="P367" s="144">
        <f>I367+J367</f>
        <v>0</v>
      </c>
      <c r="Q367" s="144">
        <f>ROUND(I367*H367,2)</f>
        <v>0</v>
      </c>
      <c r="R367" s="144">
        <f>ROUND(J367*H367,2)</f>
        <v>0</v>
      </c>
      <c r="S367" s="39"/>
      <c r="T367" s="209">
        <f>S367*H367</f>
        <v>0</v>
      </c>
      <c r="U367" s="209">
        <v>0</v>
      </c>
      <c r="V367" s="209">
        <f>U367*H367</f>
        <v>0</v>
      </c>
      <c r="W367" s="209">
        <v>0</v>
      </c>
      <c r="X367" s="210">
        <f>W367*H367</f>
        <v>0</v>
      </c>
      <c r="AR367" s="17" t="s">
        <v>177</v>
      </c>
      <c r="AT367" s="17" t="s">
        <v>173</v>
      </c>
      <c r="AU367" s="17" t="s">
        <v>177</v>
      </c>
      <c r="AY367" s="17" t="s">
        <v>171</v>
      </c>
      <c r="BE367" s="211">
        <f>IF(O367="základní",K367,0)</f>
        <v>0</v>
      </c>
      <c r="BF367" s="211">
        <f>IF(O367="snížená",K367,0)</f>
        <v>0</v>
      </c>
      <c r="BG367" s="211">
        <f>IF(O367="zákl. přenesená",K367,0)</f>
        <v>0</v>
      </c>
      <c r="BH367" s="211">
        <f>IF(O367="sníž. přenesená",K367,0)</f>
        <v>0</v>
      </c>
      <c r="BI367" s="211">
        <f>IF(O367="nulová",K367,0)</f>
        <v>0</v>
      </c>
      <c r="BJ367" s="17" t="s">
        <v>81</v>
      </c>
      <c r="BK367" s="211">
        <f>ROUND(P367*H367,2)</f>
        <v>0</v>
      </c>
      <c r="BL367" s="17" t="s">
        <v>177</v>
      </c>
      <c r="BM367" s="17" t="s">
        <v>841</v>
      </c>
    </row>
    <row r="368" spans="2:65" s="45" customFormat="1" ht="27" x14ac:dyDescent="0.3">
      <c r="B368" s="38"/>
      <c r="D368" s="212" t="s">
        <v>179</v>
      </c>
      <c r="F368" s="213" t="s">
        <v>2020</v>
      </c>
      <c r="M368" s="38"/>
      <c r="N368" s="214"/>
      <c r="O368" s="39"/>
      <c r="P368" s="39"/>
      <c r="Q368" s="39"/>
      <c r="R368" s="39"/>
      <c r="S368" s="39"/>
      <c r="T368" s="39"/>
      <c r="U368" s="39"/>
      <c r="V368" s="39"/>
      <c r="W368" s="39"/>
      <c r="X368" s="87"/>
      <c r="AT368" s="17" t="s">
        <v>179</v>
      </c>
      <c r="AU368" s="17" t="s">
        <v>177</v>
      </c>
    </row>
    <row r="369" spans="2:65" s="279" customFormat="1" ht="21.6" customHeight="1" x14ac:dyDescent="0.3">
      <c r="B369" s="278"/>
      <c r="C369" s="283"/>
      <c r="D369" s="289" t="s">
        <v>72</v>
      </c>
      <c r="E369" s="289" t="s">
        <v>1206</v>
      </c>
      <c r="F369" s="289" t="s">
        <v>2177</v>
      </c>
      <c r="G369" s="283"/>
      <c r="H369" s="283"/>
      <c r="I369" s="283"/>
      <c r="J369" s="283"/>
      <c r="K369" s="284">
        <f>BK369</f>
        <v>0</v>
      </c>
      <c r="L369" s="283"/>
      <c r="M369" s="278"/>
      <c r="N369" s="282"/>
      <c r="O369" s="283"/>
      <c r="P369" s="283"/>
      <c r="Q369" s="284">
        <f>SUM(Q370:Q375)</f>
        <v>0</v>
      </c>
      <c r="R369" s="284">
        <f>SUM(R370:R375)</f>
        <v>0</v>
      </c>
      <c r="S369" s="283"/>
      <c r="T369" s="285">
        <f>SUM(T370:T375)</f>
        <v>0</v>
      </c>
      <c r="U369" s="283"/>
      <c r="V369" s="285">
        <f>SUM(V370:V375)</f>
        <v>0</v>
      </c>
      <c r="W369" s="283"/>
      <c r="X369" s="286">
        <f>SUM(X370:X375)</f>
        <v>0</v>
      </c>
      <c r="AR369" s="280" t="s">
        <v>81</v>
      </c>
      <c r="AT369" s="287" t="s">
        <v>72</v>
      </c>
      <c r="AU369" s="287" t="s">
        <v>188</v>
      </c>
      <c r="AY369" s="280" t="s">
        <v>171</v>
      </c>
      <c r="BK369" s="288">
        <f>SUM(BK370:BK375)</f>
        <v>0</v>
      </c>
    </row>
    <row r="370" spans="2:65" s="45" customFormat="1" ht="25.5" customHeight="1" x14ac:dyDescent="0.3">
      <c r="B370" s="38"/>
      <c r="C370" s="201" t="s">
        <v>842</v>
      </c>
      <c r="D370" s="201" t="s">
        <v>173</v>
      </c>
      <c r="E370" s="202" t="s">
        <v>2178</v>
      </c>
      <c r="F370" s="203" t="s">
        <v>2179</v>
      </c>
      <c r="G370" s="204" t="s">
        <v>1077</v>
      </c>
      <c r="H370" s="205">
        <v>1</v>
      </c>
      <c r="I370" s="7"/>
      <c r="J370" s="7"/>
      <c r="K370" s="206">
        <f>ROUND(P370*H370,2)</f>
        <v>0</v>
      </c>
      <c r="L370" s="203" t="s">
        <v>5</v>
      </c>
      <c r="M370" s="38"/>
      <c r="N370" s="207" t="s">
        <v>5</v>
      </c>
      <c r="O370" s="208" t="s">
        <v>42</v>
      </c>
      <c r="P370" s="144">
        <f>I370+J370</f>
        <v>0</v>
      </c>
      <c r="Q370" s="144">
        <f>ROUND(I370*H370,2)</f>
        <v>0</v>
      </c>
      <c r="R370" s="144">
        <f>ROUND(J370*H370,2)</f>
        <v>0</v>
      </c>
      <c r="S370" s="39"/>
      <c r="T370" s="209">
        <f>S370*H370</f>
        <v>0</v>
      </c>
      <c r="U370" s="209">
        <v>0</v>
      </c>
      <c r="V370" s="209">
        <f>U370*H370</f>
        <v>0</v>
      </c>
      <c r="W370" s="209">
        <v>0</v>
      </c>
      <c r="X370" s="210">
        <f>W370*H370</f>
        <v>0</v>
      </c>
      <c r="AR370" s="17" t="s">
        <v>177</v>
      </c>
      <c r="AT370" s="17" t="s">
        <v>173</v>
      </c>
      <c r="AU370" s="17" t="s">
        <v>177</v>
      </c>
      <c r="AY370" s="17" t="s">
        <v>171</v>
      </c>
      <c r="BE370" s="211">
        <f>IF(O370="základní",K370,0)</f>
        <v>0</v>
      </c>
      <c r="BF370" s="211">
        <f>IF(O370="snížená",K370,0)</f>
        <v>0</v>
      </c>
      <c r="BG370" s="211">
        <f>IF(O370="zákl. přenesená",K370,0)</f>
        <v>0</v>
      </c>
      <c r="BH370" s="211">
        <f>IF(O370="sníž. přenesená",K370,0)</f>
        <v>0</v>
      </c>
      <c r="BI370" s="211">
        <f>IF(O370="nulová",K370,0)</f>
        <v>0</v>
      </c>
      <c r="BJ370" s="17" t="s">
        <v>81</v>
      </c>
      <c r="BK370" s="211">
        <f>ROUND(P370*H370,2)</f>
        <v>0</v>
      </c>
      <c r="BL370" s="17" t="s">
        <v>177</v>
      </c>
      <c r="BM370" s="17" t="s">
        <v>845</v>
      </c>
    </row>
    <row r="371" spans="2:65" s="45" customFormat="1" ht="27" x14ac:dyDescent="0.3">
      <c r="B371" s="38"/>
      <c r="D371" s="212" t="s">
        <v>179</v>
      </c>
      <c r="F371" s="213" t="s">
        <v>2020</v>
      </c>
      <c r="M371" s="38"/>
      <c r="N371" s="214"/>
      <c r="O371" s="39"/>
      <c r="P371" s="39"/>
      <c r="Q371" s="39"/>
      <c r="R371" s="39"/>
      <c r="S371" s="39"/>
      <c r="T371" s="39"/>
      <c r="U371" s="39"/>
      <c r="V371" s="39"/>
      <c r="W371" s="39"/>
      <c r="X371" s="87"/>
      <c r="AT371" s="17" t="s">
        <v>179</v>
      </c>
      <c r="AU371" s="17" t="s">
        <v>177</v>
      </c>
    </row>
    <row r="372" spans="2:65" s="45" customFormat="1" ht="25.5" customHeight="1" x14ac:dyDescent="0.3">
      <c r="B372" s="38"/>
      <c r="C372" s="201" t="s">
        <v>611</v>
      </c>
      <c r="D372" s="201" t="s">
        <v>173</v>
      </c>
      <c r="E372" s="202" t="s">
        <v>2180</v>
      </c>
      <c r="F372" s="203" t="s">
        <v>2181</v>
      </c>
      <c r="G372" s="204" t="s">
        <v>1077</v>
      </c>
      <c r="H372" s="205">
        <v>2</v>
      </c>
      <c r="I372" s="7"/>
      <c r="J372" s="7"/>
      <c r="K372" s="206">
        <f>ROUND(P372*H372,2)</f>
        <v>0</v>
      </c>
      <c r="L372" s="203" t="s">
        <v>5</v>
      </c>
      <c r="M372" s="38"/>
      <c r="N372" s="207" t="s">
        <v>5</v>
      </c>
      <c r="O372" s="208" t="s">
        <v>42</v>
      </c>
      <c r="P372" s="144">
        <f>I372+J372</f>
        <v>0</v>
      </c>
      <c r="Q372" s="144">
        <f>ROUND(I372*H372,2)</f>
        <v>0</v>
      </c>
      <c r="R372" s="144">
        <f>ROUND(J372*H372,2)</f>
        <v>0</v>
      </c>
      <c r="S372" s="39"/>
      <c r="T372" s="209">
        <f>S372*H372</f>
        <v>0</v>
      </c>
      <c r="U372" s="209">
        <v>0</v>
      </c>
      <c r="V372" s="209">
        <f>U372*H372</f>
        <v>0</v>
      </c>
      <c r="W372" s="209">
        <v>0</v>
      </c>
      <c r="X372" s="210">
        <f>W372*H372</f>
        <v>0</v>
      </c>
      <c r="AR372" s="17" t="s">
        <v>177</v>
      </c>
      <c r="AT372" s="17" t="s">
        <v>173</v>
      </c>
      <c r="AU372" s="17" t="s">
        <v>177</v>
      </c>
      <c r="AY372" s="17" t="s">
        <v>171</v>
      </c>
      <c r="BE372" s="211">
        <f>IF(O372="základní",K372,0)</f>
        <v>0</v>
      </c>
      <c r="BF372" s="211">
        <f>IF(O372="snížená",K372,0)</f>
        <v>0</v>
      </c>
      <c r="BG372" s="211">
        <f>IF(O372="zákl. přenesená",K372,0)</f>
        <v>0</v>
      </c>
      <c r="BH372" s="211">
        <f>IF(O372="sníž. přenesená",K372,0)</f>
        <v>0</v>
      </c>
      <c r="BI372" s="211">
        <f>IF(O372="nulová",K372,0)</f>
        <v>0</v>
      </c>
      <c r="BJ372" s="17" t="s">
        <v>81</v>
      </c>
      <c r="BK372" s="211">
        <f>ROUND(P372*H372,2)</f>
        <v>0</v>
      </c>
      <c r="BL372" s="17" t="s">
        <v>177</v>
      </c>
      <c r="BM372" s="17" t="s">
        <v>849</v>
      </c>
    </row>
    <row r="373" spans="2:65" s="45" customFormat="1" ht="27" x14ac:dyDescent="0.3">
      <c r="B373" s="38"/>
      <c r="C373" s="39"/>
      <c r="D373" s="262" t="s">
        <v>179</v>
      </c>
      <c r="E373" s="39"/>
      <c r="F373" s="269" t="s">
        <v>2020</v>
      </c>
      <c r="G373" s="39"/>
      <c r="H373" s="39"/>
      <c r="I373" s="39"/>
      <c r="J373" s="39"/>
      <c r="K373" s="39"/>
      <c r="L373" s="39"/>
      <c r="M373" s="38"/>
      <c r="N373" s="214"/>
      <c r="O373" s="39"/>
      <c r="P373" s="39"/>
      <c r="Q373" s="39"/>
      <c r="R373" s="39"/>
      <c r="S373" s="39"/>
      <c r="T373" s="39"/>
      <c r="U373" s="39"/>
      <c r="V373" s="39"/>
      <c r="W373" s="39"/>
      <c r="X373" s="87"/>
      <c r="AT373" s="17" t="s">
        <v>179</v>
      </c>
      <c r="AU373" s="17" t="s">
        <v>177</v>
      </c>
    </row>
    <row r="374" spans="2:65" s="45" customFormat="1" ht="25.5" customHeight="1" x14ac:dyDescent="0.3">
      <c r="B374" s="38"/>
      <c r="C374" s="201" t="s">
        <v>850</v>
      </c>
      <c r="D374" s="201" t="s">
        <v>173</v>
      </c>
      <c r="E374" s="202" t="s">
        <v>2182</v>
      </c>
      <c r="F374" s="203" t="s">
        <v>2183</v>
      </c>
      <c r="G374" s="204" t="s">
        <v>1077</v>
      </c>
      <c r="H374" s="205">
        <v>1</v>
      </c>
      <c r="I374" s="7"/>
      <c r="J374" s="7"/>
      <c r="K374" s="206">
        <f>ROUND(P374*H374,2)</f>
        <v>0</v>
      </c>
      <c r="L374" s="203" t="s">
        <v>5</v>
      </c>
      <c r="M374" s="38"/>
      <c r="N374" s="207" t="s">
        <v>5</v>
      </c>
      <c r="O374" s="208" t="s">
        <v>42</v>
      </c>
      <c r="P374" s="144">
        <f>I374+J374</f>
        <v>0</v>
      </c>
      <c r="Q374" s="144">
        <f>ROUND(I374*H374,2)</f>
        <v>0</v>
      </c>
      <c r="R374" s="144">
        <f>ROUND(J374*H374,2)</f>
        <v>0</v>
      </c>
      <c r="S374" s="39"/>
      <c r="T374" s="209">
        <f>S374*H374</f>
        <v>0</v>
      </c>
      <c r="U374" s="209">
        <v>0</v>
      </c>
      <c r="V374" s="209">
        <f>U374*H374</f>
        <v>0</v>
      </c>
      <c r="W374" s="209">
        <v>0</v>
      </c>
      <c r="X374" s="210">
        <f>W374*H374</f>
        <v>0</v>
      </c>
      <c r="AR374" s="17" t="s">
        <v>177</v>
      </c>
      <c r="AT374" s="17" t="s">
        <v>173</v>
      </c>
      <c r="AU374" s="17" t="s">
        <v>177</v>
      </c>
      <c r="AY374" s="17" t="s">
        <v>171</v>
      </c>
      <c r="BE374" s="211">
        <f>IF(O374="základní",K374,0)</f>
        <v>0</v>
      </c>
      <c r="BF374" s="211">
        <f>IF(O374="snížená",K374,0)</f>
        <v>0</v>
      </c>
      <c r="BG374" s="211">
        <f>IF(O374="zákl. přenesená",K374,0)</f>
        <v>0</v>
      </c>
      <c r="BH374" s="211">
        <f>IF(O374="sníž. přenesená",K374,0)</f>
        <v>0</v>
      </c>
      <c r="BI374" s="211">
        <f>IF(O374="nulová",K374,0)</f>
        <v>0</v>
      </c>
      <c r="BJ374" s="17" t="s">
        <v>81</v>
      </c>
      <c r="BK374" s="211">
        <f>ROUND(P374*H374,2)</f>
        <v>0</v>
      </c>
      <c r="BL374" s="17" t="s">
        <v>177</v>
      </c>
      <c r="BM374" s="17" t="s">
        <v>853</v>
      </c>
    </row>
    <row r="375" spans="2:65" s="45" customFormat="1" ht="27" x14ac:dyDescent="0.3">
      <c r="B375" s="38"/>
      <c r="D375" s="212" t="s">
        <v>179</v>
      </c>
      <c r="F375" s="213" t="s">
        <v>2020</v>
      </c>
      <c r="M375" s="38"/>
      <c r="N375" s="214"/>
      <c r="O375" s="39"/>
      <c r="P375" s="39"/>
      <c r="Q375" s="39"/>
      <c r="R375" s="39"/>
      <c r="S375" s="39"/>
      <c r="T375" s="39"/>
      <c r="U375" s="39"/>
      <c r="V375" s="39"/>
      <c r="W375" s="39"/>
      <c r="X375" s="87"/>
      <c r="AT375" s="17" t="s">
        <v>179</v>
      </c>
      <c r="AU375" s="17" t="s">
        <v>177</v>
      </c>
    </row>
    <row r="376" spans="2:65" s="279" customFormat="1" ht="21.6" customHeight="1" x14ac:dyDescent="0.3">
      <c r="B376" s="278"/>
      <c r="D376" s="280" t="s">
        <v>72</v>
      </c>
      <c r="E376" s="280" t="s">
        <v>1210</v>
      </c>
      <c r="F376" s="280" t="s">
        <v>2184</v>
      </c>
      <c r="K376" s="281">
        <f>BK376</f>
        <v>0</v>
      </c>
      <c r="M376" s="278"/>
      <c r="N376" s="282"/>
      <c r="O376" s="283"/>
      <c r="P376" s="283"/>
      <c r="Q376" s="284">
        <f>SUM(Q377:Q378)</f>
        <v>0</v>
      </c>
      <c r="R376" s="284">
        <f>SUM(R377:R378)</f>
        <v>0</v>
      </c>
      <c r="S376" s="283"/>
      <c r="T376" s="285">
        <f>SUM(T377:T378)</f>
        <v>0</v>
      </c>
      <c r="U376" s="283"/>
      <c r="V376" s="285">
        <f>SUM(V377:V378)</f>
        <v>0</v>
      </c>
      <c r="W376" s="283"/>
      <c r="X376" s="286">
        <f>SUM(X377:X378)</f>
        <v>0</v>
      </c>
      <c r="AR376" s="280" t="s">
        <v>81</v>
      </c>
      <c r="AT376" s="287" t="s">
        <v>72</v>
      </c>
      <c r="AU376" s="287" t="s">
        <v>188</v>
      </c>
      <c r="AY376" s="280" t="s">
        <v>171</v>
      </c>
      <c r="BK376" s="288">
        <f>SUM(BK377:BK378)</f>
        <v>0</v>
      </c>
    </row>
    <row r="377" spans="2:65" s="45" customFormat="1" ht="25.5" customHeight="1" x14ac:dyDescent="0.3">
      <c r="B377" s="38"/>
      <c r="C377" s="201" t="s">
        <v>616</v>
      </c>
      <c r="D377" s="201" t="s">
        <v>173</v>
      </c>
      <c r="E377" s="202" t="s">
        <v>2185</v>
      </c>
      <c r="F377" s="203" t="s">
        <v>2186</v>
      </c>
      <c r="G377" s="204" t="s">
        <v>1077</v>
      </c>
      <c r="H377" s="205">
        <v>1</v>
      </c>
      <c r="I377" s="7"/>
      <c r="J377" s="7"/>
      <c r="K377" s="206">
        <f>ROUND(P377*H377,2)</f>
        <v>0</v>
      </c>
      <c r="L377" s="203" t="s">
        <v>5</v>
      </c>
      <c r="M377" s="38"/>
      <c r="N377" s="207" t="s">
        <v>5</v>
      </c>
      <c r="O377" s="208" t="s">
        <v>42</v>
      </c>
      <c r="P377" s="144">
        <f>I377+J377</f>
        <v>0</v>
      </c>
      <c r="Q377" s="144">
        <f>ROUND(I377*H377,2)</f>
        <v>0</v>
      </c>
      <c r="R377" s="144">
        <f>ROUND(J377*H377,2)</f>
        <v>0</v>
      </c>
      <c r="S377" s="39"/>
      <c r="T377" s="209">
        <f>S377*H377</f>
        <v>0</v>
      </c>
      <c r="U377" s="209">
        <v>0</v>
      </c>
      <c r="V377" s="209">
        <f>U377*H377</f>
        <v>0</v>
      </c>
      <c r="W377" s="209">
        <v>0</v>
      </c>
      <c r="X377" s="210">
        <f>W377*H377</f>
        <v>0</v>
      </c>
      <c r="AR377" s="17" t="s">
        <v>177</v>
      </c>
      <c r="AT377" s="17" t="s">
        <v>173</v>
      </c>
      <c r="AU377" s="17" t="s">
        <v>177</v>
      </c>
      <c r="AY377" s="17" t="s">
        <v>171</v>
      </c>
      <c r="BE377" s="211">
        <f>IF(O377="základní",K377,0)</f>
        <v>0</v>
      </c>
      <c r="BF377" s="211">
        <f>IF(O377="snížená",K377,0)</f>
        <v>0</v>
      </c>
      <c r="BG377" s="211">
        <f>IF(O377="zákl. přenesená",K377,0)</f>
        <v>0</v>
      </c>
      <c r="BH377" s="211">
        <f>IF(O377="sníž. přenesená",K377,0)</f>
        <v>0</v>
      </c>
      <c r="BI377" s="211">
        <f>IF(O377="nulová",K377,0)</f>
        <v>0</v>
      </c>
      <c r="BJ377" s="17" t="s">
        <v>81</v>
      </c>
      <c r="BK377" s="211">
        <f>ROUND(P377*H377,2)</f>
        <v>0</v>
      </c>
      <c r="BL377" s="17" t="s">
        <v>177</v>
      </c>
      <c r="BM377" s="17" t="s">
        <v>856</v>
      </c>
    </row>
    <row r="378" spans="2:65" s="45" customFormat="1" ht="27" x14ac:dyDescent="0.3">
      <c r="B378" s="38"/>
      <c r="C378" s="39"/>
      <c r="D378" s="262" t="s">
        <v>179</v>
      </c>
      <c r="E378" s="39"/>
      <c r="F378" s="269" t="s">
        <v>2020</v>
      </c>
      <c r="G378" s="39"/>
      <c r="H378" s="39"/>
      <c r="I378" s="39"/>
      <c r="J378" s="39"/>
      <c r="K378" s="39"/>
      <c r="L378" s="39"/>
      <c r="M378" s="38"/>
      <c r="N378" s="214"/>
      <c r="O378" s="39"/>
      <c r="P378" s="39"/>
      <c r="Q378" s="39"/>
      <c r="R378" s="39"/>
      <c r="S378" s="39"/>
      <c r="T378" s="39"/>
      <c r="U378" s="39"/>
      <c r="V378" s="39"/>
      <c r="W378" s="39"/>
      <c r="X378" s="87"/>
      <c r="AT378" s="17" t="s">
        <v>179</v>
      </c>
      <c r="AU378" s="17" t="s">
        <v>177</v>
      </c>
    </row>
    <row r="379" spans="2:65" s="279" customFormat="1" ht="21.6" customHeight="1" x14ac:dyDescent="0.3">
      <c r="B379" s="278"/>
      <c r="D379" s="280" t="s">
        <v>72</v>
      </c>
      <c r="E379" s="280" t="s">
        <v>2187</v>
      </c>
      <c r="F379" s="280" t="s">
        <v>2188</v>
      </c>
      <c r="K379" s="281">
        <f>BK379</f>
        <v>0</v>
      </c>
      <c r="M379" s="278"/>
      <c r="N379" s="282"/>
      <c r="O379" s="283"/>
      <c r="P379" s="283"/>
      <c r="Q379" s="284">
        <f>SUM(Q380:Q385)</f>
        <v>0</v>
      </c>
      <c r="R379" s="284">
        <f>SUM(R380:R385)</f>
        <v>0</v>
      </c>
      <c r="S379" s="283"/>
      <c r="T379" s="285">
        <f>SUM(T380:T385)</f>
        <v>0</v>
      </c>
      <c r="U379" s="283"/>
      <c r="V379" s="285">
        <f>SUM(V380:V385)</f>
        <v>0</v>
      </c>
      <c r="W379" s="283"/>
      <c r="X379" s="286">
        <f>SUM(X380:X385)</f>
        <v>0</v>
      </c>
      <c r="AR379" s="280" t="s">
        <v>81</v>
      </c>
      <c r="AT379" s="287" t="s">
        <v>72</v>
      </c>
      <c r="AU379" s="287" t="s">
        <v>188</v>
      </c>
      <c r="AY379" s="280" t="s">
        <v>171</v>
      </c>
      <c r="BK379" s="288">
        <f>SUM(BK380:BK385)</f>
        <v>0</v>
      </c>
    </row>
    <row r="380" spans="2:65" s="45" customFormat="1" ht="25.5" customHeight="1" x14ac:dyDescent="0.3">
      <c r="B380" s="38"/>
      <c r="C380" s="201" t="s">
        <v>857</v>
      </c>
      <c r="D380" s="201" t="s">
        <v>173</v>
      </c>
      <c r="E380" s="202" t="s">
        <v>2189</v>
      </c>
      <c r="F380" s="203" t="s">
        <v>2190</v>
      </c>
      <c r="G380" s="204" t="s">
        <v>1077</v>
      </c>
      <c r="H380" s="205">
        <v>1</v>
      </c>
      <c r="I380" s="7"/>
      <c r="J380" s="7"/>
      <c r="K380" s="206">
        <f>ROUND(P380*H380,2)</f>
        <v>0</v>
      </c>
      <c r="L380" s="203" t="s">
        <v>5</v>
      </c>
      <c r="M380" s="38"/>
      <c r="N380" s="207" t="s">
        <v>5</v>
      </c>
      <c r="O380" s="208" t="s">
        <v>42</v>
      </c>
      <c r="P380" s="144">
        <f>I380+J380</f>
        <v>0</v>
      </c>
      <c r="Q380" s="144">
        <f>ROUND(I380*H380,2)</f>
        <v>0</v>
      </c>
      <c r="R380" s="144">
        <f>ROUND(J380*H380,2)</f>
        <v>0</v>
      </c>
      <c r="S380" s="39"/>
      <c r="T380" s="209">
        <f>S380*H380</f>
        <v>0</v>
      </c>
      <c r="U380" s="209">
        <v>0</v>
      </c>
      <c r="V380" s="209">
        <f>U380*H380</f>
        <v>0</v>
      </c>
      <c r="W380" s="209">
        <v>0</v>
      </c>
      <c r="X380" s="210">
        <f>W380*H380</f>
        <v>0</v>
      </c>
      <c r="AR380" s="17" t="s">
        <v>177</v>
      </c>
      <c r="AT380" s="17" t="s">
        <v>173</v>
      </c>
      <c r="AU380" s="17" t="s">
        <v>177</v>
      </c>
      <c r="AY380" s="17" t="s">
        <v>171</v>
      </c>
      <c r="BE380" s="211">
        <f>IF(O380="základní",K380,0)</f>
        <v>0</v>
      </c>
      <c r="BF380" s="211">
        <f>IF(O380="snížená",K380,0)</f>
        <v>0</v>
      </c>
      <c r="BG380" s="211">
        <f>IF(O380="zákl. přenesená",K380,0)</f>
        <v>0</v>
      </c>
      <c r="BH380" s="211">
        <f>IF(O380="sníž. přenesená",K380,0)</f>
        <v>0</v>
      </c>
      <c r="BI380" s="211">
        <f>IF(O380="nulová",K380,0)</f>
        <v>0</v>
      </c>
      <c r="BJ380" s="17" t="s">
        <v>81</v>
      </c>
      <c r="BK380" s="211">
        <f>ROUND(P380*H380,2)</f>
        <v>0</v>
      </c>
      <c r="BL380" s="17" t="s">
        <v>177</v>
      </c>
      <c r="BM380" s="17" t="s">
        <v>860</v>
      </c>
    </row>
    <row r="381" spans="2:65" s="45" customFormat="1" ht="27" x14ac:dyDescent="0.3">
      <c r="B381" s="38"/>
      <c r="C381" s="39"/>
      <c r="D381" s="262" t="s">
        <v>179</v>
      </c>
      <c r="E381" s="39"/>
      <c r="F381" s="269" t="s">
        <v>2020</v>
      </c>
      <c r="G381" s="39"/>
      <c r="H381" s="39"/>
      <c r="I381" s="39"/>
      <c r="J381" s="39"/>
      <c r="K381" s="39"/>
      <c r="L381" s="39"/>
      <c r="M381" s="38"/>
      <c r="N381" s="214"/>
      <c r="O381" s="39"/>
      <c r="P381" s="39"/>
      <c r="Q381" s="39"/>
      <c r="R381" s="39"/>
      <c r="S381" s="39"/>
      <c r="T381" s="39"/>
      <c r="U381" s="39"/>
      <c r="V381" s="39"/>
      <c r="W381" s="39"/>
      <c r="X381" s="87"/>
      <c r="AT381" s="17" t="s">
        <v>179</v>
      </c>
      <c r="AU381" s="17" t="s">
        <v>177</v>
      </c>
    </row>
    <row r="382" spans="2:65" s="45" customFormat="1" ht="25.5" customHeight="1" x14ac:dyDescent="0.3">
      <c r="B382" s="38"/>
      <c r="C382" s="201" t="s">
        <v>620</v>
      </c>
      <c r="D382" s="201" t="s">
        <v>173</v>
      </c>
      <c r="E382" s="202" t="s">
        <v>2191</v>
      </c>
      <c r="F382" s="203" t="s">
        <v>2192</v>
      </c>
      <c r="G382" s="204" t="s">
        <v>1077</v>
      </c>
      <c r="H382" s="205">
        <v>1</v>
      </c>
      <c r="I382" s="7"/>
      <c r="J382" s="7"/>
      <c r="K382" s="206">
        <f>ROUND(P382*H382,2)</f>
        <v>0</v>
      </c>
      <c r="L382" s="203" t="s">
        <v>5</v>
      </c>
      <c r="M382" s="38"/>
      <c r="N382" s="207" t="s">
        <v>5</v>
      </c>
      <c r="O382" s="208" t="s">
        <v>42</v>
      </c>
      <c r="P382" s="144">
        <f>I382+J382</f>
        <v>0</v>
      </c>
      <c r="Q382" s="144">
        <f>ROUND(I382*H382,2)</f>
        <v>0</v>
      </c>
      <c r="R382" s="144">
        <f>ROUND(J382*H382,2)</f>
        <v>0</v>
      </c>
      <c r="S382" s="39"/>
      <c r="T382" s="209">
        <f>S382*H382</f>
        <v>0</v>
      </c>
      <c r="U382" s="209">
        <v>0</v>
      </c>
      <c r="V382" s="209">
        <f>U382*H382</f>
        <v>0</v>
      </c>
      <c r="W382" s="209">
        <v>0</v>
      </c>
      <c r="X382" s="210">
        <f>W382*H382</f>
        <v>0</v>
      </c>
      <c r="AR382" s="17" t="s">
        <v>177</v>
      </c>
      <c r="AT382" s="17" t="s">
        <v>173</v>
      </c>
      <c r="AU382" s="17" t="s">
        <v>177</v>
      </c>
      <c r="AY382" s="17" t="s">
        <v>171</v>
      </c>
      <c r="BE382" s="211">
        <f>IF(O382="základní",K382,0)</f>
        <v>0</v>
      </c>
      <c r="BF382" s="211">
        <f>IF(O382="snížená",K382,0)</f>
        <v>0</v>
      </c>
      <c r="BG382" s="211">
        <f>IF(O382="zákl. přenesená",K382,0)</f>
        <v>0</v>
      </c>
      <c r="BH382" s="211">
        <f>IF(O382="sníž. přenesená",K382,0)</f>
        <v>0</v>
      </c>
      <c r="BI382" s="211">
        <f>IF(O382="nulová",K382,0)</f>
        <v>0</v>
      </c>
      <c r="BJ382" s="17" t="s">
        <v>81</v>
      </c>
      <c r="BK382" s="211">
        <f>ROUND(P382*H382,2)</f>
        <v>0</v>
      </c>
      <c r="BL382" s="17" t="s">
        <v>177</v>
      </c>
      <c r="BM382" s="17" t="s">
        <v>863</v>
      </c>
    </row>
    <row r="383" spans="2:65" s="45" customFormat="1" ht="27" x14ac:dyDescent="0.3">
      <c r="B383" s="38"/>
      <c r="D383" s="212" t="s">
        <v>179</v>
      </c>
      <c r="F383" s="213" t="s">
        <v>2020</v>
      </c>
      <c r="M383" s="38"/>
      <c r="N383" s="214"/>
      <c r="O383" s="39"/>
      <c r="P383" s="39"/>
      <c r="Q383" s="39"/>
      <c r="R383" s="39"/>
      <c r="S383" s="39"/>
      <c r="T383" s="39"/>
      <c r="U383" s="39"/>
      <c r="V383" s="39"/>
      <c r="W383" s="39"/>
      <c r="X383" s="87"/>
      <c r="AT383" s="17" t="s">
        <v>179</v>
      </c>
      <c r="AU383" s="17" t="s">
        <v>177</v>
      </c>
    </row>
    <row r="384" spans="2:65" s="45" customFormat="1" ht="25.5" customHeight="1" x14ac:dyDescent="0.3">
      <c r="B384" s="38"/>
      <c r="C384" s="201" t="s">
        <v>867</v>
      </c>
      <c r="D384" s="201" t="s">
        <v>173</v>
      </c>
      <c r="E384" s="202" t="s">
        <v>2193</v>
      </c>
      <c r="F384" s="203" t="s">
        <v>2194</v>
      </c>
      <c r="G384" s="204" t="s">
        <v>1077</v>
      </c>
      <c r="H384" s="205">
        <v>1</v>
      </c>
      <c r="I384" s="7"/>
      <c r="J384" s="7"/>
      <c r="K384" s="206">
        <f>ROUND(P384*H384,2)</f>
        <v>0</v>
      </c>
      <c r="L384" s="203" t="s">
        <v>5</v>
      </c>
      <c r="M384" s="38"/>
      <c r="N384" s="207" t="s">
        <v>5</v>
      </c>
      <c r="O384" s="208" t="s">
        <v>42</v>
      </c>
      <c r="P384" s="144">
        <f>I384+J384</f>
        <v>0</v>
      </c>
      <c r="Q384" s="144">
        <f>ROUND(I384*H384,2)</f>
        <v>0</v>
      </c>
      <c r="R384" s="144">
        <f>ROUND(J384*H384,2)</f>
        <v>0</v>
      </c>
      <c r="S384" s="39"/>
      <c r="T384" s="209">
        <f>S384*H384</f>
        <v>0</v>
      </c>
      <c r="U384" s="209">
        <v>0</v>
      </c>
      <c r="V384" s="209">
        <f>U384*H384</f>
        <v>0</v>
      </c>
      <c r="W384" s="209">
        <v>0</v>
      </c>
      <c r="X384" s="210">
        <f>W384*H384</f>
        <v>0</v>
      </c>
      <c r="AR384" s="17" t="s">
        <v>177</v>
      </c>
      <c r="AT384" s="17" t="s">
        <v>173</v>
      </c>
      <c r="AU384" s="17" t="s">
        <v>177</v>
      </c>
      <c r="AY384" s="17" t="s">
        <v>171</v>
      </c>
      <c r="BE384" s="211">
        <f>IF(O384="základní",K384,0)</f>
        <v>0</v>
      </c>
      <c r="BF384" s="211">
        <f>IF(O384="snížená",K384,0)</f>
        <v>0</v>
      </c>
      <c r="BG384" s="211">
        <f>IF(O384="zákl. přenesená",K384,0)</f>
        <v>0</v>
      </c>
      <c r="BH384" s="211">
        <f>IF(O384="sníž. přenesená",K384,0)</f>
        <v>0</v>
      </c>
      <c r="BI384" s="211">
        <f>IF(O384="nulová",K384,0)</f>
        <v>0</v>
      </c>
      <c r="BJ384" s="17" t="s">
        <v>81</v>
      </c>
      <c r="BK384" s="211">
        <f>ROUND(P384*H384,2)</f>
        <v>0</v>
      </c>
      <c r="BL384" s="17" t="s">
        <v>177</v>
      </c>
      <c r="BM384" s="17" t="s">
        <v>870</v>
      </c>
    </row>
    <row r="385" spans="2:65" s="45" customFormat="1" ht="27" x14ac:dyDescent="0.3">
      <c r="B385" s="38"/>
      <c r="C385" s="39"/>
      <c r="D385" s="262" t="s">
        <v>179</v>
      </c>
      <c r="E385" s="39"/>
      <c r="F385" s="269" t="s">
        <v>2020</v>
      </c>
      <c r="G385" s="39"/>
      <c r="H385" s="39"/>
      <c r="I385" s="39"/>
      <c r="J385" s="39"/>
      <c r="K385" s="39"/>
      <c r="L385" s="39"/>
      <c r="M385" s="38"/>
      <c r="N385" s="214"/>
      <c r="O385" s="39"/>
      <c r="P385" s="39"/>
      <c r="Q385" s="39"/>
      <c r="R385" s="39"/>
      <c r="S385" s="39"/>
      <c r="T385" s="39"/>
      <c r="U385" s="39"/>
      <c r="V385" s="39"/>
      <c r="W385" s="39"/>
      <c r="X385" s="87"/>
      <c r="AT385" s="17" t="s">
        <v>179</v>
      </c>
      <c r="AU385" s="17" t="s">
        <v>177</v>
      </c>
    </row>
    <row r="386" spans="2:65" s="279" customFormat="1" ht="21.6" customHeight="1" x14ac:dyDescent="0.3">
      <c r="B386" s="278"/>
      <c r="D386" s="280" t="s">
        <v>72</v>
      </c>
      <c r="E386" s="280" t="s">
        <v>2195</v>
      </c>
      <c r="F386" s="280" t="s">
        <v>2196</v>
      </c>
      <c r="K386" s="281">
        <f>BK386</f>
        <v>0</v>
      </c>
      <c r="M386" s="278"/>
      <c r="N386" s="282"/>
      <c r="O386" s="283"/>
      <c r="P386" s="283"/>
      <c r="Q386" s="284">
        <f>SUM(Q387:Q390)</f>
        <v>0</v>
      </c>
      <c r="R386" s="284">
        <f>SUM(R387:R390)</f>
        <v>0</v>
      </c>
      <c r="S386" s="283"/>
      <c r="T386" s="285">
        <f>SUM(T387:T390)</f>
        <v>0</v>
      </c>
      <c r="U386" s="283"/>
      <c r="V386" s="285">
        <f>SUM(V387:V390)</f>
        <v>0</v>
      </c>
      <c r="W386" s="283"/>
      <c r="X386" s="286">
        <f>SUM(X387:X390)</f>
        <v>0</v>
      </c>
      <c r="AR386" s="280" t="s">
        <v>81</v>
      </c>
      <c r="AT386" s="287" t="s">
        <v>72</v>
      </c>
      <c r="AU386" s="287" t="s">
        <v>188</v>
      </c>
      <c r="AY386" s="280" t="s">
        <v>171</v>
      </c>
      <c r="BK386" s="288">
        <f>SUM(BK387:BK390)</f>
        <v>0</v>
      </c>
    </row>
    <row r="387" spans="2:65" s="45" customFormat="1" ht="16.5" customHeight="1" x14ac:dyDescent="0.3">
      <c r="B387" s="38"/>
      <c r="C387" s="201" t="s">
        <v>623</v>
      </c>
      <c r="D387" s="201" t="s">
        <v>173</v>
      </c>
      <c r="E387" s="202" t="s">
        <v>2197</v>
      </c>
      <c r="F387" s="203" t="s">
        <v>2198</v>
      </c>
      <c r="G387" s="204" t="s">
        <v>1077</v>
      </c>
      <c r="H387" s="205">
        <v>2</v>
      </c>
      <c r="I387" s="7"/>
      <c r="J387" s="7"/>
      <c r="K387" s="206">
        <f>ROUND(P387*H387,2)</f>
        <v>0</v>
      </c>
      <c r="L387" s="203" t="s">
        <v>5</v>
      </c>
      <c r="M387" s="38"/>
      <c r="N387" s="207" t="s">
        <v>5</v>
      </c>
      <c r="O387" s="208" t="s">
        <v>42</v>
      </c>
      <c r="P387" s="144">
        <f>I387+J387</f>
        <v>0</v>
      </c>
      <c r="Q387" s="144">
        <f>ROUND(I387*H387,2)</f>
        <v>0</v>
      </c>
      <c r="R387" s="144">
        <f>ROUND(J387*H387,2)</f>
        <v>0</v>
      </c>
      <c r="S387" s="39"/>
      <c r="T387" s="209">
        <f>S387*H387</f>
        <v>0</v>
      </c>
      <c r="U387" s="209">
        <v>0</v>
      </c>
      <c r="V387" s="209">
        <f>U387*H387</f>
        <v>0</v>
      </c>
      <c r="W387" s="209">
        <v>0</v>
      </c>
      <c r="X387" s="210">
        <f>W387*H387</f>
        <v>0</v>
      </c>
      <c r="AR387" s="17" t="s">
        <v>177</v>
      </c>
      <c r="AT387" s="17" t="s">
        <v>173</v>
      </c>
      <c r="AU387" s="17" t="s">
        <v>177</v>
      </c>
      <c r="AY387" s="17" t="s">
        <v>171</v>
      </c>
      <c r="BE387" s="211">
        <f>IF(O387="základní",K387,0)</f>
        <v>0</v>
      </c>
      <c r="BF387" s="211">
        <f>IF(O387="snížená",K387,0)</f>
        <v>0</v>
      </c>
      <c r="BG387" s="211">
        <f>IF(O387="zákl. přenesená",K387,0)</f>
        <v>0</v>
      </c>
      <c r="BH387" s="211">
        <f>IF(O387="sníž. přenesená",K387,0)</f>
        <v>0</v>
      </c>
      <c r="BI387" s="211">
        <f>IF(O387="nulová",K387,0)</f>
        <v>0</v>
      </c>
      <c r="BJ387" s="17" t="s">
        <v>81</v>
      </c>
      <c r="BK387" s="211">
        <f>ROUND(P387*H387,2)</f>
        <v>0</v>
      </c>
      <c r="BL387" s="17" t="s">
        <v>177</v>
      </c>
      <c r="BM387" s="17" t="s">
        <v>873</v>
      </c>
    </row>
    <row r="388" spans="2:65" s="45" customFormat="1" ht="27" x14ac:dyDescent="0.3">
      <c r="B388" s="38"/>
      <c r="C388" s="39"/>
      <c r="D388" s="262" t="s">
        <v>179</v>
      </c>
      <c r="E388" s="39"/>
      <c r="F388" s="269" t="s">
        <v>2020</v>
      </c>
      <c r="G388" s="39"/>
      <c r="H388" s="39"/>
      <c r="I388" s="39"/>
      <c r="J388" s="39"/>
      <c r="K388" s="39"/>
      <c r="L388" s="39"/>
      <c r="M388" s="38"/>
      <c r="N388" s="214"/>
      <c r="O388" s="39"/>
      <c r="P388" s="39"/>
      <c r="Q388" s="39"/>
      <c r="R388" s="39"/>
      <c r="S388" s="39"/>
      <c r="T388" s="39"/>
      <c r="U388" s="39"/>
      <c r="V388" s="39"/>
      <c r="W388" s="39"/>
      <c r="X388" s="87"/>
      <c r="AT388" s="17" t="s">
        <v>179</v>
      </c>
      <c r="AU388" s="17" t="s">
        <v>177</v>
      </c>
    </row>
    <row r="389" spans="2:65" s="45" customFormat="1" ht="16.5" customHeight="1" x14ac:dyDescent="0.3">
      <c r="B389" s="38"/>
      <c r="C389" s="201" t="s">
        <v>874</v>
      </c>
      <c r="D389" s="201" t="s">
        <v>173</v>
      </c>
      <c r="E389" s="202" t="s">
        <v>2199</v>
      </c>
      <c r="F389" s="203" t="s">
        <v>2200</v>
      </c>
      <c r="G389" s="204" t="s">
        <v>1077</v>
      </c>
      <c r="H389" s="205">
        <v>2</v>
      </c>
      <c r="I389" s="7"/>
      <c r="J389" s="7"/>
      <c r="K389" s="206">
        <f>ROUND(P389*H389,2)</f>
        <v>0</v>
      </c>
      <c r="L389" s="203" t="s">
        <v>5</v>
      </c>
      <c r="M389" s="38"/>
      <c r="N389" s="207" t="s">
        <v>5</v>
      </c>
      <c r="O389" s="208" t="s">
        <v>42</v>
      </c>
      <c r="P389" s="144">
        <f>I389+J389</f>
        <v>0</v>
      </c>
      <c r="Q389" s="144">
        <f>ROUND(I389*H389,2)</f>
        <v>0</v>
      </c>
      <c r="R389" s="144">
        <f>ROUND(J389*H389,2)</f>
        <v>0</v>
      </c>
      <c r="S389" s="39"/>
      <c r="T389" s="209">
        <f>S389*H389</f>
        <v>0</v>
      </c>
      <c r="U389" s="209">
        <v>0</v>
      </c>
      <c r="V389" s="209">
        <f>U389*H389</f>
        <v>0</v>
      </c>
      <c r="W389" s="209">
        <v>0</v>
      </c>
      <c r="X389" s="210">
        <f>W389*H389</f>
        <v>0</v>
      </c>
      <c r="AR389" s="17" t="s">
        <v>177</v>
      </c>
      <c r="AT389" s="17" t="s">
        <v>173</v>
      </c>
      <c r="AU389" s="17" t="s">
        <v>177</v>
      </c>
      <c r="AY389" s="17" t="s">
        <v>171</v>
      </c>
      <c r="BE389" s="211">
        <f>IF(O389="základní",K389,0)</f>
        <v>0</v>
      </c>
      <c r="BF389" s="211">
        <f>IF(O389="snížená",K389,0)</f>
        <v>0</v>
      </c>
      <c r="BG389" s="211">
        <f>IF(O389="zákl. přenesená",K389,0)</f>
        <v>0</v>
      </c>
      <c r="BH389" s="211">
        <f>IF(O389="sníž. přenesená",K389,0)</f>
        <v>0</v>
      </c>
      <c r="BI389" s="211">
        <f>IF(O389="nulová",K389,0)</f>
        <v>0</v>
      </c>
      <c r="BJ389" s="17" t="s">
        <v>81</v>
      </c>
      <c r="BK389" s="211">
        <f>ROUND(P389*H389,2)</f>
        <v>0</v>
      </c>
      <c r="BL389" s="17" t="s">
        <v>177</v>
      </c>
      <c r="BM389" s="17" t="s">
        <v>877</v>
      </c>
    </row>
    <row r="390" spans="2:65" s="45" customFormat="1" ht="27" x14ac:dyDescent="0.3">
      <c r="B390" s="38"/>
      <c r="D390" s="212" t="s">
        <v>179</v>
      </c>
      <c r="F390" s="213" t="s">
        <v>2020</v>
      </c>
      <c r="M390" s="38"/>
      <c r="N390" s="214"/>
      <c r="O390" s="39"/>
      <c r="P390" s="39"/>
      <c r="Q390" s="39"/>
      <c r="R390" s="39"/>
      <c r="S390" s="39"/>
      <c r="T390" s="39"/>
      <c r="U390" s="39"/>
      <c r="V390" s="39"/>
      <c r="W390" s="39"/>
      <c r="X390" s="87"/>
      <c r="AT390" s="17" t="s">
        <v>179</v>
      </c>
      <c r="AU390" s="17" t="s">
        <v>177</v>
      </c>
    </row>
    <row r="391" spans="2:65" s="279" customFormat="1" ht="21.6" customHeight="1" x14ac:dyDescent="0.3">
      <c r="B391" s="278"/>
      <c r="C391" s="283"/>
      <c r="D391" s="289" t="s">
        <v>72</v>
      </c>
      <c r="E391" s="289" t="s">
        <v>2201</v>
      </c>
      <c r="F391" s="289" t="s">
        <v>2202</v>
      </c>
      <c r="G391" s="283"/>
      <c r="H391" s="283"/>
      <c r="I391" s="283"/>
      <c r="J391" s="283"/>
      <c r="K391" s="284">
        <f>BK391</f>
        <v>0</v>
      </c>
      <c r="L391" s="283"/>
      <c r="M391" s="278"/>
      <c r="N391" s="282"/>
      <c r="O391" s="283"/>
      <c r="P391" s="283"/>
      <c r="Q391" s="284">
        <f>SUM(Q392:Q393)</f>
        <v>0</v>
      </c>
      <c r="R391" s="284">
        <f>SUM(R392:R393)</f>
        <v>0</v>
      </c>
      <c r="S391" s="283"/>
      <c r="T391" s="285">
        <f>SUM(T392:T393)</f>
        <v>0</v>
      </c>
      <c r="U391" s="283"/>
      <c r="V391" s="285">
        <f>SUM(V392:V393)</f>
        <v>0</v>
      </c>
      <c r="W391" s="283"/>
      <c r="X391" s="286">
        <f>SUM(X392:X393)</f>
        <v>0</v>
      </c>
      <c r="AR391" s="280" t="s">
        <v>81</v>
      </c>
      <c r="AT391" s="287" t="s">
        <v>72</v>
      </c>
      <c r="AU391" s="287" t="s">
        <v>188</v>
      </c>
      <c r="AY391" s="280" t="s">
        <v>171</v>
      </c>
      <c r="BK391" s="288">
        <f>SUM(BK392:BK393)</f>
        <v>0</v>
      </c>
    </row>
    <row r="392" spans="2:65" s="45" customFormat="1" ht="38.25" customHeight="1" x14ac:dyDescent="0.3">
      <c r="B392" s="38"/>
      <c r="C392" s="201" t="s">
        <v>626</v>
      </c>
      <c r="D392" s="201" t="s">
        <v>173</v>
      </c>
      <c r="E392" s="202" t="s">
        <v>2203</v>
      </c>
      <c r="F392" s="203" t="s">
        <v>2204</v>
      </c>
      <c r="G392" s="204" t="s">
        <v>1077</v>
      </c>
      <c r="H392" s="205">
        <v>9</v>
      </c>
      <c r="I392" s="7"/>
      <c r="J392" s="7"/>
      <c r="K392" s="206">
        <f>ROUND(P392*H392,2)</f>
        <v>0</v>
      </c>
      <c r="L392" s="203" t="s">
        <v>5</v>
      </c>
      <c r="M392" s="38"/>
      <c r="N392" s="207" t="s">
        <v>5</v>
      </c>
      <c r="O392" s="208" t="s">
        <v>42</v>
      </c>
      <c r="P392" s="144">
        <f>I392+J392</f>
        <v>0</v>
      </c>
      <c r="Q392" s="144">
        <f>ROUND(I392*H392,2)</f>
        <v>0</v>
      </c>
      <c r="R392" s="144">
        <f>ROUND(J392*H392,2)</f>
        <v>0</v>
      </c>
      <c r="S392" s="39"/>
      <c r="T392" s="209">
        <f>S392*H392</f>
        <v>0</v>
      </c>
      <c r="U392" s="209">
        <v>0</v>
      </c>
      <c r="V392" s="209">
        <f>U392*H392</f>
        <v>0</v>
      </c>
      <c r="W392" s="209">
        <v>0</v>
      </c>
      <c r="X392" s="210">
        <f>W392*H392</f>
        <v>0</v>
      </c>
      <c r="AR392" s="17" t="s">
        <v>177</v>
      </c>
      <c r="AT392" s="17" t="s">
        <v>173</v>
      </c>
      <c r="AU392" s="17" t="s">
        <v>177</v>
      </c>
      <c r="AY392" s="17" t="s">
        <v>171</v>
      </c>
      <c r="BE392" s="211">
        <f>IF(O392="základní",K392,0)</f>
        <v>0</v>
      </c>
      <c r="BF392" s="211">
        <f>IF(O392="snížená",K392,0)</f>
        <v>0</v>
      </c>
      <c r="BG392" s="211">
        <f>IF(O392="zákl. přenesená",K392,0)</f>
        <v>0</v>
      </c>
      <c r="BH392" s="211">
        <f>IF(O392="sníž. přenesená",K392,0)</f>
        <v>0</v>
      </c>
      <c r="BI392" s="211">
        <f>IF(O392="nulová",K392,0)</f>
        <v>0</v>
      </c>
      <c r="BJ392" s="17" t="s">
        <v>81</v>
      </c>
      <c r="BK392" s="211">
        <f>ROUND(P392*H392,2)</f>
        <v>0</v>
      </c>
      <c r="BL392" s="17" t="s">
        <v>177</v>
      </c>
      <c r="BM392" s="17" t="s">
        <v>1645</v>
      </c>
    </row>
    <row r="393" spans="2:65" s="45" customFormat="1" ht="27" x14ac:dyDescent="0.3">
      <c r="B393" s="38"/>
      <c r="D393" s="212" t="s">
        <v>179</v>
      </c>
      <c r="F393" s="213" t="s">
        <v>2020</v>
      </c>
      <c r="M393" s="38"/>
      <c r="N393" s="214"/>
      <c r="O393" s="39"/>
      <c r="P393" s="39"/>
      <c r="Q393" s="39"/>
      <c r="R393" s="39"/>
      <c r="S393" s="39"/>
      <c r="T393" s="39"/>
      <c r="U393" s="39"/>
      <c r="V393" s="39"/>
      <c r="W393" s="39"/>
      <c r="X393" s="87"/>
      <c r="AT393" s="17" t="s">
        <v>179</v>
      </c>
      <c r="AU393" s="17" t="s">
        <v>177</v>
      </c>
    </row>
    <row r="394" spans="2:65" s="279" customFormat="1" ht="21.6" customHeight="1" x14ac:dyDescent="0.3">
      <c r="B394" s="278"/>
      <c r="C394" s="283"/>
      <c r="D394" s="289" t="s">
        <v>72</v>
      </c>
      <c r="E394" s="289" t="s">
        <v>2205</v>
      </c>
      <c r="F394" s="289" t="s">
        <v>2206</v>
      </c>
      <c r="G394" s="283"/>
      <c r="H394" s="283"/>
      <c r="I394" s="283"/>
      <c r="J394" s="283"/>
      <c r="K394" s="284">
        <f>BK394</f>
        <v>0</v>
      </c>
      <c r="L394" s="283"/>
      <c r="M394" s="278"/>
      <c r="N394" s="282"/>
      <c r="O394" s="283"/>
      <c r="P394" s="283"/>
      <c r="Q394" s="284">
        <f>SUM(Q395:Q396)</f>
        <v>0</v>
      </c>
      <c r="R394" s="284">
        <f>SUM(R395:R396)</f>
        <v>0</v>
      </c>
      <c r="S394" s="283"/>
      <c r="T394" s="285">
        <f>SUM(T395:T396)</f>
        <v>0</v>
      </c>
      <c r="U394" s="283"/>
      <c r="V394" s="285">
        <f>SUM(V395:V396)</f>
        <v>0</v>
      </c>
      <c r="W394" s="283"/>
      <c r="X394" s="286">
        <f>SUM(X395:X396)</f>
        <v>0</v>
      </c>
      <c r="AR394" s="280" t="s">
        <v>81</v>
      </c>
      <c r="AT394" s="287" t="s">
        <v>72</v>
      </c>
      <c r="AU394" s="287" t="s">
        <v>188</v>
      </c>
      <c r="AY394" s="280" t="s">
        <v>171</v>
      </c>
      <c r="BK394" s="288">
        <f>SUM(BK395:BK396)</f>
        <v>0</v>
      </c>
    </row>
    <row r="395" spans="2:65" s="45" customFormat="1" ht="25.5" customHeight="1" x14ac:dyDescent="0.3">
      <c r="B395" s="38"/>
      <c r="C395" s="201" t="s">
        <v>1646</v>
      </c>
      <c r="D395" s="201" t="s">
        <v>173</v>
      </c>
      <c r="E395" s="202" t="s">
        <v>2207</v>
      </c>
      <c r="F395" s="203" t="s">
        <v>2208</v>
      </c>
      <c r="G395" s="204" t="s">
        <v>1077</v>
      </c>
      <c r="H395" s="205">
        <v>6</v>
      </c>
      <c r="I395" s="7"/>
      <c r="J395" s="7"/>
      <c r="K395" s="206">
        <f>ROUND(P395*H395,2)</f>
        <v>0</v>
      </c>
      <c r="L395" s="203" t="s">
        <v>5</v>
      </c>
      <c r="M395" s="38"/>
      <c r="N395" s="207" t="s">
        <v>5</v>
      </c>
      <c r="O395" s="208" t="s">
        <v>42</v>
      </c>
      <c r="P395" s="144">
        <f>I395+J395</f>
        <v>0</v>
      </c>
      <c r="Q395" s="144">
        <f>ROUND(I395*H395,2)</f>
        <v>0</v>
      </c>
      <c r="R395" s="144">
        <f>ROUND(J395*H395,2)</f>
        <v>0</v>
      </c>
      <c r="S395" s="39"/>
      <c r="T395" s="209">
        <f>S395*H395</f>
        <v>0</v>
      </c>
      <c r="U395" s="209">
        <v>0</v>
      </c>
      <c r="V395" s="209">
        <f>U395*H395</f>
        <v>0</v>
      </c>
      <c r="W395" s="209">
        <v>0</v>
      </c>
      <c r="X395" s="210">
        <f>W395*H395</f>
        <v>0</v>
      </c>
      <c r="AR395" s="17" t="s">
        <v>177</v>
      </c>
      <c r="AT395" s="17" t="s">
        <v>173</v>
      </c>
      <c r="AU395" s="17" t="s">
        <v>177</v>
      </c>
      <c r="AY395" s="17" t="s">
        <v>171</v>
      </c>
      <c r="BE395" s="211">
        <f>IF(O395="základní",K395,0)</f>
        <v>0</v>
      </c>
      <c r="BF395" s="211">
        <f>IF(O395="snížená",K395,0)</f>
        <v>0</v>
      </c>
      <c r="BG395" s="211">
        <f>IF(O395="zákl. přenesená",K395,0)</f>
        <v>0</v>
      </c>
      <c r="BH395" s="211">
        <f>IF(O395="sníž. přenesená",K395,0)</f>
        <v>0</v>
      </c>
      <c r="BI395" s="211">
        <f>IF(O395="nulová",K395,0)</f>
        <v>0</v>
      </c>
      <c r="BJ395" s="17" t="s">
        <v>81</v>
      </c>
      <c r="BK395" s="211">
        <f>ROUND(P395*H395,2)</f>
        <v>0</v>
      </c>
      <c r="BL395" s="17" t="s">
        <v>177</v>
      </c>
      <c r="BM395" s="17" t="s">
        <v>1649</v>
      </c>
    </row>
    <row r="396" spans="2:65" s="45" customFormat="1" ht="27" x14ac:dyDescent="0.3">
      <c r="B396" s="38"/>
      <c r="D396" s="212" t="s">
        <v>179</v>
      </c>
      <c r="F396" s="213" t="s">
        <v>2020</v>
      </c>
      <c r="M396" s="38"/>
      <c r="N396" s="214"/>
      <c r="O396" s="39"/>
      <c r="P396" s="39"/>
      <c r="Q396" s="39"/>
      <c r="R396" s="39"/>
      <c r="S396" s="39"/>
      <c r="T396" s="39"/>
      <c r="U396" s="39"/>
      <c r="V396" s="39"/>
      <c r="W396" s="39"/>
      <c r="X396" s="87"/>
      <c r="AT396" s="17" t="s">
        <v>179</v>
      </c>
      <c r="AU396" s="17" t="s">
        <v>177</v>
      </c>
    </row>
    <row r="397" spans="2:65" s="279" customFormat="1" ht="21.6" customHeight="1" x14ac:dyDescent="0.3">
      <c r="B397" s="278"/>
      <c r="C397" s="283"/>
      <c r="D397" s="289" t="s">
        <v>72</v>
      </c>
      <c r="E397" s="289" t="s">
        <v>2209</v>
      </c>
      <c r="F397" s="289" t="s">
        <v>2210</v>
      </c>
      <c r="G397" s="283"/>
      <c r="H397" s="283"/>
      <c r="I397" s="283"/>
      <c r="J397" s="283"/>
      <c r="K397" s="284">
        <f>BK397</f>
        <v>0</v>
      </c>
      <c r="L397" s="283"/>
      <c r="M397" s="278"/>
      <c r="N397" s="282"/>
      <c r="O397" s="283"/>
      <c r="P397" s="283"/>
      <c r="Q397" s="284">
        <f>SUM(Q398:Q399)</f>
        <v>0</v>
      </c>
      <c r="R397" s="284">
        <f>SUM(R398:R399)</f>
        <v>0</v>
      </c>
      <c r="S397" s="283"/>
      <c r="T397" s="285">
        <f>SUM(T398:T399)</f>
        <v>0</v>
      </c>
      <c r="U397" s="283"/>
      <c r="V397" s="285">
        <f>SUM(V398:V399)</f>
        <v>0</v>
      </c>
      <c r="W397" s="283"/>
      <c r="X397" s="286">
        <f>SUM(X398:X399)</f>
        <v>0</v>
      </c>
      <c r="AR397" s="280" t="s">
        <v>81</v>
      </c>
      <c r="AT397" s="287" t="s">
        <v>72</v>
      </c>
      <c r="AU397" s="287" t="s">
        <v>188</v>
      </c>
      <c r="AY397" s="280" t="s">
        <v>171</v>
      </c>
      <c r="BK397" s="288">
        <f>SUM(BK398:BK399)</f>
        <v>0</v>
      </c>
    </row>
    <row r="398" spans="2:65" s="45" customFormat="1" ht="38.25" customHeight="1" x14ac:dyDescent="0.3">
      <c r="B398" s="38"/>
      <c r="C398" s="201" t="s">
        <v>630</v>
      </c>
      <c r="D398" s="201" t="s">
        <v>173</v>
      </c>
      <c r="E398" s="202" t="s">
        <v>2211</v>
      </c>
      <c r="F398" s="203" t="s">
        <v>2212</v>
      </c>
      <c r="G398" s="204" t="s">
        <v>1077</v>
      </c>
      <c r="H398" s="205">
        <v>1</v>
      </c>
      <c r="I398" s="7"/>
      <c r="J398" s="7"/>
      <c r="K398" s="206">
        <f>ROUND(P398*H398,2)</f>
        <v>0</v>
      </c>
      <c r="L398" s="203" t="s">
        <v>5</v>
      </c>
      <c r="M398" s="38"/>
      <c r="N398" s="207" t="s">
        <v>5</v>
      </c>
      <c r="O398" s="208" t="s">
        <v>42</v>
      </c>
      <c r="P398" s="144">
        <f>I398+J398</f>
        <v>0</v>
      </c>
      <c r="Q398" s="144">
        <f>ROUND(I398*H398,2)</f>
        <v>0</v>
      </c>
      <c r="R398" s="144">
        <f>ROUND(J398*H398,2)</f>
        <v>0</v>
      </c>
      <c r="S398" s="39"/>
      <c r="T398" s="209">
        <f>S398*H398</f>
        <v>0</v>
      </c>
      <c r="U398" s="209">
        <v>0</v>
      </c>
      <c r="V398" s="209">
        <f>U398*H398</f>
        <v>0</v>
      </c>
      <c r="W398" s="209">
        <v>0</v>
      </c>
      <c r="X398" s="210">
        <f>W398*H398</f>
        <v>0</v>
      </c>
      <c r="AR398" s="17" t="s">
        <v>177</v>
      </c>
      <c r="AT398" s="17" t="s">
        <v>173</v>
      </c>
      <c r="AU398" s="17" t="s">
        <v>177</v>
      </c>
      <c r="AY398" s="17" t="s">
        <v>171</v>
      </c>
      <c r="BE398" s="211">
        <f>IF(O398="základní",K398,0)</f>
        <v>0</v>
      </c>
      <c r="BF398" s="211">
        <f>IF(O398="snížená",K398,0)</f>
        <v>0</v>
      </c>
      <c r="BG398" s="211">
        <f>IF(O398="zákl. přenesená",K398,0)</f>
        <v>0</v>
      </c>
      <c r="BH398" s="211">
        <f>IF(O398="sníž. přenesená",K398,0)</f>
        <v>0</v>
      </c>
      <c r="BI398" s="211">
        <f>IF(O398="nulová",K398,0)</f>
        <v>0</v>
      </c>
      <c r="BJ398" s="17" t="s">
        <v>81</v>
      </c>
      <c r="BK398" s="211">
        <f>ROUND(P398*H398,2)</f>
        <v>0</v>
      </c>
      <c r="BL398" s="17" t="s">
        <v>177</v>
      </c>
      <c r="BM398" s="17" t="s">
        <v>1655</v>
      </c>
    </row>
    <row r="399" spans="2:65" s="45" customFormat="1" ht="27" x14ac:dyDescent="0.3">
      <c r="B399" s="38"/>
      <c r="D399" s="212" t="s">
        <v>179</v>
      </c>
      <c r="F399" s="213" t="s">
        <v>2020</v>
      </c>
      <c r="M399" s="38"/>
      <c r="N399" s="214"/>
      <c r="O399" s="39"/>
      <c r="P399" s="39"/>
      <c r="Q399" s="39"/>
      <c r="R399" s="39"/>
      <c r="S399" s="39"/>
      <c r="T399" s="39"/>
      <c r="U399" s="39"/>
      <c r="V399" s="39"/>
      <c r="W399" s="39"/>
      <c r="X399" s="87"/>
      <c r="AT399" s="17" t="s">
        <v>179</v>
      </c>
      <c r="AU399" s="17" t="s">
        <v>177</v>
      </c>
    </row>
    <row r="400" spans="2:65" s="279" customFormat="1" ht="21.6" customHeight="1" x14ac:dyDescent="0.3">
      <c r="B400" s="278"/>
      <c r="C400" s="283"/>
      <c r="D400" s="289" t="s">
        <v>72</v>
      </c>
      <c r="E400" s="289" t="s">
        <v>2213</v>
      </c>
      <c r="F400" s="289" t="s">
        <v>2214</v>
      </c>
      <c r="G400" s="283"/>
      <c r="H400" s="283"/>
      <c r="I400" s="283"/>
      <c r="J400" s="283"/>
      <c r="K400" s="284">
        <f>BK400</f>
        <v>0</v>
      </c>
      <c r="L400" s="283"/>
      <c r="M400" s="278"/>
      <c r="N400" s="282"/>
      <c r="O400" s="283"/>
      <c r="P400" s="283"/>
      <c r="Q400" s="284">
        <f>SUM(Q401:Q402)</f>
        <v>0</v>
      </c>
      <c r="R400" s="284">
        <f>SUM(R401:R402)</f>
        <v>0</v>
      </c>
      <c r="S400" s="283"/>
      <c r="T400" s="285">
        <f>SUM(T401:T402)</f>
        <v>0</v>
      </c>
      <c r="U400" s="283"/>
      <c r="V400" s="285">
        <f>SUM(V401:V402)</f>
        <v>0</v>
      </c>
      <c r="W400" s="283"/>
      <c r="X400" s="286">
        <f>SUM(X401:X402)</f>
        <v>0</v>
      </c>
      <c r="AR400" s="280" t="s">
        <v>81</v>
      </c>
      <c r="AT400" s="287" t="s">
        <v>72</v>
      </c>
      <c r="AU400" s="287" t="s">
        <v>188</v>
      </c>
      <c r="AY400" s="280" t="s">
        <v>171</v>
      </c>
      <c r="BK400" s="288">
        <f>SUM(BK401:BK402)</f>
        <v>0</v>
      </c>
    </row>
    <row r="401" spans="2:65" s="45" customFormat="1" ht="16.5" customHeight="1" x14ac:dyDescent="0.3">
      <c r="B401" s="38"/>
      <c r="C401" s="201" t="s">
        <v>1657</v>
      </c>
      <c r="D401" s="201" t="s">
        <v>173</v>
      </c>
      <c r="E401" s="202" t="s">
        <v>2215</v>
      </c>
      <c r="F401" s="203" t="s">
        <v>2216</v>
      </c>
      <c r="G401" s="204" t="s">
        <v>1077</v>
      </c>
      <c r="H401" s="205">
        <v>8</v>
      </c>
      <c r="I401" s="7"/>
      <c r="J401" s="7"/>
      <c r="K401" s="206">
        <f>ROUND(P401*H401,2)</f>
        <v>0</v>
      </c>
      <c r="L401" s="203" t="s">
        <v>5</v>
      </c>
      <c r="M401" s="38"/>
      <c r="N401" s="207" t="s">
        <v>5</v>
      </c>
      <c r="O401" s="208" t="s">
        <v>42</v>
      </c>
      <c r="P401" s="144">
        <f>I401+J401</f>
        <v>0</v>
      </c>
      <c r="Q401" s="144">
        <f>ROUND(I401*H401,2)</f>
        <v>0</v>
      </c>
      <c r="R401" s="144">
        <f>ROUND(J401*H401,2)</f>
        <v>0</v>
      </c>
      <c r="S401" s="39"/>
      <c r="T401" s="209">
        <f>S401*H401</f>
        <v>0</v>
      </c>
      <c r="U401" s="209">
        <v>0</v>
      </c>
      <c r="V401" s="209">
        <f>U401*H401</f>
        <v>0</v>
      </c>
      <c r="W401" s="209">
        <v>0</v>
      </c>
      <c r="X401" s="210">
        <f>W401*H401</f>
        <v>0</v>
      </c>
      <c r="AR401" s="17" t="s">
        <v>177</v>
      </c>
      <c r="AT401" s="17" t="s">
        <v>173</v>
      </c>
      <c r="AU401" s="17" t="s">
        <v>177</v>
      </c>
      <c r="AY401" s="17" t="s">
        <v>171</v>
      </c>
      <c r="BE401" s="211">
        <f>IF(O401="základní",K401,0)</f>
        <v>0</v>
      </c>
      <c r="BF401" s="211">
        <f>IF(O401="snížená",K401,0)</f>
        <v>0</v>
      </c>
      <c r="BG401" s="211">
        <f>IF(O401="zákl. přenesená",K401,0)</f>
        <v>0</v>
      </c>
      <c r="BH401" s="211">
        <f>IF(O401="sníž. přenesená",K401,0)</f>
        <v>0</v>
      </c>
      <c r="BI401" s="211">
        <f>IF(O401="nulová",K401,0)</f>
        <v>0</v>
      </c>
      <c r="BJ401" s="17" t="s">
        <v>81</v>
      </c>
      <c r="BK401" s="211">
        <f>ROUND(P401*H401,2)</f>
        <v>0</v>
      </c>
      <c r="BL401" s="17" t="s">
        <v>177</v>
      </c>
      <c r="BM401" s="17" t="s">
        <v>1660</v>
      </c>
    </row>
    <row r="402" spans="2:65" s="45" customFormat="1" ht="27" x14ac:dyDescent="0.3">
      <c r="B402" s="38"/>
      <c r="D402" s="212" t="s">
        <v>179</v>
      </c>
      <c r="F402" s="213" t="s">
        <v>2020</v>
      </c>
      <c r="M402" s="38"/>
      <c r="N402" s="214"/>
      <c r="O402" s="39"/>
      <c r="P402" s="39"/>
      <c r="Q402" s="39"/>
      <c r="R402" s="39"/>
      <c r="S402" s="39"/>
      <c r="T402" s="39"/>
      <c r="U402" s="39"/>
      <c r="V402" s="39"/>
      <c r="W402" s="39"/>
      <c r="X402" s="87"/>
      <c r="AT402" s="17" t="s">
        <v>179</v>
      </c>
      <c r="AU402" s="17" t="s">
        <v>177</v>
      </c>
    </row>
    <row r="403" spans="2:65" s="279" customFormat="1" ht="21.6" customHeight="1" x14ac:dyDescent="0.3">
      <c r="B403" s="278"/>
      <c r="C403" s="283"/>
      <c r="D403" s="289" t="s">
        <v>72</v>
      </c>
      <c r="E403" s="289" t="s">
        <v>2217</v>
      </c>
      <c r="F403" s="289" t="s">
        <v>2218</v>
      </c>
      <c r="G403" s="283"/>
      <c r="H403" s="283"/>
      <c r="I403" s="283"/>
      <c r="J403" s="283"/>
      <c r="K403" s="284">
        <f>BK403</f>
        <v>0</v>
      </c>
      <c r="L403" s="283"/>
      <c r="M403" s="278"/>
      <c r="N403" s="282"/>
      <c r="O403" s="283"/>
      <c r="P403" s="283"/>
      <c r="Q403" s="284">
        <f>SUM(Q404:Q405)</f>
        <v>0</v>
      </c>
      <c r="R403" s="284">
        <f>SUM(R404:R405)</f>
        <v>0</v>
      </c>
      <c r="S403" s="283"/>
      <c r="T403" s="285">
        <f>SUM(T404:T405)</f>
        <v>0</v>
      </c>
      <c r="U403" s="283"/>
      <c r="V403" s="285">
        <f>SUM(V404:V405)</f>
        <v>0</v>
      </c>
      <c r="W403" s="283"/>
      <c r="X403" s="286">
        <f>SUM(X404:X405)</f>
        <v>0</v>
      </c>
      <c r="AR403" s="280" t="s">
        <v>81</v>
      </c>
      <c r="AT403" s="287" t="s">
        <v>72</v>
      </c>
      <c r="AU403" s="287" t="s">
        <v>188</v>
      </c>
      <c r="AY403" s="280" t="s">
        <v>171</v>
      </c>
      <c r="BK403" s="288">
        <f>SUM(BK404:BK405)</f>
        <v>0</v>
      </c>
    </row>
    <row r="404" spans="2:65" s="45" customFormat="1" ht="16.5" customHeight="1" x14ac:dyDescent="0.3">
      <c r="B404" s="38"/>
      <c r="C404" s="201" t="s">
        <v>633</v>
      </c>
      <c r="D404" s="201" t="s">
        <v>173</v>
      </c>
      <c r="E404" s="202" t="s">
        <v>2219</v>
      </c>
      <c r="F404" s="203" t="s">
        <v>2220</v>
      </c>
      <c r="G404" s="204" t="s">
        <v>241</v>
      </c>
      <c r="H404" s="205">
        <v>42</v>
      </c>
      <c r="I404" s="7"/>
      <c r="J404" s="7"/>
      <c r="K404" s="206">
        <f>ROUND(P404*H404,2)</f>
        <v>0</v>
      </c>
      <c r="L404" s="203" t="s">
        <v>5</v>
      </c>
      <c r="M404" s="38"/>
      <c r="N404" s="207" t="s">
        <v>5</v>
      </c>
      <c r="O404" s="208" t="s">
        <v>42</v>
      </c>
      <c r="P404" s="144">
        <f>I404+J404</f>
        <v>0</v>
      </c>
      <c r="Q404" s="144">
        <f>ROUND(I404*H404,2)</f>
        <v>0</v>
      </c>
      <c r="R404" s="144">
        <f>ROUND(J404*H404,2)</f>
        <v>0</v>
      </c>
      <c r="S404" s="39"/>
      <c r="T404" s="209">
        <f>S404*H404</f>
        <v>0</v>
      </c>
      <c r="U404" s="209">
        <v>0</v>
      </c>
      <c r="V404" s="209">
        <f>U404*H404</f>
        <v>0</v>
      </c>
      <c r="W404" s="209">
        <v>0</v>
      </c>
      <c r="X404" s="210">
        <f>W404*H404</f>
        <v>0</v>
      </c>
      <c r="AR404" s="17" t="s">
        <v>177</v>
      </c>
      <c r="AT404" s="17" t="s">
        <v>173</v>
      </c>
      <c r="AU404" s="17" t="s">
        <v>177</v>
      </c>
      <c r="AY404" s="17" t="s">
        <v>171</v>
      </c>
      <c r="BE404" s="211">
        <f>IF(O404="základní",K404,0)</f>
        <v>0</v>
      </c>
      <c r="BF404" s="211">
        <f>IF(O404="snížená",K404,0)</f>
        <v>0</v>
      </c>
      <c r="BG404" s="211">
        <f>IF(O404="zákl. přenesená",K404,0)</f>
        <v>0</v>
      </c>
      <c r="BH404" s="211">
        <f>IF(O404="sníž. přenesená",K404,0)</f>
        <v>0</v>
      </c>
      <c r="BI404" s="211">
        <f>IF(O404="nulová",K404,0)</f>
        <v>0</v>
      </c>
      <c r="BJ404" s="17" t="s">
        <v>81</v>
      </c>
      <c r="BK404" s="211">
        <f>ROUND(P404*H404,2)</f>
        <v>0</v>
      </c>
      <c r="BL404" s="17" t="s">
        <v>177</v>
      </c>
      <c r="BM404" s="17" t="s">
        <v>1666</v>
      </c>
    </row>
    <row r="405" spans="2:65" s="45" customFormat="1" ht="27" x14ac:dyDescent="0.3">
      <c r="B405" s="38"/>
      <c r="D405" s="212" t="s">
        <v>179</v>
      </c>
      <c r="F405" s="213" t="s">
        <v>2020</v>
      </c>
      <c r="M405" s="38"/>
      <c r="N405" s="214"/>
      <c r="O405" s="39"/>
      <c r="P405" s="39"/>
      <c r="Q405" s="39"/>
      <c r="R405" s="39"/>
      <c r="S405" s="39"/>
      <c r="T405" s="39"/>
      <c r="U405" s="39"/>
      <c r="V405" s="39"/>
      <c r="W405" s="39"/>
      <c r="X405" s="87"/>
      <c r="AT405" s="17" t="s">
        <v>179</v>
      </c>
      <c r="AU405" s="17" t="s">
        <v>177</v>
      </c>
    </row>
    <row r="406" spans="2:65" s="279" customFormat="1" ht="21.6" customHeight="1" x14ac:dyDescent="0.3">
      <c r="B406" s="278"/>
      <c r="C406" s="283"/>
      <c r="D406" s="289" t="s">
        <v>72</v>
      </c>
      <c r="E406" s="289" t="s">
        <v>2221</v>
      </c>
      <c r="F406" s="289" t="s">
        <v>2222</v>
      </c>
      <c r="G406" s="283"/>
      <c r="H406" s="283"/>
      <c r="I406" s="283"/>
      <c r="J406" s="283"/>
      <c r="K406" s="284">
        <f>BK406</f>
        <v>0</v>
      </c>
      <c r="L406" s="283"/>
      <c r="M406" s="278"/>
      <c r="N406" s="282"/>
      <c r="O406" s="283"/>
      <c r="P406" s="283"/>
      <c r="Q406" s="284">
        <f>SUM(Q407:Q414)</f>
        <v>0</v>
      </c>
      <c r="R406" s="284">
        <f>SUM(R407:R414)</f>
        <v>0</v>
      </c>
      <c r="S406" s="283"/>
      <c r="T406" s="285">
        <f>SUM(T407:T414)</f>
        <v>0</v>
      </c>
      <c r="U406" s="283"/>
      <c r="V406" s="285">
        <f>SUM(V407:V414)</f>
        <v>0</v>
      </c>
      <c r="W406" s="283"/>
      <c r="X406" s="286">
        <f>SUM(X407:X414)</f>
        <v>0</v>
      </c>
      <c r="AR406" s="280" t="s">
        <v>81</v>
      </c>
      <c r="AT406" s="287" t="s">
        <v>72</v>
      </c>
      <c r="AU406" s="287" t="s">
        <v>188</v>
      </c>
      <c r="AY406" s="280" t="s">
        <v>171</v>
      </c>
      <c r="BK406" s="288">
        <f>SUM(BK407:BK414)</f>
        <v>0</v>
      </c>
    </row>
    <row r="407" spans="2:65" s="45" customFormat="1" ht="16.5" customHeight="1" x14ac:dyDescent="0.3">
      <c r="B407" s="38"/>
      <c r="C407" s="201" t="s">
        <v>1667</v>
      </c>
      <c r="D407" s="201" t="s">
        <v>173</v>
      </c>
      <c r="E407" s="202" t="s">
        <v>2223</v>
      </c>
      <c r="F407" s="203" t="s">
        <v>2224</v>
      </c>
      <c r="G407" s="204" t="s">
        <v>241</v>
      </c>
      <c r="H407" s="205">
        <v>28</v>
      </c>
      <c r="I407" s="7"/>
      <c r="J407" s="7"/>
      <c r="K407" s="206">
        <f>ROUND(P407*H407,2)</f>
        <v>0</v>
      </c>
      <c r="L407" s="203" t="s">
        <v>5</v>
      </c>
      <c r="M407" s="38"/>
      <c r="N407" s="207" t="s">
        <v>5</v>
      </c>
      <c r="O407" s="208" t="s">
        <v>42</v>
      </c>
      <c r="P407" s="144">
        <f>I407+J407</f>
        <v>0</v>
      </c>
      <c r="Q407" s="144">
        <f>ROUND(I407*H407,2)</f>
        <v>0</v>
      </c>
      <c r="R407" s="144">
        <f>ROUND(J407*H407,2)</f>
        <v>0</v>
      </c>
      <c r="S407" s="39"/>
      <c r="T407" s="209">
        <f>S407*H407</f>
        <v>0</v>
      </c>
      <c r="U407" s="209">
        <v>0</v>
      </c>
      <c r="V407" s="209">
        <f>U407*H407</f>
        <v>0</v>
      </c>
      <c r="W407" s="209">
        <v>0</v>
      </c>
      <c r="X407" s="210">
        <f>W407*H407</f>
        <v>0</v>
      </c>
      <c r="AR407" s="17" t="s">
        <v>177</v>
      </c>
      <c r="AT407" s="17" t="s">
        <v>173</v>
      </c>
      <c r="AU407" s="17" t="s">
        <v>177</v>
      </c>
      <c r="AY407" s="17" t="s">
        <v>171</v>
      </c>
      <c r="BE407" s="211">
        <f>IF(O407="základní",K407,0)</f>
        <v>0</v>
      </c>
      <c r="BF407" s="211">
        <f>IF(O407="snížená",K407,0)</f>
        <v>0</v>
      </c>
      <c r="BG407" s="211">
        <f>IF(O407="zákl. přenesená",K407,0)</f>
        <v>0</v>
      </c>
      <c r="BH407" s="211">
        <f>IF(O407="sníž. přenesená",K407,0)</f>
        <v>0</v>
      </c>
      <c r="BI407" s="211">
        <f>IF(O407="nulová",K407,0)</f>
        <v>0</v>
      </c>
      <c r="BJ407" s="17" t="s">
        <v>81</v>
      </c>
      <c r="BK407" s="211">
        <f>ROUND(P407*H407,2)</f>
        <v>0</v>
      </c>
      <c r="BL407" s="17" t="s">
        <v>177</v>
      </c>
      <c r="BM407" s="17" t="s">
        <v>1670</v>
      </c>
    </row>
    <row r="408" spans="2:65" s="45" customFormat="1" ht="27" x14ac:dyDescent="0.3">
      <c r="B408" s="38"/>
      <c r="D408" s="212" t="s">
        <v>179</v>
      </c>
      <c r="F408" s="213" t="s">
        <v>2020</v>
      </c>
      <c r="M408" s="38"/>
      <c r="N408" s="214"/>
      <c r="O408" s="39"/>
      <c r="P408" s="39"/>
      <c r="Q408" s="39"/>
      <c r="R408" s="39"/>
      <c r="S408" s="39"/>
      <c r="T408" s="39"/>
      <c r="U408" s="39"/>
      <c r="V408" s="39"/>
      <c r="W408" s="39"/>
      <c r="X408" s="87"/>
      <c r="AT408" s="17" t="s">
        <v>179</v>
      </c>
      <c r="AU408" s="17" t="s">
        <v>177</v>
      </c>
    </row>
    <row r="409" spans="2:65" s="45" customFormat="1" ht="16.5" customHeight="1" x14ac:dyDescent="0.3">
      <c r="B409" s="38"/>
      <c r="C409" s="201" t="s">
        <v>638</v>
      </c>
      <c r="D409" s="201" t="s">
        <v>173</v>
      </c>
      <c r="E409" s="202" t="s">
        <v>2225</v>
      </c>
      <c r="F409" s="203" t="s">
        <v>2226</v>
      </c>
      <c r="G409" s="204" t="s">
        <v>241</v>
      </c>
      <c r="H409" s="205">
        <v>44</v>
      </c>
      <c r="I409" s="7"/>
      <c r="J409" s="7"/>
      <c r="K409" s="206">
        <f>ROUND(P409*H409,2)</f>
        <v>0</v>
      </c>
      <c r="L409" s="203" t="s">
        <v>5</v>
      </c>
      <c r="M409" s="38"/>
      <c r="N409" s="207" t="s">
        <v>5</v>
      </c>
      <c r="O409" s="208" t="s">
        <v>42</v>
      </c>
      <c r="P409" s="144">
        <f>I409+J409</f>
        <v>0</v>
      </c>
      <c r="Q409" s="144">
        <f>ROUND(I409*H409,2)</f>
        <v>0</v>
      </c>
      <c r="R409" s="144">
        <f>ROUND(J409*H409,2)</f>
        <v>0</v>
      </c>
      <c r="S409" s="39"/>
      <c r="T409" s="209">
        <f>S409*H409</f>
        <v>0</v>
      </c>
      <c r="U409" s="209">
        <v>0</v>
      </c>
      <c r="V409" s="209">
        <f>U409*H409</f>
        <v>0</v>
      </c>
      <c r="W409" s="209">
        <v>0</v>
      </c>
      <c r="X409" s="210">
        <f>W409*H409</f>
        <v>0</v>
      </c>
      <c r="AR409" s="17" t="s">
        <v>177</v>
      </c>
      <c r="AT409" s="17" t="s">
        <v>173</v>
      </c>
      <c r="AU409" s="17" t="s">
        <v>177</v>
      </c>
      <c r="AY409" s="17" t="s">
        <v>171</v>
      </c>
      <c r="BE409" s="211">
        <f>IF(O409="základní",K409,0)</f>
        <v>0</v>
      </c>
      <c r="BF409" s="211">
        <f>IF(O409="snížená",K409,0)</f>
        <v>0</v>
      </c>
      <c r="BG409" s="211">
        <f>IF(O409="zákl. přenesená",K409,0)</f>
        <v>0</v>
      </c>
      <c r="BH409" s="211">
        <f>IF(O409="sníž. přenesená",K409,0)</f>
        <v>0</v>
      </c>
      <c r="BI409" s="211">
        <f>IF(O409="nulová",K409,0)</f>
        <v>0</v>
      </c>
      <c r="BJ409" s="17" t="s">
        <v>81</v>
      </c>
      <c r="BK409" s="211">
        <f>ROUND(P409*H409,2)</f>
        <v>0</v>
      </c>
      <c r="BL409" s="17" t="s">
        <v>177</v>
      </c>
      <c r="BM409" s="17" t="s">
        <v>1673</v>
      </c>
    </row>
    <row r="410" spans="2:65" s="45" customFormat="1" ht="27" x14ac:dyDescent="0.3">
      <c r="B410" s="38"/>
      <c r="C410" s="39"/>
      <c r="D410" s="262" t="s">
        <v>179</v>
      </c>
      <c r="E410" s="39"/>
      <c r="F410" s="269" t="s">
        <v>2020</v>
      </c>
      <c r="G410" s="39"/>
      <c r="H410" s="39"/>
      <c r="I410" s="39"/>
      <c r="J410" s="39"/>
      <c r="K410" s="39"/>
      <c r="L410" s="39"/>
      <c r="M410" s="38"/>
      <c r="N410" s="214"/>
      <c r="O410" s="39"/>
      <c r="P410" s="39"/>
      <c r="Q410" s="39"/>
      <c r="R410" s="39"/>
      <c r="S410" s="39"/>
      <c r="T410" s="39"/>
      <c r="U410" s="39"/>
      <c r="V410" s="39"/>
      <c r="W410" s="39"/>
      <c r="X410" s="87"/>
      <c r="AT410" s="17" t="s">
        <v>179</v>
      </c>
      <c r="AU410" s="17" t="s">
        <v>177</v>
      </c>
    </row>
    <row r="411" spans="2:65" s="45" customFormat="1" ht="16.5" customHeight="1" x14ac:dyDescent="0.3">
      <c r="B411" s="38"/>
      <c r="C411" s="201" t="s">
        <v>1675</v>
      </c>
      <c r="D411" s="201" t="s">
        <v>173</v>
      </c>
      <c r="E411" s="202" t="s">
        <v>2227</v>
      </c>
      <c r="F411" s="203" t="s">
        <v>2228</v>
      </c>
      <c r="G411" s="204" t="s">
        <v>241</v>
      </c>
      <c r="H411" s="205">
        <v>45</v>
      </c>
      <c r="I411" s="7"/>
      <c r="J411" s="7"/>
      <c r="K411" s="206">
        <f>ROUND(P411*H411,2)</f>
        <v>0</v>
      </c>
      <c r="L411" s="203" t="s">
        <v>5</v>
      </c>
      <c r="M411" s="38"/>
      <c r="N411" s="207" t="s">
        <v>5</v>
      </c>
      <c r="O411" s="208" t="s">
        <v>42</v>
      </c>
      <c r="P411" s="144">
        <f>I411+J411</f>
        <v>0</v>
      </c>
      <c r="Q411" s="144">
        <f>ROUND(I411*H411,2)</f>
        <v>0</v>
      </c>
      <c r="R411" s="144">
        <f>ROUND(J411*H411,2)</f>
        <v>0</v>
      </c>
      <c r="S411" s="39"/>
      <c r="T411" s="209">
        <f>S411*H411</f>
        <v>0</v>
      </c>
      <c r="U411" s="209">
        <v>0</v>
      </c>
      <c r="V411" s="209">
        <f>U411*H411</f>
        <v>0</v>
      </c>
      <c r="W411" s="209">
        <v>0</v>
      </c>
      <c r="X411" s="210">
        <f>W411*H411</f>
        <v>0</v>
      </c>
      <c r="AR411" s="17" t="s">
        <v>177</v>
      </c>
      <c r="AT411" s="17" t="s">
        <v>173</v>
      </c>
      <c r="AU411" s="17" t="s">
        <v>177</v>
      </c>
      <c r="AY411" s="17" t="s">
        <v>171</v>
      </c>
      <c r="BE411" s="211">
        <f>IF(O411="základní",K411,0)</f>
        <v>0</v>
      </c>
      <c r="BF411" s="211">
        <f>IF(O411="snížená",K411,0)</f>
        <v>0</v>
      </c>
      <c r="BG411" s="211">
        <f>IF(O411="zákl. přenesená",K411,0)</f>
        <v>0</v>
      </c>
      <c r="BH411" s="211">
        <f>IF(O411="sníž. přenesená",K411,0)</f>
        <v>0</v>
      </c>
      <c r="BI411" s="211">
        <f>IF(O411="nulová",K411,0)</f>
        <v>0</v>
      </c>
      <c r="BJ411" s="17" t="s">
        <v>81</v>
      </c>
      <c r="BK411" s="211">
        <f>ROUND(P411*H411,2)</f>
        <v>0</v>
      </c>
      <c r="BL411" s="17" t="s">
        <v>177</v>
      </c>
      <c r="BM411" s="17" t="s">
        <v>1678</v>
      </c>
    </row>
    <row r="412" spans="2:65" s="45" customFormat="1" ht="27" x14ac:dyDescent="0.3">
      <c r="B412" s="38"/>
      <c r="D412" s="212" t="s">
        <v>179</v>
      </c>
      <c r="F412" s="213" t="s">
        <v>2020</v>
      </c>
      <c r="M412" s="38"/>
      <c r="N412" s="214"/>
      <c r="O412" s="39"/>
      <c r="P412" s="39"/>
      <c r="Q412" s="39"/>
      <c r="R412" s="39"/>
      <c r="S412" s="39"/>
      <c r="T412" s="39"/>
      <c r="U412" s="39"/>
      <c r="V412" s="39"/>
      <c r="W412" s="39"/>
      <c r="X412" s="87"/>
      <c r="AT412" s="17" t="s">
        <v>179</v>
      </c>
      <c r="AU412" s="17" t="s">
        <v>177</v>
      </c>
    </row>
    <row r="413" spans="2:65" s="45" customFormat="1" ht="16.5" customHeight="1" x14ac:dyDescent="0.3">
      <c r="B413" s="38"/>
      <c r="C413" s="201" t="s">
        <v>746</v>
      </c>
      <c r="D413" s="201" t="s">
        <v>173</v>
      </c>
      <c r="E413" s="202" t="s">
        <v>2229</v>
      </c>
      <c r="F413" s="203" t="s">
        <v>2230</v>
      </c>
      <c r="G413" s="204" t="s">
        <v>241</v>
      </c>
      <c r="H413" s="205">
        <v>6</v>
      </c>
      <c r="I413" s="7"/>
      <c r="J413" s="7"/>
      <c r="K413" s="206">
        <f>ROUND(P413*H413,2)</f>
        <v>0</v>
      </c>
      <c r="L413" s="203" t="s">
        <v>5</v>
      </c>
      <c r="M413" s="38"/>
      <c r="N413" s="207" t="s">
        <v>5</v>
      </c>
      <c r="O413" s="208" t="s">
        <v>42</v>
      </c>
      <c r="P413" s="144">
        <f>I413+J413</f>
        <v>0</v>
      </c>
      <c r="Q413" s="144">
        <f>ROUND(I413*H413,2)</f>
        <v>0</v>
      </c>
      <c r="R413" s="144">
        <f>ROUND(J413*H413,2)</f>
        <v>0</v>
      </c>
      <c r="S413" s="39"/>
      <c r="T413" s="209">
        <f>S413*H413</f>
        <v>0</v>
      </c>
      <c r="U413" s="209">
        <v>0</v>
      </c>
      <c r="V413" s="209">
        <f>U413*H413</f>
        <v>0</v>
      </c>
      <c r="W413" s="209">
        <v>0</v>
      </c>
      <c r="X413" s="210">
        <f>W413*H413</f>
        <v>0</v>
      </c>
      <c r="AR413" s="17" t="s">
        <v>177</v>
      </c>
      <c r="AT413" s="17" t="s">
        <v>173</v>
      </c>
      <c r="AU413" s="17" t="s">
        <v>177</v>
      </c>
      <c r="AY413" s="17" t="s">
        <v>171</v>
      </c>
      <c r="BE413" s="211">
        <f>IF(O413="základní",K413,0)</f>
        <v>0</v>
      </c>
      <c r="BF413" s="211">
        <f>IF(O413="snížená",K413,0)</f>
        <v>0</v>
      </c>
      <c r="BG413" s="211">
        <f>IF(O413="zákl. přenesená",K413,0)</f>
        <v>0</v>
      </c>
      <c r="BH413" s="211">
        <f>IF(O413="sníž. přenesená",K413,0)</f>
        <v>0</v>
      </c>
      <c r="BI413" s="211">
        <f>IF(O413="nulová",K413,0)</f>
        <v>0</v>
      </c>
      <c r="BJ413" s="17" t="s">
        <v>81</v>
      </c>
      <c r="BK413" s="211">
        <f>ROUND(P413*H413,2)</f>
        <v>0</v>
      </c>
      <c r="BL413" s="17" t="s">
        <v>177</v>
      </c>
      <c r="BM413" s="17" t="s">
        <v>1683</v>
      </c>
    </row>
    <row r="414" spans="2:65" s="45" customFormat="1" ht="27" x14ac:dyDescent="0.3">
      <c r="B414" s="38"/>
      <c r="D414" s="212" t="s">
        <v>179</v>
      </c>
      <c r="F414" s="213" t="s">
        <v>2020</v>
      </c>
      <c r="M414" s="38"/>
      <c r="N414" s="214"/>
      <c r="O414" s="39"/>
      <c r="P414" s="39"/>
      <c r="Q414" s="39"/>
      <c r="R414" s="39"/>
      <c r="S414" s="39"/>
      <c r="T414" s="39"/>
      <c r="U414" s="39"/>
      <c r="V414" s="39"/>
      <c r="W414" s="39"/>
      <c r="X414" s="87"/>
      <c r="AT414" s="17" t="s">
        <v>179</v>
      </c>
      <c r="AU414" s="17" t="s">
        <v>177</v>
      </c>
    </row>
    <row r="415" spans="2:65" s="279" customFormat="1" ht="21.6" customHeight="1" x14ac:dyDescent="0.3">
      <c r="B415" s="278"/>
      <c r="C415" s="283"/>
      <c r="D415" s="289" t="s">
        <v>72</v>
      </c>
      <c r="E415" s="289" t="s">
        <v>2231</v>
      </c>
      <c r="F415" s="289" t="s">
        <v>2232</v>
      </c>
      <c r="G415" s="283"/>
      <c r="H415" s="283"/>
      <c r="I415" s="283"/>
      <c r="J415" s="283"/>
      <c r="K415" s="284">
        <f>BK415</f>
        <v>0</v>
      </c>
      <c r="L415" s="283"/>
      <c r="M415" s="278"/>
      <c r="N415" s="282"/>
      <c r="O415" s="283"/>
      <c r="P415" s="283"/>
      <c r="Q415" s="284">
        <f>SUM(Q416:Q437)</f>
        <v>0</v>
      </c>
      <c r="R415" s="284">
        <f>SUM(R416:R437)</f>
        <v>0</v>
      </c>
      <c r="S415" s="283"/>
      <c r="T415" s="285">
        <f>SUM(T416:T437)</f>
        <v>0</v>
      </c>
      <c r="U415" s="283"/>
      <c r="V415" s="285">
        <f>SUM(V416:V437)</f>
        <v>0</v>
      </c>
      <c r="W415" s="283"/>
      <c r="X415" s="286">
        <f>SUM(X416:X437)</f>
        <v>0</v>
      </c>
      <c r="AR415" s="280" t="s">
        <v>81</v>
      </c>
      <c r="AT415" s="287" t="s">
        <v>72</v>
      </c>
      <c r="AU415" s="287" t="s">
        <v>188</v>
      </c>
      <c r="AY415" s="280" t="s">
        <v>171</v>
      </c>
      <c r="BK415" s="288">
        <f>SUM(BK416:BK437)</f>
        <v>0</v>
      </c>
    </row>
    <row r="416" spans="2:65" s="45" customFormat="1" ht="16.5" customHeight="1" x14ac:dyDescent="0.3">
      <c r="B416" s="38"/>
      <c r="C416" s="201" t="s">
        <v>1685</v>
      </c>
      <c r="D416" s="201" t="s">
        <v>173</v>
      </c>
      <c r="E416" s="202" t="s">
        <v>2233</v>
      </c>
      <c r="F416" s="203" t="s">
        <v>2234</v>
      </c>
      <c r="G416" s="204" t="s">
        <v>241</v>
      </c>
      <c r="H416" s="205">
        <v>19.2</v>
      </c>
      <c r="I416" s="7"/>
      <c r="J416" s="7"/>
      <c r="K416" s="206">
        <f>ROUND(P416*H416,2)</f>
        <v>0</v>
      </c>
      <c r="L416" s="203" t="s">
        <v>5</v>
      </c>
      <c r="M416" s="38"/>
      <c r="N416" s="207" t="s">
        <v>5</v>
      </c>
      <c r="O416" s="208" t="s">
        <v>42</v>
      </c>
      <c r="P416" s="144">
        <f>I416+J416</f>
        <v>0</v>
      </c>
      <c r="Q416" s="144">
        <f>ROUND(I416*H416,2)</f>
        <v>0</v>
      </c>
      <c r="R416" s="144">
        <f>ROUND(J416*H416,2)</f>
        <v>0</v>
      </c>
      <c r="S416" s="39"/>
      <c r="T416" s="209">
        <f>S416*H416</f>
        <v>0</v>
      </c>
      <c r="U416" s="209">
        <v>0</v>
      </c>
      <c r="V416" s="209">
        <f>U416*H416</f>
        <v>0</v>
      </c>
      <c r="W416" s="209">
        <v>0</v>
      </c>
      <c r="X416" s="210">
        <f>W416*H416</f>
        <v>0</v>
      </c>
      <c r="AR416" s="17" t="s">
        <v>177</v>
      </c>
      <c r="AT416" s="17" t="s">
        <v>173</v>
      </c>
      <c r="AU416" s="17" t="s">
        <v>177</v>
      </c>
      <c r="AY416" s="17" t="s">
        <v>171</v>
      </c>
      <c r="BE416" s="211">
        <f>IF(O416="základní",K416,0)</f>
        <v>0</v>
      </c>
      <c r="BF416" s="211">
        <f>IF(O416="snížená",K416,0)</f>
        <v>0</v>
      </c>
      <c r="BG416" s="211">
        <f>IF(O416="zákl. přenesená",K416,0)</f>
        <v>0</v>
      </c>
      <c r="BH416" s="211">
        <f>IF(O416="sníž. přenesená",K416,0)</f>
        <v>0</v>
      </c>
      <c r="BI416" s="211">
        <f>IF(O416="nulová",K416,0)</f>
        <v>0</v>
      </c>
      <c r="BJ416" s="17" t="s">
        <v>81</v>
      </c>
      <c r="BK416" s="211">
        <f>ROUND(P416*H416,2)</f>
        <v>0</v>
      </c>
      <c r="BL416" s="17" t="s">
        <v>177</v>
      </c>
      <c r="BM416" s="17" t="s">
        <v>1688</v>
      </c>
    </row>
    <row r="417" spans="2:65" s="45" customFormat="1" ht="27" x14ac:dyDescent="0.3">
      <c r="B417" s="38"/>
      <c r="D417" s="212" t="s">
        <v>179</v>
      </c>
      <c r="F417" s="213" t="s">
        <v>2020</v>
      </c>
      <c r="M417" s="38"/>
      <c r="N417" s="214"/>
      <c r="O417" s="39"/>
      <c r="P417" s="39"/>
      <c r="Q417" s="39"/>
      <c r="R417" s="39"/>
      <c r="S417" s="39"/>
      <c r="T417" s="39"/>
      <c r="U417" s="39"/>
      <c r="V417" s="39"/>
      <c r="W417" s="39"/>
      <c r="X417" s="87"/>
      <c r="AT417" s="17" t="s">
        <v>179</v>
      </c>
      <c r="AU417" s="17" t="s">
        <v>177</v>
      </c>
    </row>
    <row r="418" spans="2:65" s="45" customFormat="1" ht="16.5" customHeight="1" x14ac:dyDescent="0.3">
      <c r="B418" s="38"/>
      <c r="C418" s="201" t="s">
        <v>749</v>
      </c>
      <c r="D418" s="201" t="s">
        <v>173</v>
      </c>
      <c r="E418" s="202" t="s">
        <v>2235</v>
      </c>
      <c r="F418" s="203" t="s">
        <v>2236</v>
      </c>
      <c r="G418" s="204" t="s">
        <v>241</v>
      </c>
      <c r="H418" s="205">
        <v>126</v>
      </c>
      <c r="I418" s="7"/>
      <c r="J418" s="7"/>
      <c r="K418" s="206">
        <f>ROUND(P418*H418,2)</f>
        <v>0</v>
      </c>
      <c r="L418" s="203" t="s">
        <v>5</v>
      </c>
      <c r="M418" s="38"/>
      <c r="N418" s="207" t="s">
        <v>5</v>
      </c>
      <c r="O418" s="208" t="s">
        <v>42</v>
      </c>
      <c r="P418" s="144">
        <f>I418+J418</f>
        <v>0</v>
      </c>
      <c r="Q418" s="144">
        <f>ROUND(I418*H418,2)</f>
        <v>0</v>
      </c>
      <c r="R418" s="144">
        <f>ROUND(J418*H418,2)</f>
        <v>0</v>
      </c>
      <c r="S418" s="39"/>
      <c r="T418" s="209">
        <f>S418*H418</f>
        <v>0</v>
      </c>
      <c r="U418" s="209">
        <v>0</v>
      </c>
      <c r="V418" s="209">
        <f>U418*H418</f>
        <v>0</v>
      </c>
      <c r="W418" s="209">
        <v>0</v>
      </c>
      <c r="X418" s="210">
        <f>W418*H418</f>
        <v>0</v>
      </c>
      <c r="AR418" s="17" t="s">
        <v>177</v>
      </c>
      <c r="AT418" s="17" t="s">
        <v>173</v>
      </c>
      <c r="AU418" s="17" t="s">
        <v>177</v>
      </c>
      <c r="AY418" s="17" t="s">
        <v>171</v>
      </c>
      <c r="BE418" s="211">
        <f>IF(O418="základní",K418,0)</f>
        <v>0</v>
      </c>
      <c r="BF418" s="211">
        <f>IF(O418="snížená",K418,0)</f>
        <v>0</v>
      </c>
      <c r="BG418" s="211">
        <f>IF(O418="zákl. přenesená",K418,0)</f>
        <v>0</v>
      </c>
      <c r="BH418" s="211">
        <f>IF(O418="sníž. přenesená",K418,0)</f>
        <v>0</v>
      </c>
      <c r="BI418" s="211">
        <f>IF(O418="nulová",K418,0)</f>
        <v>0</v>
      </c>
      <c r="BJ418" s="17" t="s">
        <v>81</v>
      </c>
      <c r="BK418" s="211">
        <f>ROUND(P418*H418,2)</f>
        <v>0</v>
      </c>
      <c r="BL418" s="17" t="s">
        <v>177</v>
      </c>
      <c r="BM418" s="17" t="s">
        <v>1692</v>
      </c>
    </row>
    <row r="419" spans="2:65" s="45" customFormat="1" ht="27" x14ac:dyDescent="0.3">
      <c r="B419" s="38"/>
      <c r="C419" s="39"/>
      <c r="D419" s="262" t="s">
        <v>179</v>
      </c>
      <c r="E419" s="39"/>
      <c r="F419" s="269" t="s">
        <v>2020</v>
      </c>
      <c r="G419" s="39"/>
      <c r="H419" s="39"/>
      <c r="I419" s="39"/>
      <c r="J419" s="39"/>
      <c r="K419" s="39"/>
      <c r="L419" s="39"/>
      <c r="M419" s="38"/>
      <c r="N419" s="214"/>
      <c r="O419" s="39"/>
      <c r="P419" s="39"/>
      <c r="Q419" s="39"/>
      <c r="R419" s="39"/>
      <c r="S419" s="39"/>
      <c r="T419" s="39"/>
      <c r="U419" s="39"/>
      <c r="V419" s="39"/>
      <c r="W419" s="39"/>
      <c r="X419" s="87"/>
      <c r="AT419" s="17" t="s">
        <v>179</v>
      </c>
      <c r="AU419" s="17" t="s">
        <v>177</v>
      </c>
    </row>
    <row r="420" spans="2:65" s="45" customFormat="1" ht="16.5" customHeight="1" x14ac:dyDescent="0.3">
      <c r="B420" s="38"/>
      <c r="C420" s="201" t="s">
        <v>1698</v>
      </c>
      <c r="D420" s="201" t="s">
        <v>173</v>
      </c>
      <c r="E420" s="202" t="s">
        <v>2237</v>
      </c>
      <c r="F420" s="203" t="s">
        <v>2234</v>
      </c>
      <c r="G420" s="204" t="s">
        <v>241</v>
      </c>
      <c r="H420" s="205">
        <v>510.45</v>
      </c>
      <c r="I420" s="7"/>
      <c r="J420" s="7"/>
      <c r="K420" s="206">
        <f>ROUND(P420*H420,2)</f>
        <v>0</v>
      </c>
      <c r="L420" s="203" t="s">
        <v>5</v>
      </c>
      <c r="M420" s="38"/>
      <c r="N420" s="207" t="s">
        <v>5</v>
      </c>
      <c r="O420" s="208" t="s">
        <v>42</v>
      </c>
      <c r="P420" s="144">
        <f>I420+J420</f>
        <v>0</v>
      </c>
      <c r="Q420" s="144">
        <f>ROUND(I420*H420,2)</f>
        <v>0</v>
      </c>
      <c r="R420" s="144">
        <f>ROUND(J420*H420,2)</f>
        <v>0</v>
      </c>
      <c r="S420" s="39"/>
      <c r="T420" s="209">
        <f>S420*H420</f>
        <v>0</v>
      </c>
      <c r="U420" s="209">
        <v>0</v>
      </c>
      <c r="V420" s="209">
        <f>U420*H420</f>
        <v>0</v>
      </c>
      <c r="W420" s="209">
        <v>0</v>
      </c>
      <c r="X420" s="210">
        <f>W420*H420</f>
        <v>0</v>
      </c>
      <c r="AR420" s="17" t="s">
        <v>177</v>
      </c>
      <c r="AT420" s="17" t="s">
        <v>173</v>
      </c>
      <c r="AU420" s="17" t="s">
        <v>177</v>
      </c>
      <c r="AY420" s="17" t="s">
        <v>171</v>
      </c>
      <c r="BE420" s="211">
        <f>IF(O420="základní",K420,0)</f>
        <v>0</v>
      </c>
      <c r="BF420" s="211">
        <f>IF(O420="snížená",K420,0)</f>
        <v>0</v>
      </c>
      <c r="BG420" s="211">
        <f>IF(O420="zákl. přenesená",K420,0)</f>
        <v>0</v>
      </c>
      <c r="BH420" s="211">
        <f>IF(O420="sníž. přenesená",K420,0)</f>
        <v>0</v>
      </c>
      <c r="BI420" s="211">
        <f>IF(O420="nulová",K420,0)</f>
        <v>0</v>
      </c>
      <c r="BJ420" s="17" t="s">
        <v>81</v>
      </c>
      <c r="BK420" s="211">
        <f>ROUND(P420*H420,2)</f>
        <v>0</v>
      </c>
      <c r="BL420" s="17" t="s">
        <v>177</v>
      </c>
      <c r="BM420" s="17" t="s">
        <v>1701</v>
      </c>
    </row>
    <row r="421" spans="2:65" s="45" customFormat="1" ht="27" x14ac:dyDescent="0.3">
      <c r="B421" s="38"/>
      <c r="D421" s="212" t="s">
        <v>179</v>
      </c>
      <c r="F421" s="213" t="s">
        <v>2020</v>
      </c>
      <c r="M421" s="38"/>
      <c r="N421" s="214"/>
      <c r="O421" s="39"/>
      <c r="P421" s="39"/>
      <c r="Q421" s="39"/>
      <c r="R421" s="39"/>
      <c r="S421" s="39"/>
      <c r="T421" s="39"/>
      <c r="U421" s="39"/>
      <c r="V421" s="39"/>
      <c r="W421" s="39"/>
      <c r="X421" s="87"/>
      <c r="AT421" s="17" t="s">
        <v>179</v>
      </c>
      <c r="AU421" s="17" t="s">
        <v>177</v>
      </c>
    </row>
    <row r="422" spans="2:65" s="45" customFormat="1" ht="16.5" customHeight="1" x14ac:dyDescent="0.3">
      <c r="B422" s="38"/>
      <c r="C422" s="201" t="s">
        <v>752</v>
      </c>
      <c r="D422" s="201" t="s">
        <v>173</v>
      </c>
      <c r="E422" s="202" t="s">
        <v>2238</v>
      </c>
      <c r="F422" s="203" t="s">
        <v>2239</v>
      </c>
      <c r="G422" s="204" t="s">
        <v>241</v>
      </c>
      <c r="H422" s="205">
        <v>183.14</v>
      </c>
      <c r="I422" s="7"/>
      <c r="J422" s="7"/>
      <c r="K422" s="206">
        <f>ROUND(P422*H422,2)</f>
        <v>0</v>
      </c>
      <c r="L422" s="203" t="s">
        <v>5</v>
      </c>
      <c r="M422" s="38"/>
      <c r="N422" s="207" t="s">
        <v>5</v>
      </c>
      <c r="O422" s="208" t="s">
        <v>42</v>
      </c>
      <c r="P422" s="144">
        <f>I422+J422</f>
        <v>0</v>
      </c>
      <c r="Q422" s="144">
        <f>ROUND(I422*H422,2)</f>
        <v>0</v>
      </c>
      <c r="R422" s="144">
        <f>ROUND(J422*H422,2)</f>
        <v>0</v>
      </c>
      <c r="S422" s="39"/>
      <c r="T422" s="209">
        <f>S422*H422</f>
        <v>0</v>
      </c>
      <c r="U422" s="209">
        <v>0</v>
      </c>
      <c r="V422" s="209">
        <f>U422*H422</f>
        <v>0</v>
      </c>
      <c r="W422" s="209">
        <v>0</v>
      </c>
      <c r="X422" s="210">
        <f>W422*H422</f>
        <v>0</v>
      </c>
      <c r="AR422" s="17" t="s">
        <v>177</v>
      </c>
      <c r="AT422" s="17" t="s">
        <v>173</v>
      </c>
      <c r="AU422" s="17" t="s">
        <v>177</v>
      </c>
      <c r="AY422" s="17" t="s">
        <v>171</v>
      </c>
      <c r="BE422" s="211">
        <f>IF(O422="základní",K422,0)</f>
        <v>0</v>
      </c>
      <c r="BF422" s="211">
        <f>IF(O422="snížená",K422,0)</f>
        <v>0</v>
      </c>
      <c r="BG422" s="211">
        <f>IF(O422="zákl. přenesená",K422,0)</f>
        <v>0</v>
      </c>
      <c r="BH422" s="211">
        <f>IF(O422="sníž. přenesená",K422,0)</f>
        <v>0</v>
      </c>
      <c r="BI422" s="211">
        <f>IF(O422="nulová",K422,0)</f>
        <v>0</v>
      </c>
      <c r="BJ422" s="17" t="s">
        <v>81</v>
      </c>
      <c r="BK422" s="211">
        <f>ROUND(P422*H422,2)</f>
        <v>0</v>
      </c>
      <c r="BL422" s="17" t="s">
        <v>177</v>
      </c>
      <c r="BM422" s="17" t="s">
        <v>1705</v>
      </c>
    </row>
    <row r="423" spans="2:65" s="45" customFormat="1" ht="27" x14ac:dyDescent="0.3">
      <c r="B423" s="38"/>
      <c r="D423" s="212" t="s">
        <v>179</v>
      </c>
      <c r="F423" s="213" t="s">
        <v>2020</v>
      </c>
      <c r="M423" s="38"/>
      <c r="N423" s="214"/>
      <c r="O423" s="39"/>
      <c r="P423" s="39"/>
      <c r="Q423" s="39"/>
      <c r="R423" s="39"/>
      <c r="S423" s="39"/>
      <c r="T423" s="39"/>
      <c r="U423" s="39"/>
      <c r="V423" s="39"/>
      <c r="W423" s="39"/>
      <c r="X423" s="87"/>
      <c r="AT423" s="17" t="s">
        <v>179</v>
      </c>
      <c r="AU423" s="17" t="s">
        <v>177</v>
      </c>
    </row>
    <row r="424" spans="2:65" s="45" customFormat="1" ht="16.5" customHeight="1" x14ac:dyDescent="0.3">
      <c r="B424" s="38"/>
      <c r="C424" s="201" t="s">
        <v>1706</v>
      </c>
      <c r="D424" s="201" t="s">
        <v>173</v>
      </c>
      <c r="E424" s="202" t="s">
        <v>2240</v>
      </c>
      <c r="F424" s="203" t="s">
        <v>2236</v>
      </c>
      <c r="G424" s="204" t="s">
        <v>241</v>
      </c>
      <c r="H424" s="205">
        <v>11.34</v>
      </c>
      <c r="I424" s="7"/>
      <c r="J424" s="7"/>
      <c r="K424" s="206">
        <f>ROUND(P424*H424,2)</f>
        <v>0</v>
      </c>
      <c r="L424" s="203" t="s">
        <v>5</v>
      </c>
      <c r="M424" s="38"/>
      <c r="N424" s="207" t="s">
        <v>5</v>
      </c>
      <c r="O424" s="208" t="s">
        <v>42</v>
      </c>
      <c r="P424" s="144">
        <f>I424+J424</f>
        <v>0</v>
      </c>
      <c r="Q424" s="144">
        <f>ROUND(I424*H424,2)</f>
        <v>0</v>
      </c>
      <c r="R424" s="144">
        <f>ROUND(J424*H424,2)</f>
        <v>0</v>
      </c>
      <c r="S424" s="39"/>
      <c r="T424" s="209">
        <f>S424*H424</f>
        <v>0</v>
      </c>
      <c r="U424" s="209">
        <v>0</v>
      </c>
      <c r="V424" s="209">
        <f>U424*H424</f>
        <v>0</v>
      </c>
      <c r="W424" s="209">
        <v>0</v>
      </c>
      <c r="X424" s="210">
        <f>W424*H424</f>
        <v>0</v>
      </c>
      <c r="AR424" s="17" t="s">
        <v>177</v>
      </c>
      <c r="AT424" s="17" t="s">
        <v>173</v>
      </c>
      <c r="AU424" s="17" t="s">
        <v>177</v>
      </c>
      <c r="AY424" s="17" t="s">
        <v>171</v>
      </c>
      <c r="BE424" s="211">
        <f>IF(O424="základní",K424,0)</f>
        <v>0</v>
      </c>
      <c r="BF424" s="211">
        <f>IF(O424="snížená",K424,0)</f>
        <v>0</v>
      </c>
      <c r="BG424" s="211">
        <f>IF(O424="zákl. přenesená",K424,0)</f>
        <v>0</v>
      </c>
      <c r="BH424" s="211">
        <f>IF(O424="sníž. přenesená",K424,0)</f>
        <v>0</v>
      </c>
      <c r="BI424" s="211">
        <f>IF(O424="nulová",K424,0)</f>
        <v>0</v>
      </c>
      <c r="BJ424" s="17" t="s">
        <v>81</v>
      </c>
      <c r="BK424" s="211">
        <f>ROUND(P424*H424,2)</f>
        <v>0</v>
      </c>
      <c r="BL424" s="17" t="s">
        <v>177</v>
      </c>
      <c r="BM424" s="17" t="s">
        <v>1709</v>
      </c>
    </row>
    <row r="425" spans="2:65" s="45" customFormat="1" ht="27" x14ac:dyDescent="0.3">
      <c r="B425" s="38"/>
      <c r="C425" s="39"/>
      <c r="D425" s="262" t="s">
        <v>179</v>
      </c>
      <c r="E425" s="39"/>
      <c r="F425" s="269" t="s">
        <v>2020</v>
      </c>
      <c r="G425" s="39"/>
      <c r="H425" s="39"/>
      <c r="I425" s="39"/>
      <c r="J425" s="39"/>
      <c r="K425" s="39"/>
      <c r="L425" s="39"/>
      <c r="M425" s="38"/>
      <c r="N425" s="214"/>
      <c r="O425" s="39"/>
      <c r="P425" s="39"/>
      <c r="Q425" s="39"/>
      <c r="R425" s="39"/>
      <c r="S425" s="39"/>
      <c r="T425" s="39"/>
      <c r="U425" s="39"/>
      <c r="V425" s="39"/>
      <c r="W425" s="39"/>
      <c r="X425" s="87"/>
      <c r="AT425" s="17" t="s">
        <v>179</v>
      </c>
      <c r="AU425" s="17" t="s">
        <v>177</v>
      </c>
    </row>
    <row r="426" spans="2:65" s="45" customFormat="1" ht="16.5" customHeight="1" x14ac:dyDescent="0.3">
      <c r="B426" s="38"/>
      <c r="C426" s="201" t="s">
        <v>755</v>
      </c>
      <c r="D426" s="201" t="s">
        <v>173</v>
      </c>
      <c r="E426" s="202" t="s">
        <v>2241</v>
      </c>
      <c r="F426" s="203" t="s">
        <v>2242</v>
      </c>
      <c r="G426" s="204" t="s">
        <v>241</v>
      </c>
      <c r="H426" s="205">
        <v>259</v>
      </c>
      <c r="I426" s="7"/>
      <c r="J426" s="7"/>
      <c r="K426" s="206">
        <f>ROUND(P426*H426,2)</f>
        <v>0</v>
      </c>
      <c r="L426" s="203" t="s">
        <v>5</v>
      </c>
      <c r="M426" s="38"/>
      <c r="N426" s="207" t="s">
        <v>5</v>
      </c>
      <c r="O426" s="208" t="s">
        <v>42</v>
      </c>
      <c r="P426" s="144">
        <f>I426+J426</f>
        <v>0</v>
      </c>
      <c r="Q426" s="144">
        <f>ROUND(I426*H426,2)</f>
        <v>0</v>
      </c>
      <c r="R426" s="144">
        <f>ROUND(J426*H426,2)</f>
        <v>0</v>
      </c>
      <c r="S426" s="39"/>
      <c r="T426" s="209">
        <f>S426*H426</f>
        <v>0</v>
      </c>
      <c r="U426" s="209">
        <v>0</v>
      </c>
      <c r="V426" s="209">
        <f>U426*H426</f>
        <v>0</v>
      </c>
      <c r="W426" s="209">
        <v>0</v>
      </c>
      <c r="X426" s="210">
        <f>W426*H426</f>
        <v>0</v>
      </c>
      <c r="AR426" s="17" t="s">
        <v>177</v>
      </c>
      <c r="AT426" s="17" t="s">
        <v>173</v>
      </c>
      <c r="AU426" s="17" t="s">
        <v>177</v>
      </c>
      <c r="AY426" s="17" t="s">
        <v>171</v>
      </c>
      <c r="BE426" s="211">
        <f>IF(O426="základní",K426,0)</f>
        <v>0</v>
      </c>
      <c r="BF426" s="211">
        <f>IF(O426="snížená",K426,0)</f>
        <v>0</v>
      </c>
      <c r="BG426" s="211">
        <f>IF(O426="zákl. přenesená",K426,0)</f>
        <v>0</v>
      </c>
      <c r="BH426" s="211">
        <f>IF(O426="sníž. přenesená",K426,0)</f>
        <v>0</v>
      </c>
      <c r="BI426" s="211">
        <f>IF(O426="nulová",K426,0)</f>
        <v>0</v>
      </c>
      <c r="BJ426" s="17" t="s">
        <v>81</v>
      </c>
      <c r="BK426" s="211">
        <f>ROUND(P426*H426,2)</f>
        <v>0</v>
      </c>
      <c r="BL426" s="17" t="s">
        <v>177</v>
      </c>
      <c r="BM426" s="17" t="s">
        <v>1713</v>
      </c>
    </row>
    <row r="427" spans="2:65" s="45" customFormat="1" ht="27" x14ac:dyDescent="0.3">
      <c r="B427" s="38"/>
      <c r="D427" s="212" t="s">
        <v>179</v>
      </c>
      <c r="F427" s="213" t="s">
        <v>2020</v>
      </c>
      <c r="M427" s="38"/>
      <c r="N427" s="214"/>
      <c r="O427" s="39"/>
      <c r="P427" s="39"/>
      <c r="Q427" s="39"/>
      <c r="R427" s="39"/>
      <c r="S427" s="39"/>
      <c r="T427" s="39"/>
      <c r="U427" s="39"/>
      <c r="V427" s="39"/>
      <c r="W427" s="39"/>
      <c r="X427" s="87"/>
      <c r="AT427" s="17" t="s">
        <v>179</v>
      </c>
      <c r="AU427" s="17" t="s">
        <v>177</v>
      </c>
    </row>
    <row r="428" spans="2:65" s="45" customFormat="1" ht="16.5" customHeight="1" x14ac:dyDescent="0.3">
      <c r="B428" s="38"/>
      <c r="C428" s="201" t="s">
        <v>1715</v>
      </c>
      <c r="D428" s="201" t="s">
        <v>173</v>
      </c>
      <c r="E428" s="202" t="s">
        <v>2243</v>
      </c>
      <c r="F428" s="203" t="s">
        <v>2244</v>
      </c>
      <c r="G428" s="204" t="s">
        <v>241</v>
      </c>
      <c r="H428" s="205">
        <v>210.55</v>
      </c>
      <c r="I428" s="7"/>
      <c r="J428" s="7"/>
      <c r="K428" s="206">
        <f>ROUND(P428*H428,2)</f>
        <v>0</v>
      </c>
      <c r="L428" s="203" t="s">
        <v>5</v>
      </c>
      <c r="M428" s="38"/>
      <c r="N428" s="207" t="s">
        <v>5</v>
      </c>
      <c r="O428" s="208" t="s">
        <v>42</v>
      </c>
      <c r="P428" s="144">
        <f>I428+J428</f>
        <v>0</v>
      </c>
      <c r="Q428" s="144">
        <f>ROUND(I428*H428,2)</f>
        <v>0</v>
      </c>
      <c r="R428" s="144">
        <f>ROUND(J428*H428,2)</f>
        <v>0</v>
      </c>
      <c r="S428" s="39"/>
      <c r="T428" s="209">
        <f>S428*H428</f>
        <v>0</v>
      </c>
      <c r="U428" s="209">
        <v>0</v>
      </c>
      <c r="V428" s="209">
        <f>U428*H428</f>
        <v>0</v>
      </c>
      <c r="W428" s="209">
        <v>0</v>
      </c>
      <c r="X428" s="210">
        <f>W428*H428</f>
        <v>0</v>
      </c>
      <c r="AR428" s="17" t="s">
        <v>177</v>
      </c>
      <c r="AT428" s="17" t="s">
        <v>173</v>
      </c>
      <c r="AU428" s="17" t="s">
        <v>177</v>
      </c>
      <c r="AY428" s="17" t="s">
        <v>171</v>
      </c>
      <c r="BE428" s="211">
        <f>IF(O428="základní",K428,0)</f>
        <v>0</v>
      </c>
      <c r="BF428" s="211">
        <f>IF(O428="snížená",K428,0)</f>
        <v>0</v>
      </c>
      <c r="BG428" s="211">
        <f>IF(O428="zákl. přenesená",K428,0)</f>
        <v>0</v>
      </c>
      <c r="BH428" s="211">
        <f>IF(O428="sníž. přenesená",K428,0)</f>
        <v>0</v>
      </c>
      <c r="BI428" s="211">
        <f>IF(O428="nulová",K428,0)</f>
        <v>0</v>
      </c>
      <c r="BJ428" s="17" t="s">
        <v>81</v>
      </c>
      <c r="BK428" s="211">
        <f>ROUND(P428*H428,2)</f>
        <v>0</v>
      </c>
      <c r="BL428" s="17" t="s">
        <v>177</v>
      </c>
      <c r="BM428" s="17" t="s">
        <v>1718</v>
      </c>
    </row>
    <row r="429" spans="2:65" s="45" customFormat="1" ht="27" x14ac:dyDescent="0.3">
      <c r="B429" s="38"/>
      <c r="D429" s="212" t="s">
        <v>179</v>
      </c>
      <c r="F429" s="213" t="s">
        <v>2020</v>
      </c>
      <c r="M429" s="38"/>
      <c r="N429" s="214"/>
      <c r="O429" s="39"/>
      <c r="P429" s="39"/>
      <c r="Q429" s="39"/>
      <c r="R429" s="39"/>
      <c r="S429" s="39"/>
      <c r="T429" s="39"/>
      <c r="U429" s="39"/>
      <c r="V429" s="39"/>
      <c r="W429" s="39"/>
      <c r="X429" s="87"/>
      <c r="AT429" s="17" t="s">
        <v>179</v>
      </c>
      <c r="AU429" s="17" t="s">
        <v>177</v>
      </c>
    </row>
    <row r="430" spans="2:65" s="45" customFormat="1" ht="16.5" customHeight="1" x14ac:dyDescent="0.3">
      <c r="B430" s="38"/>
      <c r="C430" s="201" t="s">
        <v>759</v>
      </c>
      <c r="D430" s="201" t="s">
        <v>173</v>
      </c>
      <c r="E430" s="202" t="s">
        <v>2245</v>
      </c>
      <c r="F430" s="203" t="s">
        <v>2246</v>
      </c>
      <c r="G430" s="204" t="s">
        <v>241</v>
      </c>
      <c r="H430" s="205">
        <v>10.8</v>
      </c>
      <c r="I430" s="7"/>
      <c r="J430" s="7"/>
      <c r="K430" s="206">
        <f>ROUND(P430*H430,2)</f>
        <v>0</v>
      </c>
      <c r="L430" s="203" t="s">
        <v>5</v>
      </c>
      <c r="M430" s="38"/>
      <c r="N430" s="207" t="s">
        <v>5</v>
      </c>
      <c r="O430" s="208" t="s">
        <v>42</v>
      </c>
      <c r="P430" s="144">
        <f>I430+J430</f>
        <v>0</v>
      </c>
      <c r="Q430" s="144">
        <f>ROUND(I430*H430,2)</f>
        <v>0</v>
      </c>
      <c r="R430" s="144">
        <f>ROUND(J430*H430,2)</f>
        <v>0</v>
      </c>
      <c r="S430" s="39"/>
      <c r="T430" s="209">
        <f>S430*H430</f>
        <v>0</v>
      </c>
      <c r="U430" s="209">
        <v>0</v>
      </c>
      <c r="V430" s="209">
        <f>U430*H430</f>
        <v>0</v>
      </c>
      <c r="W430" s="209">
        <v>0</v>
      </c>
      <c r="X430" s="210">
        <f>W430*H430</f>
        <v>0</v>
      </c>
      <c r="AR430" s="17" t="s">
        <v>177</v>
      </c>
      <c r="AT430" s="17" t="s">
        <v>173</v>
      </c>
      <c r="AU430" s="17" t="s">
        <v>177</v>
      </c>
      <c r="AY430" s="17" t="s">
        <v>171</v>
      </c>
      <c r="BE430" s="211">
        <f>IF(O430="základní",K430,0)</f>
        <v>0</v>
      </c>
      <c r="BF430" s="211">
        <f>IF(O430="snížená",K430,0)</f>
        <v>0</v>
      </c>
      <c r="BG430" s="211">
        <f>IF(O430="zákl. přenesená",K430,0)</f>
        <v>0</v>
      </c>
      <c r="BH430" s="211">
        <f>IF(O430="sníž. přenesená",K430,0)</f>
        <v>0</v>
      </c>
      <c r="BI430" s="211">
        <f>IF(O430="nulová",K430,0)</f>
        <v>0</v>
      </c>
      <c r="BJ430" s="17" t="s">
        <v>81</v>
      </c>
      <c r="BK430" s="211">
        <f>ROUND(P430*H430,2)</f>
        <v>0</v>
      </c>
      <c r="BL430" s="17" t="s">
        <v>177</v>
      </c>
      <c r="BM430" s="17" t="s">
        <v>1722</v>
      </c>
    </row>
    <row r="431" spans="2:65" s="45" customFormat="1" ht="27" x14ac:dyDescent="0.3">
      <c r="B431" s="38"/>
      <c r="C431" s="39"/>
      <c r="D431" s="262" t="s">
        <v>179</v>
      </c>
      <c r="E431" s="39"/>
      <c r="F431" s="269" t="s">
        <v>2020</v>
      </c>
      <c r="G431" s="39"/>
      <c r="H431" s="39"/>
      <c r="I431" s="39"/>
      <c r="J431" s="39"/>
      <c r="K431" s="39"/>
      <c r="L431" s="39"/>
      <c r="M431" s="38"/>
      <c r="N431" s="214"/>
      <c r="O431" s="39"/>
      <c r="P431" s="39"/>
      <c r="Q431" s="39"/>
      <c r="R431" s="39"/>
      <c r="S431" s="39"/>
      <c r="T431" s="39"/>
      <c r="U431" s="39"/>
      <c r="V431" s="39"/>
      <c r="W431" s="39"/>
      <c r="X431" s="87"/>
      <c r="AT431" s="17" t="s">
        <v>179</v>
      </c>
      <c r="AU431" s="17" t="s">
        <v>177</v>
      </c>
    </row>
    <row r="432" spans="2:65" s="45" customFormat="1" ht="16.5" customHeight="1" x14ac:dyDescent="0.3">
      <c r="B432" s="38"/>
      <c r="C432" s="201" t="s">
        <v>1724</v>
      </c>
      <c r="D432" s="201" t="s">
        <v>173</v>
      </c>
      <c r="E432" s="202" t="s">
        <v>2247</v>
      </c>
      <c r="F432" s="203" t="s">
        <v>2248</v>
      </c>
      <c r="G432" s="204" t="s">
        <v>241</v>
      </c>
      <c r="H432" s="205">
        <v>12.1</v>
      </c>
      <c r="I432" s="7"/>
      <c r="J432" s="7"/>
      <c r="K432" s="206">
        <f>ROUND(P432*H432,2)</f>
        <v>0</v>
      </c>
      <c r="L432" s="203" t="s">
        <v>5</v>
      </c>
      <c r="M432" s="38"/>
      <c r="N432" s="207" t="s">
        <v>5</v>
      </c>
      <c r="O432" s="208" t="s">
        <v>42</v>
      </c>
      <c r="P432" s="144">
        <f>I432+J432</f>
        <v>0</v>
      </c>
      <c r="Q432" s="144">
        <f>ROUND(I432*H432,2)</f>
        <v>0</v>
      </c>
      <c r="R432" s="144">
        <f>ROUND(J432*H432,2)</f>
        <v>0</v>
      </c>
      <c r="S432" s="39"/>
      <c r="T432" s="209">
        <f>S432*H432</f>
        <v>0</v>
      </c>
      <c r="U432" s="209">
        <v>0</v>
      </c>
      <c r="V432" s="209">
        <f>U432*H432</f>
        <v>0</v>
      </c>
      <c r="W432" s="209">
        <v>0</v>
      </c>
      <c r="X432" s="210">
        <f>W432*H432</f>
        <v>0</v>
      </c>
      <c r="AR432" s="17" t="s">
        <v>177</v>
      </c>
      <c r="AT432" s="17" t="s">
        <v>173</v>
      </c>
      <c r="AU432" s="17" t="s">
        <v>177</v>
      </c>
      <c r="AY432" s="17" t="s">
        <v>171</v>
      </c>
      <c r="BE432" s="211">
        <f>IF(O432="základní",K432,0)</f>
        <v>0</v>
      </c>
      <c r="BF432" s="211">
        <f>IF(O432="snížená",K432,0)</f>
        <v>0</v>
      </c>
      <c r="BG432" s="211">
        <f>IF(O432="zákl. přenesená",K432,0)</f>
        <v>0</v>
      </c>
      <c r="BH432" s="211">
        <f>IF(O432="sníž. přenesená",K432,0)</f>
        <v>0</v>
      </c>
      <c r="BI432" s="211">
        <f>IF(O432="nulová",K432,0)</f>
        <v>0</v>
      </c>
      <c r="BJ432" s="17" t="s">
        <v>81</v>
      </c>
      <c r="BK432" s="211">
        <f>ROUND(P432*H432,2)</f>
        <v>0</v>
      </c>
      <c r="BL432" s="17" t="s">
        <v>177</v>
      </c>
      <c r="BM432" s="17" t="s">
        <v>1727</v>
      </c>
    </row>
    <row r="433" spans="2:65" s="45" customFormat="1" ht="27" x14ac:dyDescent="0.3">
      <c r="B433" s="38"/>
      <c r="D433" s="212" t="s">
        <v>179</v>
      </c>
      <c r="F433" s="213" t="s">
        <v>2020</v>
      </c>
      <c r="M433" s="38"/>
      <c r="N433" s="214"/>
      <c r="O433" s="39"/>
      <c r="P433" s="39"/>
      <c r="Q433" s="39"/>
      <c r="R433" s="39"/>
      <c r="S433" s="39"/>
      <c r="T433" s="39"/>
      <c r="U433" s="39"/>
      <c r="V433" s="39"/>
      <c r="W433" s="39"/>
      <c r="X433" s="87"/>
      <c r="AT433" s="17" t="s">
        <v>179</v>
      </c>
      <c r="AU433" s="17" t="s">
        <v>177</v>
      </c>
    </row>
    <row r="434" spans="2:65" s="45" customFormat="1" ht="16.5" customHeight="1" x14ac:dyDescent="0.3">
      <c r="B434" s="38"/>
      <c r="C434" s="201" t="s">
        <v>762</v>
      </c>
      <c r="D434" s="201" t="s">
        <v>173</v>
      </c>
      <c r="E434" s="202" t="s">
        <v>2249</v>
      </c>
      <c r="F434" s="203" t="s">
        <v>2250</v>
      </c>
      <c r="G434" s="204" t="s">
        <v>241</v>
      </c>
      <c r="H434" s="205">
        <v>345.98</v>
      </c>
      <c r="I434" s="7"/>
      <c r="J434" s="7"/>
      <c r="K434" s="206">
        <f>ROUND(P434*H434,2)</f>
        <v>0</v>
      </c>
      <c r="L434" s="203" t="s">
        <v>5</v>
      </c>
      <c r="M434" s="38"/>
      <c r="N434" s="207" t="s">
        <v>5</v>
      </c>
      <c r="O434" s="208" t="s">
        <v>42</v>
      </c>
      <c r="P434" s="144">
        <f>I434+J434</f>
        <v>0</v>
      </c>
      <c r="Q434" s="144">
        <f>ROUND(I434*H434,2)</f>
        <v>0</v>
      </c>
      <c r="R434" s="144">
        <f>ROUND(J434*H434,2)</f>
        <v>0</v>
      </c>
      <c r="S434" s="39"/>
      <c r="T434" s="209">
        <f>S434*H434</f>
        <v>0</v>
      </c>
      <c r="U434" s="209">
        <v>0</v>
      </c>
      <c r="V434" s="209">
        <f>U434*H434</f>
        <v>0</v>
      </c>
      <c r="W434" s="209">
        <v>0</v>
      </c>
      <c r="X434" s="210">
        <f>W434*H434</f>
        <v>0</v>
      </c>
      <c r="AR434" s="17" t="s">
        <v>177</v>
      </c>
      <c r="AT434" s="17" t="s">
        <v>173</v>
      </c>
      <c r="AU434" s="17" t="s">
        <v>177</v>
      </c>
      <c r="AY434" s="17" t="s">
        <v>171</v>
      </c>
      <c r="BE434" s="211">
        <f>IF(O434="základní",K434,0)</f>
        <v>0</v>
      </c>
      <c r="BF434" s="211">
        <f>IF(O434="snížená",K434,0)</f>
        <v>0</v>
      </c>
      <c r="BG434" s="211">
        <f>IF(O434="zákl. přenesená",K434,0)</f>
        <v>0</v>
      </c>
      <c r="BH434" s="211">
        <f>IF(O434="sníž. přenesená",K434,0)</f>
        <v>0</v>
      </c>
      <c r="BI434" s="211">
        <f>IF(O434="nulová",K434,0)</f>
        <v>0</v>
      </c>
      <c r="BJ434" s="17" t="s">
        <v>81</v>
      </c>
      <c r="BK434" s="211">
        <f>ROUND(P434*H434,2)</f>
        <v>0</v>
      </c>
      <c r="BL434" s="17" t="s">
        <v>177</v>
      </c>
      <c r="BM434" s="17" t="s">
        <v>1732</v>
      </c>
    </row>
    <row r="435" spans="2:65" s="45" customFormat="1" ht="27" x14ac:dyDescent="0.3">
      <c r="B435" s="38"/>
      <c r="D435" s="212" t="s">
        <v>179</v>
      </c>
      <c r="F435" s="213" t="s">
        <v>2020</v>
      </c>
      <c r="M435" s="38"/>
      <c r="N435" s="214"/>
      <c r="O435" s="39"/>
      <c r="P435" s="39"/>
      <c r="Q435" s="39"/>
      <c r="R435" s="39"/>
      <c r="S435" s="39"/>
      <c r="T435" s="39"/>
      <c r="U435" s="39"/>
      <c r="V435" s="39"/>
      <c r="W435" s="39"/>
      <c r="X435" s="87"/>
      <c r="AT435" s="17" t="s">
        <v>179</v>
      </c>
      <c r="AU435" s="17" t="s">
        <v>177</v>
      </c>
    </row>
    <row r="436" spans="2:65" s="45" customFormat="1" ht="16.5" customHeight="1" x14ac:dyDescent="0.3">
      <c r="B436" s="38"/>
      <c r="C436" s="201" t="s">
        <v>1737</v>
      </c>
      <c r="D436" s="201" t="s">
        <v>173</v>
      </c>
      <c r="E436" s="202" t="s">
        <v>2251</v>
      </c>
      <c r="F436" s="203" t="s">
        <v>2252</v>
      </c>
      <c r="G436" s="204" t="s">
        <v>241</v>
      </c>
      <c r="H436" s="205">
        <v>63.18</v>
      </c>
      <c r="I436" s="7"/>
      <c r="J436" s="7"/>
      <c r="K436" s="206">
        <f>ROUND(P436*H436,2)</f>
        <v>0</v>
      </c>
      <c r="L436" s="203" t="s">
        <v>5</v>
      </c>
      <c r="M436" s="38"/>
      <c r="N436" s="207" t="s">
        <v>5</v>
      </c>
      <c r="O436" s="208" t="s">
        <v>42</v>
      </c>
      <c r="P436" s="144">
        <f>I436+J436</f>
        <v>0</v>
      </c>
      <c r="Q436" s="144">
        <f>ROUND(I436*H436,2)</f>
        <v>0</v>
      </c>
      <c r="R436" s="144">
        <f>ROUND(J436*H436,2)</f>
        <v>0</v>
      </c>
      <c r="S436" s="39"/>
      <c r="T436" s="209">
        <f>S436*H436</f>
        <v>0</v>
      </c>
      <c r="U436" s="209">
        <v>0</v>
      </c>
      <c r="V436" s="209">
        <f>U436*H436</f>
        <v>0</v>
      </c>
      <c r="W436" s="209">
        <v>0</v>
      </c>
      <c r="X436" s="210">
        <f>W436*H436</f>
        <v>0</v>
      </c>
      <c r="AR436" s="17" t="s">
        <v>177</v>
      </c>
      <c r="AT436" s="17" t="s">
        <v>173</v>
      </c>
      <c r="AU436" s="17" t="s">
        <v>177</v>
      </c>
      <c r="AY436" s="17" t="s">
        <v>171</v>
      </c>
      <c r="BE436" s="211">
        <f>IF(O436="základní",K436,0)</f>
        <v>0</v>
      </c>
      <c r="BF436" s="211">
        <f>IF(O436="snížená",K436,0)</f>
        <v>0</v>
      </c>
      <c r="BG436" s="211">
        <f>IF(O436="zákl. přenesená",K436,0)</f>
        <v>0</v>
      </c>
      <c r="BH436" s="211">
        <f>IF(O436="sníž. přenesená",K436,0)</f>
        <v>0</v>
      </c>
      <c r="BI436" s="211">
        <f>IF(O436="nulová",K436,0)</f>
        <v>0</v>
      </c>
      <c r="BJ436" s="17" t="s">
        <v>81</v>
      </c>
      <c r="BK436" s="211">
        <f>ROUND(P436*H436,2)</f>
        <v>0</v>
      </c>
      <c r="BL436" s="17" t="s">
        <v>177</v>
      </c>
      <c r="BM436" s="17" t="s">
        <v>1740</v>
      </c>
    </row>
    <row r="437" spans="2:65" s="45" customFormat="1" ht="27" x14ac:dyDescent="0.3">
      <c r="B437" s="38"/>
      <c r="C437" s="39"/>
      <c r="D437" s="262" t="s">
        <v>179</v>
      </c>
      <c r="E437" s="39"/>
      <c r="F437" s="269" t="s">
        <v>2020</v>
      </c>
      <c r="G437" s="39"/>
      <c r="H437" s="39"/>
      <c r="I437" s="39"/>
      <c r="J437" s="39"/>
      <c r="K437" s="39"/>
      <c r="L437" s="39"/>
      <c r="M437" s="38"/>
      <c r="N437" s="214"/>
      <c r="O437" s="39"/>
      <c r="P437" s="39"/>
      <c r="Q437" s="39"/>
      <c r="R437" s="39"/>
      <c r="S437" s="39"/>
      <c r="T437" s="39"/>
      <c r="U437" s="39"/>
      <c r="V437" s="39"/>
      <c r="W437" s="39"/>
      <c r="X437" s="87"/>
      <c r="AT437" s="17" t="s">
        <v>179</v>
      </c>
      <c r="AU437" s="17" t="s">
        <v>177</v>
      </c>
    </row>
    <row r="438" spans="2:65" s="279" customFormat="1" ht="21.6" customHeight="1" x14ac:dyDescent="0.3">
      <c r="B438" s="278"/>
      <c r="D438" s="280" t="s">
        <v>72</v>
      </c>
      <c r="E438" s="280" t="s">
        <v>2253</v>
      </c>
      <c r="F438" s="280" t="s">
        <v>1239</v>
      </c>
      <c r="K438" s="281">
        <f>BK438</f>
        <v>0</v>
      </c>
      <c r="M438" s="278"/>
      <c r="N438" s="282"/>
      <c r="O438" s="283"/>
      <c r="P438" s="283"/>
      <c r="Q438" s="284">
        <f>SUM(Q439:Q448)</f>
        <v>0</v>
      </c>
      <c r="R438" s="284">
        <f>SUM(R439:R448)</f>
        <v>0</v>
      </c>
      <c r="S438" s="283"/>
      <c r="T438" s="285">
        <f>SUM(T439:T448)</f>
        <v>0</v>
      </c>
      <c r="U438" s="283"/>
      <c r="V438" s="285">
        <f>SUM(V439:V448)</f>
        <v>0</v>
      </c>
      <c r="W438" s="283"/>
      <c r="X438" s="286">
        <f>SUM(X439:X448)</f>
        <v>0</v>
      </c>
      <c r="AR438" s="280" t="s">
        <v>81</v>
      </c>
      <c r="AT438" s="287" t="s">
        <v>72</v>
      </c>
      <c r="AU438" s="287" t="s">
        <v>188</v>
      </c>
      <c r="AY438" s="280" t="s">
        <v>171</v>
      </c>
      <c r="BK438" s="288">
        <f>SUM(BK439:BK448)</f>
        <v>0</v>
      </c>
    </row>
    <row r="439" spans="2:65" s="45" customFormat="1" ht="16.5" customHeight="1" x14ac:dyDescent="0.3">
      <c r="B439" s="38"/>
      <c r="C439" s="201" t="s">
        <v>766</v>
      </c>
      <c r="D439" s="201" t="s">
        <v>173</v>
      </c>
      <c r="E439" s="202" t="s">
        <v>2254</v>
      </c>
      <c r="F439" s="203" t="s">
        <v>2255</v>
      </c>
      <c r="G439" s="204" t="s">
        <v>241</v>
      </c>
      <c r="H439" s="205">
        <v>22</v>
      </c>
      <c r="I439" s="7"/>
      <c r="J439" s="7"/>
      <c r="K439" s="206">
        <f>ROUND(P439*H439,2)</f>
        <v>0</v>
      </c>
      <c r="L439" s="203" t="s">
        <v>5</v>
      </c>
      <c r="M439" s="38"/>
      <c r="N439" s="207" t="s">
        <v>5</v>
      </c>
      <c r="O439" s="208" t="s">
        <v>42</v>
      </c>
      <c r="P439" s="144">
        <f>I439+J439</f>
        <v>0</v>
      </c>
      <c r="Q439" s="144">
        <f>ROUND(I439*H439,2)</f>
        <v>0</v>
      </c>
      <c r="R439" s="144">
        <f>ROUND(J439*H439,2)</f>
        <v>0</v>
      </c>
      <c r="S439" s="39"/>
      <c r="T439" s="209">
        <f>S439*H439</f>
        <v>0</v>
      </c>
      <c r="U439" s="209">
        <v>0</v>
      </c>
      <c r="V439" s="209">
        <f>U439*H439</f>
        <v>0</v>
      </c>
      <c r="W439" s="209">
        <v>0</v>
      </c>
      <c r="X439" s="210">
        <f>W439*H439</f>
        <v>0</v>
      </c>
      <c r="AR439" s="17" t="s">
        <v>177</v>
      </c>
      <c r="AT439" s="17" t="s">
        <v>173</v>
      </c>
      <c r="AU439" s="17" t="s">
        <v>177</v>
      </c>
      <c r="AY439" s="17" t="s">
        <v>171</v>
      </c>
      <c r="BE439" s="211">
        <f>IF(O439="základní",K439,0)</f>
        <v>0</v>
      </c>
      <c r="BF439" s="211">
        <f>IF(O439="snížená",K439,0)</f>
        <v>0</v>
      </c>
      <c r="BG439" s="211">
        <f>IF(O439="zákl. přenesená",K439,0)</f>
        <v>0</v>
      </c>
      <c r="BH439" s="211">
        <f>IF(O439="sníž. přenesená",K439,0)</f>
        <v>0</v>
      </c>
      <c r="BI439" s="211">
        <f>IF(O439="nulová",K439,0)</f>
        <v>0</v>
      </c>
      <c r="BJ439" s="17" t="s">
        <v>81</v>
      </c>
      <c r="BK439" s="211">
        <f>ROUND(P439*H439,2)</f>
        <v>0</v>
      </c>
      <c r="BL439" s="17" t="s">
        <v>177</v>
      </c>
      <c r="BM439" s="17" t="s">
        <v>1748</v>
      </c>
    </row>
    <row r="440" spans="2:65" s="45" customFormat="1" ht="27" x14ac:dyDescent="0.3">
      <c r="B440" s="38"/>
      <c r="D440" s="212" t="s">
        <v>179</v>
      </c>
      <c r="F440" s="213" t="s">
        <v>2020</v>
      </c>
      <c r="M440" s="38"/>
      <c r="N440" s="214"/>
      <c r="O440" s="39"/>
      <c r="P440" s="39"/>
      <c r="Q440" s="39"/>
      <c r="R440" s="39"/>
      <c r="S440" s="39"/>
      <c r="T440" s="39"/>
      <c r="U440" s="39"/>
      <c r="V440" s="39"/>
      <c r="W440" s="39"/>
      <c r="X440" s="87"/>
      <c r="AT440" s="17" t="s">
        <v>179</v>
      </c>
      <c r="AU440" s="17" t="s">
        <v>177</v>
      </c>
    </row>
    <row r="441" spans="2:65" s="45" customFormat="1" ht="16.5" customHeight="1" x14ac:dyDescent="0.3">
      <c r="B441" s="38"/>
      <c r="C441" s="201" t="s">
        <v>1749</v>
      </c>
      <c r="D441" s="201" t="s">
        <v>173</v>
      </c>
      <c r="E441" s="202" t="s">
        <v>2256</v>
      </c>
      <c r="F441" s="203" t="s">
        <v>2257</v>
      </c>
      <c r="G441" s="204" t="s">
        <v>241</v>
      </c>
      <c r="H441" s="205">
        <v>8</v>
      </c>
      <c r="I441" s="7"/>
      <c r="J441" s="7"/>
      <c r="K441" s="206">
        <f>ROUND(P441*H441,2)</f>
        <v>0</v>
      </c>
      <c r="L441" s="203" t="s">
        <v>5</v>
      </c>
      <c r="M441" s="38"/>
      <c r="N441" s="207" t="s">
        <v>5</v>
      </c>
      <c r="O441" s="208" t="s">
        <v>42</v>
      </c>
      <c r="P441" s="144">
        <f>I441+J441</f>
        <v>0</v>
      </c>
      <c r="Q441" s="144">
        <f>ROUND(I441*H441,2)</f>
        <v>0</v>
      </c>
      <c r="R441" s="144">
        <f>ROUND(J441*H441,2)</f>
        <v>0</v>
      </c>
      <c r="S441" s="39"/>
      <c r="T441" s="209">
        <f>S441*H441</f>
        <v>0</v>
      </c>
      <c r="U441" s="209">
        <v>0</v>
      </c>
      <c r="V441" s="209">
        <f>U441*H441</f>
        <v>0</v>
      </c>
      <c r="W441" s="209">
        <v>0</v>
      </c>
      <c r="X441" s="210">
        <f>W441*H441</f>
        <v>0</v>
      </c>
      <c r="AR441" s="17" t="s">
        <v>177</v>
      </c>
      <c r="AT441" s="17" t="s">
        <v>173</v>
      </c>
      <c r="AU441" s="17" t="s">
        <v>177</v>
      </c>
      <c r="AY441" s="17" t="s">
        <v>171</v>
      </c>
      <c r="BE441" s="211">
        <f>IF(O441="základní",K441,0)</f>
        <v>0</v>
      </c>
      <c r="BF441" s="211">
        <f>IF(O441="snížená",K441,0)</f>
        <v>0</v>
      </c>
      <c r="BG441" s="211">
        <f>IF(O441="zákl. přenesená",K441,0)</f>
        <v>0</v>
      </c>
      <c r="BH441" s="211">
        <f>IF(O441="sníž. přenesená",K441,0)</f>
        <v>0</v>
      </c>
      <c r="BI441" s="211">
        <f>IF(O441="nulová",K441,0)</f>
        <v>0</v>
      </c>
      <c r="BJ441" s="17" t="s">
        <v>81</v>
      </c>
      <c r="BK441" s="211">
        <f>ROUND(P441*H441,2)</f>
        <v>0</v>
      </c>
      <c r="BL441" s="17" t="s">
        <v>177</v>
      </c>
      <c r="BM441" s="17" t="s">
        <v>1752</v>
      </c>
    </row>
    <row r="442" spans="2:65" s="45" customFormat="1" ht="27" x14ac:dyDescent="0.3">
      <c r="B442" s="38"/>
      <c r="C442" s="39"/>
      <c r="D442" s="262" t="s">
        <v>179</v>
      </c>
      <c r="E442" s="39"/>
      <c r="F442" s="269" t="s">
        <v>2020</v>
      </c>
      <c r="G442" s="39"/>
      <c r="H442" s="39"/>
      <c r="I442" s="39"/>
      <c r="J442" s="39"/>
      <c r="K442" s="39"/>
      <c r="L442" s="39"/>
      <c r="M442" s="38"/>
      <c r="N442" s="214"/>
      <c r="O442" s="39"/>
      <c r="P442" s="39"/>
      <c r="Q442" s="39"/>
      <c r="R442" s="39"/>
      <c r="S442" s="39"/>
      <c r="T442" s="39"/>
      <c r="U442" s="39"/>
      <c r="V442" s="39"/>
      <c r="W442" s="39"/>
      <c r="X442" s="87"/>
      <c r="AT442" s="17" t="s">
        <v>179</v>
      </c>
      <c r="AU442" s="17" t="s">
        <v>177</v>
      </c>
    </row>
    <row r="443" spans="2:65" s="45" customFormat="1" ht="16.5" customHeight="1" x14ac:dyDescent="0.3">
      <c r="B443" s="38"/>
      <c r="C443" s="201" t="s">
        <v>769</v>
      </c>
      <c r="D443" s="201" t="s">
        <v>173</v>
      </c>
      <c r="E443" s="202" t="s">
        <v>2258</v>
      </c>
      <c r="F443" s="203" t="s">
        <v>2259</v>
      </c>
      <c r="G443" s="204" t="s">
        <v>241</v>
      </c>
      <c r="H443" s="205">
        <v>33.11</v>
      </c>
      <c r="I443" s="7"/>
      <c r="J443" s="7"/>
      <c r="K443" s="206">
        <f>ROUND(P443*H443,2)</f>
        <v>0</v>
      </c>
      <c r="L443" s="203" t="s">
        <v>5</v>
      </c>
      <c r="M443" s="38"/>
      <c r="N443" s="207" t="s">
        <v>5</v>
      </c>
      <c r="O443" s="208" t="s">
        <v>42</v>
      </c>
      <c r="P443" s="144">
        <f>I443+J443</f>
        <v>0</v>
      </c>
      <c r="Q443" s="144">
        <f>ROUND(I443*H443,2)</f>
        <v>0</v>
      </c>
      <c r="R443" s="144">
        <f>ROUND(J443*H443,2)</f>
        <v>0</v>
      </c>
      <c r="S443" s="39"/>
      <c r="T443" s="209">
        <f>S443*H443</f>
        <v>0</v>
      </c>
      <c r="U443" s="209">
        <v>0</v>
      </c>
      <c r="V443" s="209">
        <f>U443*H443</f>
        <v>0</v>
      </c>
      <c r="W443" s="209">
        <v>0</v>
      </c>
      <c r="X443" s="210">
        <f>W443*H443</f>
        <v>0</v>
      </c>
      <c r="AR443" s="17" t="s">
        <v>177</v>
      </c>
      <c r="AT443" s="17" t="s">
        <v>173</v>
      </c>
      <c r="AU443" s="17" t="s">
        <v>177</v>
      </c>
      <c r="AY443" s="17" t="s">
        <v>171</v>
      </c>
      <c r="BE443" s="211">
        <f>IF(O443="základní",K443,0)</f>
        <v>0</v>
      </c>
      <c r="BF443" s="211">
        <f>IF(O443="snížená",K443,0)</f>
        <v>0</v>
      </c>
      <c r="BG443" s="211">
        <f>IF(O443="zákl. přenesená",K443,0)</f>
        <v>0</v>
      </c>
      <c r="BH443" s="211">
        <f>IF(O443="sníž. přenesená",K443,0)</f>
        <v>0</v>
      </c>
      <c r="BI443" s="211">
        <f>IF(O443="nulová",K443,0)</f>
        <v>0</v>
      </c>
      <c r="BJ443" s="17" t="s">
        <v>81</v>
      </c>
      <c r="BK443" s="211">
        <f>ROUND(P443*H443,2)</f>
        <v>0</v>
      </c>
      <c r="BL443" s="17" t="s">
        <v>177</v>
      </c>
      <c r="BM443" s="17" t="s">
        <v>1755</v>
      </c>
    </row>
    <row r="444" spans="2:65" s="45" customFormat="1" ht="27" x14ac:dyDescent="0.3">
      <c r="B444" s="38"/>
      <c r="D444" s="212" t="s">
        <v>179</v>
      </c>
      <c r="F444" s="213" t="s">
        <v>2020</v>
      </c>
      <c r="M444" s="38"/>
      <c r="N444" s="214"/>
      <c r="O444" s="39"/>
      <c r="P444" s="39"/>
      <c r="Q444" s="39"/>
      <c r="R444" s="39"/>
      <c r="S444" s="39"/>
      <c r="T444" s="39"/>
      <c r="U444" s="39"/>
      <c r="V444" s="39"/>
      <c r="W444" s="39"/>
      <c r="X444" s="87"/>
      <c r="AT444" s="17" t="s">
        <v>179</v>
      </c>
      <c r="AU444" s="17" t="s">
        <v>177</v>
      </c>
    </row>
    <row r="445" spans="2:65" s="45" customFormat="1" ht="16.5" customHeight="1" x14ac:dyDescent="0.3">
      <c r="B445" s="38"/>
      <c r="C445" s="201" t="s">
        <v>1757</v>
      </c>
      <c r="D445" s="201" t="s">
        <v>173</v>
      </c>
      <c r="E445" s="202" t="s">
        <v>2260</v>
      </c>
      <c r="F445" s="203" t="s">
        <v>2261</v>
      </c>
      <c r="G445" s="204" t="s">
        <v>241</v>
      </c>
      <c r="H445" s="205">
        <v>47.45</v>
      </c>
      <c r="I445" s="7"/>
      <c r="J445" s="7"/>
      <c r="K445" s="206">
        <f>ROUND(P445*H445,2)</f>
        <v>0</v>
      </c>
      <c r="L445" s="203" t="s">
        <v>5</v>
      </c>
      <c r="M445" s="38"/>
      <c r="N445" s="207" t="s">
        <v>5</v>
      </c>
      <c r="O445" s="208" t="s">
        <v>42</v>
      </c>
      <c r="P445" s="144">
        <f>I445+J445</f>
        <v>0</v>
      </c>
      <c r="Q445" s="144">
        <f>ROUND(I445*H445,2)</f>
        <v>0</v>
      </c>
      <c r="R445" s="144">
        <f>ROUND(J445*H445,2)</f>
        <v>0</v>
      </c>
      <c r="S445" s="39"/>
      <c r="T445" s="209">
        <f>S445*H445</f>
        <v>0</v>
      </c>
      <c r="U445" s="209">
        <v>0</v>
      </c>
      <c r="V445" s="209">
        <f>U445*H445</f>
        <v>0</v>
      </c>
      <c r="W445" s="209">
        <v>0</v>
      </c>
      <c r="X445" s="210">
        <f>W445*H445</f>
        <v>0</v>
      </c>
      <c r="AR445" s="17" t="s">
        <v>177</v>
      </c>
      <c r="AT445" s="17" t="s">
        <v>173</v>
      </c>
      <c r="AU445" s="17" t="s">
        <v>177</v>
      </c>
      <c r="AY445" s="17" t="s">
        <v>171</v>
      </c>
      <c r="BE445" s="211">
        <f>IF(O445="základní",K445,0)</f>
        <v>0</v>
      </c>
      <c r="BF445" s="211">
        <f>IF(O445="snížená",K445,0)</f>
        <v>0</v>
      </c>
      <c r="BG445" s="211">
        <f>IF(O445="zákl. přenesená",K445,0)</f>
        <v>0</v>
      </c>
      <c r="BH445" s="211">
        <f>IF(O445="sníž. přenesená",K445,0)</f>
        <v>0</v>
      </c>
      <c r="BI445" s="211">
        <f>IF(O445="nulová",K445,0)</f>
        <v>0</v>
      </c>
      <c r="BJ445" s="17" t="s">
        <v>81</v>
      </c>
      <c r="BK445" s="211">
        <f>ROUND(P445*H445,2)</f>
        <v>0</v>
      </c>
      <c r="BL445" s="17" t="s">
        <v>177</v>
      </c>
      <c r="BM445" s="17" t="s">
        <v>1760</v>
      </c>
    </row>
    <row r="446" spans="2:65" s="45" customFormat="1" ht="27" x14ac:dyDescent="0.3">
      <c r="B446" s="38"/>
      <c r="C446" s="39"/>
      <c r="D446" s="262" t="s">
        <v>179</v>
      </c>
      <c r="E446" s="39"/>
      <c r="F446" s="269" t="s">
        <v>2020</v>
      </c>
      <c r="G446" s="39"/>
      <c r="H446" s="39"/>
      <c r="I446" s="39"/>
      <c r="J446" s="39"/>
      <c r="K446" s="39"/>
      <c r="L446" s="39"/>
      <c r="M446" s="38"/>
      <c r="N446" s="214"/>
      <c r="O446" s="39"/>
      <c r="P446" s="39"/>
      <c r="Q446" s="39"/>
      <c r="R446" s="39"/>
      <c r="S446" s="39"/>
      <c r="T446" s="39"/>
      <c r="U446" s="39"/>
      <c r="V446" s="39"/>
      <c r="W446" s="39"/>
      <c r="X446" s="87"/>
      <c r="AT446" s="17" t="s">
        <v>179</v>
      </c>
      <c r="AU446" s="17" t="s">
        <v>177</v>
      </c>
    </row>
    <row r="447" spans="2:65" s="45" customFormat="1" ht="16.5" customHeight="1" x14ac:dyDescent="0.3">
      <c r="B447" s="38"/>
      <c r="C447" s="201" t="s">
        <v>772</v>
      </c>
      <c r="D447" s="201" t="s">
        <v>173</v>
      </c>
      <c r="E447" s="202" t="s">
        <v>2262</v>
      </c>
      <c r="F447" s="203" t="s">
        <v>2263</v>
      </c>
      <c r="G447" s="204" t="s">
        <v>241</v>
      </c>
      <c r="H447" s="205">
        <v>34.020000000000003</v>
      </c>
      <c r="I447" s="7"/>
      <c r="J447" s="7"/>
      <c r="K447" s="206">
        <f>ROUND(P447*H447,2)</f>
        <v>0</v>
      </c>
      <c r="L447" s="203" t="s">
        <v>5</v>
      </c>
      <c r="M447" s="38"/>
      <c r="N447" s="207" t="s">
        <v>5</v>
      </c>
      <c r="O447" s="208" t="s">
        <v>42</v>
      </c>
      <c r="P447" s="144">
        <f>I447+J447</f>
        <v>0</v>
      </c>
      <c r="Q447" s="144">
        <f>ROUND(I447*H447,2)</f>
        <v>0</v>
      </c>
      <c r="R447" s="144">
        <f>ROUND(J447*H447,2)</f>
        <v>0</v>
      </c>
      <c r="S447" s="39"/>
      <c r="T447" s="209">
        <f>S447*H447</f>
        <v>0</v>
      </c>
      <c r="U447" s="209">
        <v>0</v>
      </c>
      <c r="V447" s="209">
        <f>U447*H447</f>
        <v>0</v>
      </c>
      <c r="W447" s="209">
        <v>0</v>
      </c>
      <c r="X447" s="210">
        <f>W447*H447</f>
        <v>0</v>
      </c>
      <c r="AR447" s="17" t="s">
        <v>177</v>
      </c>
      <c r="AT447" s="17" t="s">
        <v>173</v>
      </c>
      <c r="AU447" s="17" t="s">
        <v>177</v>
      </c>
      <c r="AY447" s="17" t="s">
        <v>171</v>
      </c>
      <c r="BE447" s="211">
        <f>IF(O447="základní",K447,0)</f>
        <v>0</v>
      </c>
      <c r="BF447" s="211">
        <f>IF(O447="snížená",K447,0)</f>
        <v>0</v>
      </c>
      <c r="BG447" s="211">
        <f>IF(O447="zákl. přenesená",K447,0)</f>
        <v>0</v>
      </c>
      <c r="BH447" s="211">
        <f>IF(O447="sníž. přenesená",K447,0)</f>
        <v>0</v>
      </c>
      <c r="BI447" s="211">
        <f>IF(O447="nulová",K447,0)</f>
        <v>0</v>
      </c>
      <c r="BJ447" s="17" t="s">
        <v>81</v>
      </c>
      <c r="BK447" s="211">
        <f>ROUND(P447*H447,2)</f>
        <v>0</v>
      </c>
      <c r="BL447" s="17" t="s">
        <v>177</v>
      </c>
      <c r="BM447" s="17" t="s">
        <v>1763</v>
      </c>
    </row>
    <row r="448" spans="2:65" s="45" customFormat="1" ht="27" x14ac:dyDescent="0.3">
      <c r="B448" s="38"/>
      <c r="D448" s="212" t="s">
        <v>179</v>
      </c>
      <c r="F448" s="213" t="s">
        <v>2020</v>
      </c>
      <c r="M448" s="38"/>
      <c r="N448" s="214"/>
      <c r="O448" s="39"/>
      <c r="P448" s="39"/>
      <c r="Q448" s="39"/>
      <c r="R448" s="39"/>
      <c r="S448" s="39"/>
      <c r="T448" s="39"/>
      <c r="U448" s="39"/>
      <c r="V448" s="39"/>
      <c r="W448" s="39"/>
      <c r="X448" s="87"/>
      <c r="AT448" s="17" t="s">
        <v>179</v>
      </c>
      <c r="AU448" s="17" t="s">
        <v>177</v>
      </c>
    </row>
    <row r="449" spans="2:65" s="279" customFormat="1" ht="21.6" customHeight="1" x14ac:dyDescent="0.3">
      <c r="B449" s="278"/>
      <c r="C449" s="283"/>
      <c r="D449" s="289" t="s">
        <v>72</v>
      </c>
      <c r="E449" s="289" t="s">
        <v>2264</v>
      </c>
      <c r="F449" s="289" t="s">
        <v>2265</v>
      </c>
      <c r="G449" s="283"/>
      <c r="H449" s="283"/>
      <c r="I449" s="283"/>
      <c r="J449" s="283"/>
      <c r="K449" s="284">
        <f>BK449</f>
        <v>0</v>
      </c>
      <c r="L449" s="283"/>
      <c r="M449" s="278"/>
      <c r="N449" s="282"/>
      <c r="O449" s="283"/>
      <c r="P449" s="283"/>
      <c r="Q449" s="284">
        <f>SUM(Q450:Q451)</f>
        <v>0</v>
      </c>
      <c r="R449" s="284">
        <f>SUM(R450:R451)</f>
        <v>0</v>
      </c>
      <c r="S449" s="283"/>
      <c r="T449" s="285">
        <f>SUM(T450:T451)</f>
        <v>0</v>
      </c>
      <c r="U449" s="283"/>
      <c r="V449" s="285">
        <f>SUM(V450:V451)</f>
        <v>0</v>
      </c>
      <c r="W449" s="283"/>
      <c r="X449" s="286">
        <f>SUM(X450:X451)</f>
        <v>0</v>
      </c>
      <c r="AR449" s="280" t="s">
        <v>81</v>
      </c>
      <c r="AT449" s="287" t="s">
        <v>72</v>
      </c>
      <c r="AU449" s="287" t="s">
        <v>188</v>
      </c>
      <c r="AY449" s="280" t="s">
        <v>171</v>
      </c>
      <c r="BK449" s="288">
        <f>SUM(BK450:BK451)</f>
        <v>0</v>
      </c>
    </row>
    <row r="450" spans="2:65" s="45" customFormat="1" ht="16.5" customHeight="1" x14ac:dyDescent="0.3">
      <c r="B450" s="38"/>
      <c r="C450" s="201" t="s">
        <v>1764</v>
      </c>
      <c r="D450" s="201" t="s">
        <v>173</v>
      </c>
      <c r="E450" s="202" t="s">
        <v>2266</v>
      </c>
      <c r="F450" s="203" t="s">
        <v>2267</v>
      </c>
      <c r="G450" s="204" t="s">
        <v>241</v>
      </c>
      <c r="H450" s="205">
        <v>18</v>
      </c>
      <c r="I450" s="7"/>
      <c r="J450" s="7"/>
      <c r="K450" s="206">
        <f>ROUND(P450*H450,2)</f>
        <v>0</v>
      </c>
      <c r="L450" s="203" t="s">
        <v>5</v>
      </c>
      <c r="M450" s="38"/>
      <c r="N450" s="207" t="s">
        <v>5</v>
      </c>
      <c r="O450" s="208" t="s">
        <v>42</v>
      </c>
      <c r="P450" s="144">
        <f>I450+J450</f>
        <v>0</v>
      </c>
      <c r="Q450" s="144">
        <f>ROUND(I450*H450,2)</f>
        <v>0</v>
      </c>
      <c r="R450" s="144">
        <f>ROUND(J450*H450,2)</f>
        <v>0</v>
      </c>
      <c r="S450" s="39"/>
      <c r="T450" s="209">
        <f>S450*H450</f>
        <v>0</v>
      </c>
      <c r="U450" s="209">
        <v>0</v>
      </c>
      <c r="V450" s="209">
        <f>U450*H450</f>
        <v>0</v>
      </c>
      <c r="W450" s="209">
        <v>0</v>
      </c>
      <c r="X450" s="210">
        <f>W450*H450</f>
        <v>0</v>
      </c>
      <c r="AR450" s="17" t="s">
        <v>177</v>
      </c>
      <c r="AT450" s="17" t="s">
        <v>173</v>
      </c>
      <c r="AU450" s="17" t="s">
        <v>177</v>
      </c>
      <c r="AY450" s="17" t="s">
        <v>171</v>
      </c>
      <c r="BE450" s="211">
        <f>IF(O450="základní",K450,0)</f>
        <v>0</v>
      </c>
      <c r="BF450" s="211">
        <f>IF(O450="snížená",K450,0)</f>
        <v>0</v>
      </c>
      <c r="BG450" s="211">
        <f>IF(O450="zákl. přenesená",K450,0)</f>
        <v>0</v>
      </c>
      <c r="BH450" s="211">
        <f>IF(O450="sníž. přenesená",K450,0)</f>
        <v>0</v>
      </c>
      <c r="BI450" s="211">
        <f>IF(O450="nulová",K450,0)</f>
        <v>0</v>
      </c>
      <c r="BJ450" s="17" t="s">
        <v>81</v>
      </c>
      <c r="BK450" s="211">
        <f>ROUND(P450*H450,2)</f>
        <v>0</v>
      </c>
      <c r="BL450" s="17" t="s">
        <v>177</v>
      </c>
      <c r="BM450" s="17" t="s">
        <v>1767</v>
      </c>
    </row>
    <row r="451" spans="2:65" s="45" customFormat="1" ht="27" x14ac:dyDescent="0.3">
      <c r="B451" s="38"/>
      <c r="D451" s="212" t="s">
        <v>179</v>
      </c>
      <c r="F451" s="213" t="s">
        <v>2020</v>
      </c>
      <c r="M451" s="38"/>
      <c r="N451" s="214"/>
      <c r="O451" s="39"/>
      <c r="P451" s="39"/>
      <c r="Q451" s="39"/>
      <c r="R451" s="39"/>
      <c r="S451" s="39"/>
      <c r="T451" s="39"/>
      <c r="U451" s="39"/>
      <c r="V451" s="39"/>
      <c r="W451" s="39"/>
      <c r="X451" s="87"/>
      <c r="AT451" s="17" t="s">
        <v>179</v>
      </c>
      <c r="AU451" s="17" t="s">
        <v>177</v>
      </c>
    </row>
    <row r="452" spans="2:65" s="279" customFormat="1" ht="21.6" customHeight="1" x14ac:dyDescent="0.3">
      <c r="B452" s="278"/>
      <c r="C452" s="283"/>
      <c r="D452" s="289" t="s">
        <v>72</v>
      </c>
      <c r="E452" s="289" t="s">
        <v>2268</v>
      </c>
      <c r="F452" s="289" t="s">
        <v>2269</v>
      </c>
      <c r="G452" s="283"/>
      <c r="H452" s="283"/>
      <c r="I452" s="283"/>
      <c r="J452" s="283"/>
      <c r="K452" s="284">
        <f>BK452</f>
        <v>0</v>
      </c>
      <c r="L452" s="283"/>
      <c r="M452" s="278"/>
      <c r="N452" s="282"/>
      <c r="O452" s="283"/>
      <c r="P452" s="283"/>
      <c r="Q452" s="284">
        <f>SUM(Q453:Q454)</f>
        <v>0</v>
      </c>
      <c r="R452" s="284">
        <f>SUM(R453:R454)</f>
        <v>0</v>
      </c>
      <c r="S452" s="283"/>
      <c r="T452" s="285">
        <f>SUM(T453:T454)</f>
        <v>0</v>
      </c>
      <c r="U452" s="283"/>
      <c r="V452" s="285">
        <f>SUM(V453:V454)</f>
        <v>0</v>
      </c>
      <c r="W452" s="283"/>
      <c r="X452" s="286">
        <f>SUM(X453:X454)</f>
        <v>0</v>
      </c>
      <c r="AR452" s="280" t="s">
        <v>81</v>
      </c>
      <c r="AT452" s="287" t="s">
        <v>72</v>
      </c>
      <c r="AU452" s="287" t="s">
        <v>188</v>
      </c>
      <c r="AY452" s="280" t="s">
        <v>171</v>
      </c>
      <c r="BK452" s="288">
        <f>SUM(BK453:BK454)</f>
        <v>0</v>
      </c>
    </row>
    <row r="453" spans="2:65" s="45" customFormat="1" ht="16.5" customHeight="1" x14ac:dyDescent="0.3">
      <c r="B453" s="38"/>
      <c r="C453" s="201" t="s">
        <v>775</v>
      </c>
      <c r="D453" s="201" t="s">
        <v>173</v>
      </c>
      <c r="E453" s="202" t="s">
        <v>2270</v>
      </c>
      <c r="F453" s="203" t="s">
        <v>2271</v>
      </c>
      <c r="G453" s="204" t="s">
        <v>241</v>
      </c>
      <c r="H453" s="205">
        <v>244.17</v>
      </c>
      <c r="I453" s="7"/>
      <c r="J453" s="7"/>
      <c r="K453" s="206">
        <f>ROUND(P453*H453,2)</f>
        <v>0</v>
      </c>
      <c r="L453" s="203" t="s">
        <v>5</v>
      </c>
      <c r="M453" s="38"/>
      <c r="N453" s="207" t="s">
        <v>5</v>
      </c>
      <c r="O453" s="208" t="s">
        <v>42</v>
      </c>
      <c r="P453" s="144">
        <f>I453+J453</f>
        <v>0</v>
      </c>
      <c r="Q453" s="144">
        <f>ROUND(I453*H453,2)</f>
        <v>0</v>
      </c>
      <c r="R453" s="144">
        <f>ROUND(J453*H453,2)</f>
        <v>0</v>
      </c>
      <c r="S453" s="39"/>
      <c r="T453" s="209">
        <f>S453*H453</f>
        <v>0</v>
      </c>
      <c r="U453" s="209">
        <v>0</v>
      </c>
      <c r="V453" s="209">
        <f>U453*H453</f>
        <v>0</v>
      </c>
      <c r="W453" s="209">
        <v>0</v>
      </c>
      <c r="X453" s="210">
        <f>W453*H453</f>
        <v>0</v>
      </c>
      <c r="AR453" s="17" t="s">
        <v>177</v>
      </c>
      <c r="AT453" s="17" t="s">
        <v>173</v>
      </c>
      <c r="AU453" s="17" t="s">
        <v>177</v>
      </c>
      <c r="AY453" s="17" t="s">
        <v>171</v>
      </c>
      <c r="BE453" s="211">
        <f>IF(O453="základní",K453,0)</f>
        <v>0</v>
      </c>
      <c r="BF453" s="211">
        <f>IF(O453="snížená",K453,0)</f>
        <v>0</v>
      </c>
      <c r="BG453" s="211">
        <f>IF(O453="zákl. přenesená",K453,0)</f>
        <v>0</v>
      </c>
      <c r="BH453" s="211">
        <f>IF(O453="sníž. přenesená",K453,0)</f>
        <v>0</v>
      </c>
      <c r="BI453" s="211">
        <f>IF(O453="nulová",K453,0)</f>
        <v>0</v>
      </c>
      <c r="BJ453" s="17" t="s">
        <v>81</v>
      </c>
      <c r="BK453" s="211">
        <f>ROUND(P453*H453,2)</f>
        <v>0</v>
      </c>
      <c r="BL453" s="17" t="s">
        <v>177</v>
      </c>
      <c r="BM453" s="17" t="s">
        <v>1770</v>
      </c>
    </row>
    <row r="454" spans="2:65" s="45" customFormat="1" ht="27" x14ac:dyDescent="0.3">
      <c r="B454" s="38"/>
      <c r="D454" s="212" t="s">
        <v>179</v>
      </c>
      <c r="F454" s="213" t="s">
        <v>2020</v>
      </c>
      <c r="M454" s="38"/>
      <c r="N454" s="214"/>
      <c r="O454" s="39"/>
      <c r="P454" s="39"/>
      <c r="Q454" s="39"/>
      <c r="R454" s="39"/>
      <c r="S454" s="39"/>
      <c r="T454" s="39"/>
      <c r="U454" s="39"/>
      <c r="V454" s="39"/>
      <c r="W454" s="39"/>
      <c r="X454" s="87"/>
      <c r="AT454" s="17" t="s">
        <v>179</v>
      </c>
      <c r="AU454" s="17" t="s">
        <v>177</v>
      </c>
    </row>
    <row r="455" spans="2:65" s="279" customFormat="1" ht="21.6" customHeight="1" x14ac:dyDescent="0.3">
      <c r="B455" s="278"/>
      <c r="C455" s="283"/>
      <c r="D455" s="289" t="s">
        <v>72</v>
      </c>
      <c r="E455" s="289" t="s">
        <v>2272</v>
      </c>
      <c r="F455" s="289" t="s">
        <v>2273</v>
      </c>
      <c r="G455" s="283"/>
      <c r="H455" s="283"/>
      <c r="I455" s="283"/>
      <c r="J455" s="283"/>
      <c r="K455" s="284">
        <f>BK455</f>
        <v>0</v>
      </c>
      <c r="L455" s="283"/>
      <c r="M455" s="278"/>
      <c r="N455" s="282"/>
      <c r="O455" s="283"/>
      <c r="P455" s="283"/>
      <c r="Q455" s="284">
        <f>SUM(Q456:Q461)</f>
        <v>0</v>
      </c>
      <c r="R455" s="284">
        <f>SUM(R456:R461)</f>
        <v>0</v>
      </c>
      <c r="S455" s="283"/>
      <c r="T455" s="285">
        <f>SUM(T456:T461)</f>
        <v>0</v>
      </c>
      <c r="U455" s="283"/>
      <c r="V455" s="285">
        <f>SUM(V456:V461)</f>
        <v>0</v>
      </c>
      <c r="W455" s="283"/>
      <c r="X455" s="286">
        <f>SUM(X456:X461)</f>
        <v>0</v>
      </c>
      <c r="AR455" s="280" t="s">
        <v>81</v>
      </c>
      <c r="AT455" s="287" t="s">
        <v>72</v>
      </c>
      <c r="AU455" s="287" t="s">
        <v>188</v>
      </c>
      <c r="AY455" s="280" t="s">
        <v>171</v>
      </c>
      <c r="BK455" s="288">
        <f>SUM(BK456:BK461)</f>
        <v>0</v>
      </c>
    </row>
    <row r="456" spans="2:65" s="45" customFormat="1" ht="16.5" customHeight="1" x14ac:dyDescent="0.3">
      <c r="B456" s="38"/>
      <c r="C456" s="201" t="s">
        <v>1772</v>
      </c>
      <c r="D456" s="201" t="s">
        <v>173</v>
      </c>
      <c r="E456" s="202" t="s">
        <v>2274</v>
      </c>
      <c r="F456" s="203" t="s">
        <v>2275</v>
      </c>
      <c r="G456" s="204" t="s">
        <v>1077</v>
      </c>
      <c r="H456" s="205">
        <v>15</v>
      </c>
      <c r="I456" s="7"/>
      <c r="J456" s="7"/>
      <c r="K456" s="206">
        <f>ROUND(P456*H456,2)</f>
        <v>0</v>
      </c>
      <c r="L456" s="203" t="s">
        <v>5</v>
      </c>
      <c r="M456" s="38"/>
      <c r="N456" s="207" t="s">
        <v>5</v>
      </c>
      <c r="O456" s="208" t="s">
        <v>42</v>
      </c>
      <c r="P456" s="144">
        <f>I456+J456</f>
        <v>0</v>
      </c>
      <c r="Q456" s="144">
        <f>ROUND(I456*H456,2)</f>
        <v>0</v>
      </c>
      <c r="R456" s="144">
        <f>ROUND(J456*H456,2)</f>
        <v>0</v>
      </c>
      <c r="S456" s="39"/>
      <c r="T456" s="209">
        <f>S456*H456</f>
        <v>0</v>
      </c>
      <c r="U456" s="209">
        <v>0</v>
      </c>
      <c r="V456" s="209">
        <f>U456*H456</f>
        <v>0</v>
      </c>
      <c r="W456" s="209">
        <v>0</v>
      </c>
      <c r="X456" s="210">
        <f>W456*H456</f>
        <v>0</v>
      </c>
      <c r="AR456" s="17" t="s">
        <v>177</v>
      </c>
      <c r="AT456" s="17" t="s">
        <v>173</v>
      </c>
      <c r="AU456" s="17" t="s">
        <v>177</v>
      </c>
      <c r="AY456" s="17" t="s">
        <v>171</v>
      </c>
      <c r="BE456" s="211">
        <f>IF(O456="základní",K456,0)</f>
        <v>0</v>
      </c>
      <c r="BF456" s="211">
        <f>IF(O456="snížená",K456,0)</f>
        <v>0</v>
      </c>
      <c r="BG456" s="211">
        <f>IF(O456="zákl. přenesená",K456,0)</f>
        <v>0</v>
      </c>
      <c r="BH456" s="211">
        <f>IF(O456="sníž. přenesená",K456,0)</f>
        <v>0</v>
      </c>
      <c r="BI456" s="211">
        <f>IF(O456="nulová",K456,0)</f>
        <v>0</v>
      </c>
      <c r="BJ456" s="17" t="s">
        <v>81</v>
      </c>
      <c r="BK456" s="211">
        <f>ROUND(P456*H456,2)</f>
        <v>0</v>
      </c>
      <c r="BL456" s="17" t="s">
        <v>177</v>
      </c>
      <c r="BM456" s="17" t="s">
        <v>1775</v>
      </c>
    </row>
    <row r="457" spans="2:65" s="45" customFormat="1" ht="27" x14ac:dyDescent="0.3">
      <c r="B457" s="38"/>
      <c r="D457" s="212" t="s">
        <v>179</v>
      </c>
      <c r="F457" s="213" t="s">
        <v>2020</v>
      </c>
      <c r="M457" s="38"/>
      <c r="N457" s="214"/>
      <c r="O457" s="39"/>
      <c r="P457" s="39"/>
      <c r="Q457" s="39"/>
      <c r="R457" s="39"/>
      <c r="S457" s="39"/>
      <c r="T457" s="39"/>
      <c r="U457" s="39"/>
      <c r="V457" s="39"/>
      <c r="W457" s="39"/>
      <c r="X457" s="87"/>
      <c r="AT457" s="17" t="s">
        <v>179</v>
      </c>
      <c r="AU457" s="17" t="s">
        <v>177</v>
      </c>
    </row>
    <row r="458" spans="2:65" s="45" customFormat="1" ht="16.5" customHeight="1" x14ac:dyDescent="0.3">
      <c r="B458" s="38"/>
      <c r="C458" s="201" t="s">
        <v>778</v>
      </c>
      <c r="D458" s="201" t="s">
        <v>173</v>
      </c>
      <c r="E458" s="202" t="s">
        <v>2276</v>
      </c>
      <c r="F458" s="203" t="s">
        <v>2277</v>
      </c>
      <c r="G458" s="204" t="s">
        <v>1077</v>
      </c>
      <c r="H458" s="205">
        <v>13</v>
      </c>
      <c r="I458" s="7"/>
      <c r="J458" s="7"/>
      <c r="K458" s="206">
        <f>ROUND(P458*H458,2)</f>
        <v>0</v>
      </c>
      <c r="L458" s="203" t="s">
        <v>5</v>
      </c>
      <c r="M458" s="38"/>
      <c r="N458" s="207" t="s">
        <v>5</v>
      </c>
      <c r="O458" s="208" t="s">
        <v>42</v>
      </c>
      <c r="P458" s="144">
        <f>I458+J458</f>
        <v>0</v>
      </c>
      <c r="Q458" s="144">
        <f>ROUND(I458*H458,2)</f>
        <v>0</v>
      </c>
      <c r="R458" s="144">
        <f>ROUND(J458*H458,2)</f>
        <v>0</v>
      </c>
      <c r="S458" s="39"/>
      <c r="T458" s="209">
        <f>S458*H458</f>
        <v>0</v>
      </c>
      <c r="U458" s="209">
        <v>0</v>
      </c>
      <c r="V458" s="209">
        <f>U458*H458</f>
        <v>0</v>
      </c>
      <c r="W458" s="209">
        <v>0</v>
      </c>
      <c r="X458" s="210">
        <f>W458*H458</f>
        <v>0</v>
      </c>
      <c r="AR458" s="17" t="s">
        <v>177</v>
      </c>
      <c r="AT458" s="17" t="s">
        <v>173</v>
      </c>
      <c r="AU458" s="17" t="s">
        <v>177</v>
      </c>
      <c r="AY458" s="17" t="s">
        <v>171</v>
      </c>
      <c r="BE458" s="211">
        <f>IF(O458="základní",K458,0)</f>
        <v>0</v>
      </c>
      <c r="BF458" s="211">
        <f>IF(O458="snížená",K458,0)</f>
        <v>0</v>
      </c>
      <c r="BG458" s="211">
        <f>IF(O458="zákl. přenesená",K458,0)</f>
        <v>0</v>
      </c>
      <c r="BH458" s="211">
        <f>IF(O458="sníž. přenesená",K458,0)</f>
        <v>0</v>
      </c>
      <c r="BI458" s="211">
        <f>IF(O458="nulová",K458,0)</f>
        <v>0</v>
      </c>
      <c r="BJ458" s="17" t="s">
        <v>81</v>
      </c>
      <c r="BK458" s="211">
        <f>ROUND(P458*H458,2)</f>
        <v>0</v>
      </c>
      <c r="BL458" s="17" t="s">
        <v>177</v>
      </c>
      <c r="BM458" s="17" t="s">
        <v>1780</v>
      </c>
    </row>
    <row r="459" spans="2:65" s="45" customFormat="1" ht="27" x14ac:dyDescent="0.3">
      <c r="B459" s="38"/>
      <c r="C459" s="39"/>
      <c r="D459" s="262" t="s">
        <v>179</v>
      </c>
      <c r="E459" s="39"/>
      <c r="F459" s="269" t="s">
        <v>2020</v>
      </c>
      <c r="G459" s="39"/>
      <c r="H459" s="39"/>
      <c r="I459" s="39"/>
      <c r="J459" s="39"/>
      <c r="K459" s="39"/>
      <c r="L459" s="39"/>
      <c r="M459" s="38"/>
      <c r="N459" s="214"/>
      <c r="O459" s="39"/>
      <c r="P459" s="39"/>
      <c r="Q459" s="39"/>
      <c r="R459" s="39"/>
      <c r="S459" s="39"/>
      <c r="T459" s="39"/>
      <c r="U459" s="39"/>
      <c r="V459" s="39"/>
      <c r="W459" s="39"/>
      <c r="X459" s="87"/>
      <c r="AT459" s="17" t="s">
        <v>179</v>
      </c>
      <c r="AU459" s="17" t="s">
        <v>177</v>
      </c>
    </row>
    <row r="460" spans="2:65" s="45" customFormat="1" ht="16.5" customHeight="1" x14ac:dyDescent="0.3">
      <c r="B460" s="38"/>
      <c r="C460" s="201" t="s">
        <v>1781</v>
      </c>
      <c r="D460" s="201" t="s">
        <v>173</v>
      </c>
      <c r="E460" s="202" t="s">
        <v>2278</v>
      </c>
      <c r="F460" s="203" t="s">
        <v>2279</v>
      </c>
      <c r="G460" s="204" t="s">
        <v>1077</v>
      </c>
      <c r="H460" s="205">
        <v>1</v>
      </c>
      <c r="I460" s="7"/>
      <c r="J460" s="7"/>
      <c r="K460" s="206">
        <f>ROUND(P460*H460,2)</f>
        <v>0</v>
      </c>
      <c r="L460" s="203" t="s">
        <v>5</v>
      </c>
      <c r="M460" s="38"/>
      <c r="N460" s="207" t="s">
        <v>5</v>
      </c>
      <c r="O460" s="208" t="s">
        <v>42</v>
      </c>
      <c r="P460" s="144">
        <f>I460+J460</f>
        <v>0</v>
      </c>
      <c r="Q460" s="144">
        <f>ROUND(I460*H460,2)</f>
        <v>0</v>
      </c>
      <c r="R460" s="144">
        <f>ROUND(J460*H460,2)</f>
        <v>0</v>
      </c>
      <c r="S460" s="39"/>
      <c r="T460" s="209">
        <f>S460*H460</f>
        <v>0</v>
      </c>
      <c r="U460" s="209">
        <v>0</v>
      </c>
      <c r="V460" s="209">
        <f>U460*H460</f>
        <v>0</v>
      </c>
      <c r="W460" s="209">
        <v>0</v>
      </c>
      <c r="X460" s="210">
        <f>W460*H460</f>
        <v>0</v>
      </c>
      <c r="AR460" s="17" t="s">
        <v>177</v>
      </c>
      <c r="AT460" s="17" t="s">
        <v>173</v>
      </c>
      <c r="AU460" s="17" t="s">
        <v>177</v>
      </c>
      <c r="AY460" s="17" t="s">
        <v>171</v>
      </c>
      <c r="BE460" s="211">
        <f>IF(O460="základní",K460,0)</f>
        <v>0</v>
      </c>
      <c r="BF460" s="211">
        <f>IF(O460="snížená",K460,0)</f>
        <v>0</v>
      </c>
      <c r="BG460" s="211">
        <f>IF(O460="zákl. přenesená",K460,0)</f>
        <v>0</v>
      </c>
      <c r="BH460" s="211">
        <f>IF(O460="sníž. přenesená",K460,0)</f>
        <v>0</v>
      </c>
      <c r="BI460" s="211">
        <f>IF(O460="nulová",K460,0)</f>
        <v>0</v>
      </c>
      <c r="BJ460" s="17" t="s">
        <v>81</v>
      </c>
      <c r="BK460" s="211">
        <f>ROUND(P460*H460,2)</f>
        <v>0</v>
      </c>
      <c r="BL460" s="17" t="s">
        <v>177</v>
      </c>
      <c r="BM460" s="17" t="s">
        <v>1784</v>
      </c>
    </row>
    <row r="461" spans="2:65" s="45" customFormat="1" ht="27" x14ac:dyDescent="0.3">
      <c r="B461" s="38"/>
      <c r="D461" s="212" t="s">
        <v>179</v>
      </c>
      <c r="F461" s="213" t="s">
        <v>2020</v>
      </c>
      <c r="M461" s="38"/>
      <c r="N461" s="214"/>
      <c r="O461" s="39"/>
      <c r="P461" s="39"/>
      <c r="Q461" s="39"/>
      <c r="R461" s="39"/>
      <c r="S461" s="39"/>
      <c r="T461" s="39"/>
      <c r="U461" s="39"/>
      <c r="V461" s="39"/>
      <c r="W461" s="39"/>
      <c r="X461" s="87"/>
      <c r="AT461" s="17" t="s">
        <v>179</v>
      </c>
      <c r="AU461" s="17" t="s">
        <v>177</v>
      </c>
    </row>
    <row r="462" spans="2:65" s="279" customFormat="1" ht="21.6" customHeight="1" x14ac:dyDescent="0.3">
      <c r="B462" s="278"/>
      <c r="C462" s="283"/>
      <c r="D462" s="289" t="s">
        <v>72</v>
      </c>
      <c r="E462" s="289" t="s">
        <v>2280</v>
      </c>
      <c r="F462" s="289" t="s">
        <v>2281</v>
      </c>
      <c r="G462" s="283"/>
      <c r="H462" s="283"/>
      <c r="I462" s="283"/>
      <c r="J462" s="283"/>
      <c r="K462" s="284">
        <f>BK462</f>
        <v>0</v>
      </c>
      <c r="L462" s="283"/>
      <c r="M462" s="278"/>
      <c r="N462" s="282"/>
      <c r="O462" s="283"/>
      <c r="P462" s="283"/>
      <c r="Q462" s="284">
        <f>SUM(Q463:Q464)</f>
        <v>0</v>
      </c>
      <c r="R462" s="284">
        <f>SUM(R463:R464)</f>
        <v>0</v>
      </c>
      <c r="S462" s="283"/>
      <c r="T462" s="285">
        <f>SUM(T463:T464)</f>
        <v>0</v>
      </c>
      <c r="U462" s="283"/>
      <c r="V462" s="285">
        <f>SUM(V463:V464)</f>
        <v>0</v>
      </c>
      <c r="W462" s="283"/>
      <c r="X462" s="286">
        <f>SUM(X463:X464)</f>
        <v>0</v>
      </c>
      <c r="AR462" s="280" t="s">
        <v>81</v>
      </c>
      <c r="AT462" s="287" t="s">
        <v>72</v>
      </c>
      <c r="AU462" s="287" t="s">
        <v>188</v>
      </c>
      <c r="AY462" s="280" t="s">
        <v>171</v>
      </c>
      <c r="BK462" s="288">
        <f>SUM(BK463:BK464)</f>
        <v>0</v>
      </c>
    </row>
    <row r="463" spans="2:65" s="45" customFormat="1" ht="16.5" customHeight="1" x14ac:dyDescent="0.3">
      <c r="B463" s="38"/>
      <c r="C463" s="201" t="s">
        <v>781</v>
      </c>
      <c r="D463" s="201" t="s">
        <v>173</v>
      </c>
      <c r="E463" s="202" t="s">
        <v>2282</v>
      </c>
      <c r="F463" s="203" t="s">
        <v>2283</v>
      </c>
      <c r="G463" s="204" t="s">
        <v>241</v>
      </c>
      <c r="H463" s="205">
        <v>24</v>
      </c>
      <c r="I463" s="7"/>
      <c r="J463" s="7"/>
      <c r="K463" s="206">
        <f>ROUND(P463*H463,2)</f>
        <v>0</v>
      </c>
      <c r="L463" s="203" t="s">
        <v>5</v>
      </c>
      <c r="M463" s="38"/>
      <c r="N463" s="207" t="s">
        <v>5</v>
      </c>
      <c r="O463" s="208" t="s">
        <v>42</v>
      </c>
      <c r="P463" s="144">
        <f>I463+J463</f>
        <v>0</v>
      </c>
      <c r="Q463" s="144">
        <f>ROUND(I463*H463,2)</f>
        <v>0</v>
      </c>
      <c r="R463" s="144">
        <f>ROUND(J463*H463,2)</f>
        <v>0</v>
      </c>
      <c r="S463" s="39"/>
      <c r="T463" s="209">
        <f>S463*H463</f>
        <v>0</v>
      </c>
      <c r="U463" s="209">
        <v>0</v>
      </c>
      <c r="V463" s="209">
        <f>U463*H463</f>
        <v>0</v>
      </c>
      <c r="W463" s="209">
        <v>0</v>
      </c>
      <c r="X463" s="210">
        <f>W463*H463</f>
        <v>0</v>
      </c>
      <c r="AR463" s="17" t="s">
        <v>177</v>
      </c>
      <c r="AT463" s="17" t="s">
        <v>173</v>
      </c>
      <c r="AU463" s="17" t="s">
        <v>177</v>
      </c>
      <c r="AY463" s="17" t="s">
        <v>171</v>
      </c>
      <c r="BE463" s="211">
        <f>IF(O463="základní",K463,0)</f>
        <v>0</v>
      </c>
      <c r="BF463" s="211">
        <f>IF(O463="snížená",K463,0)</f>
        <v>0</v>
      </c>
      <c r="BG463" s="211">
        <f>IF(O463="zákl. přenesená",K463,0)</f>
        <v>0</v>
      </c>
      <c r="BH463" s="211">
        <f>IF(O463="sníž. přenesená",K463,0)</f>
        <v>0</v>
      </c>
      <c r="BI463" s="211">
        <f>IF(O463="nulová",K463,0)</f>
        <v>0</v>
      </c>
      <c r="BJ463" s="17" t="s">
        <v>81</v>
      </c>
      <c r="BK463" s="211">
        <f>ROUND(P463*H463,2)</f>
        <v>0</v>
      </c>
      <c r="BL463" s="17" t="s">
        <v>177</v>
      </c>
      <c r="BM463" s="17" t="s">
        <v>1787</v>
      </c>
    </row>
    <row r="464" spans="2:65" s="45" customFormat="1" ht="27" x14ac:dyDescent="0.3">
      <c r="B464" s="38"/>
      <c r="D464" s="212" t="s">
        <v>179</v>
      </c>
      <c r="F464" s="213" t="s">
        <v>2020</v>
      </c>
      <c r="M464" s="38"/>
      <c r="N464" s="214"/>
      <c r="O464" s="39"/>
      <c r="P464" s="39"/>
      <c r="Q464" s="39"/>
      <c r="R464" s="39"/>
      <c r="S464" s="39"/>
      <c r="T464" s="39"/>
      <c r="U464" s="39"/>
      <c r="V464" s="39"/>
      <c r="W464" s="39"/>
      <c r="X464" s="87"/>
      <c r="AT464" s="17" t="s">
        <v>179</v>
      </c>
      <c r="AU464" s="17" t="s">
        <v>177</v>
      </c>
    </row>
    <row r="465" spans="2:65" s="279" customFormat="1" ht="21.6" customHeight="1" x14ac:dyDescent="0.3">
      <c r="B465" s="278"/>
      <c r="D465" s="280" t="s">
        <v>72</v>
      </c>
      <c r="E465" s="280" t="s">
        <v>2284</v>
      </c>
      <c r="F465" s="280" t="s">
        <v>2285</v>
      </c>
      <c r="K465" s="281">
        <f>BK465</f>
        <v>0</v>
      </c>
      <c r="M465" s="278"/>
      <c r="N465" s="282"/>
      <c r="O465" s="283"/>
      <c r="P465" s="283"/>
      <c r="Q465" s="284">
        <f>SUM(Q466:Q467)</f>
        <v>0</v>
      </c>
      <c r="R465" s="284">
        <f>SUM(R466:R467)</f>
        <v>0</v>
      </c>
      <c r="S465" s="283"/>
      <c r="T465" s="285">
        <f>SUM(T466:T467)</f>
        <v>0</v>
      </c>
      <c r="U465" s="283"/>
      <c r="V465" s="285">
        <f>SUM(V466:V467)</f>
        <v>0</v>
      </c>
      <c r="W465" s="283"/>
      <c r="X465" s="286">
        <f>SUM(X466:X467)</f>
        <v>0</v>
      </c>
      <c r="AR465" s="280" t="s">
        <v>81</v>
      </c>
      <c r="AT465" s="287" t="s">
        <v>72</v>
      </c>
      <c r="AU465" s="287" t="s">
        <v>188</v>
      </c>
      <c r="AY465" s="280" t="s">
        <v>171</v>
      </c>
      <c r="BK465" s="288">
        <f>SUM(BK466:BK467)</f>
        <v>0</v>
      </c>
    </row>
    <row r="466" spans="2:65" s="45" customFormat="1" ht="16.5" customHeight="1" x14ac:dyDescent="0.3">
      <c r="B466" s="38"/>
      <c r="C466" s="201" t="s">
        <v>1788</v>
      </c>
      <c r="D466" s="201" t="s">
        <v>173</v>
      </c>
      <c r="E466" s="202" t="s">
        <v>2286</v>
      </c>
      <c r="F466" s="203" t="s">
        <v>2287</v>
      </c>
      <c r="G466" s="204" t="s">
        <v>1077</v>
      </c>
      <c r="H466" s="205">
        <v>31</v>
      </c>
      <c r="I466" s="7"/>
      <c r="J466" s="7"/>
      <c r="K466" s="206">
        <f>ROUND(P466*H466,2)</f>
        <v>0</v>
      </c>
      <c r="L466" s="203" t="s">
        <v>5</v>
      </c>
      <c r="M466" s="38"/>
      <c r="N466" s="207" t="s">
        <v>5</v>
      </c>
      <c r="O466" s="208" t="s">
        <v>42</v>
      </c>
      <c r="P466" s="144">
        <f>I466+J466</f>
        <v>0</v>
      </c>
      <c r="Q466" s="144">
        <f>ROUND(I466*H466,2)</f>
        <v>0</v>
      </c>
      <c r="R466" s="144">
        <f>ROUND(J466*H466,2)</f>
        <v>0</v>
      </c>
      <c r="S466" s="39"/>
      <c r="T466" s="209">
        <f>S466*H466</f>
        <v>0</v>
      </c>
      <c r="U466" s="209">
        <v>0</v>
      </c>
      <c r="V466" s="209">
        <f>U466*H466</f>
        <v>0</v>
      </c>
      <c r="W466" s="209">
        <v>0</v>
      </c>
      <c r="X466" s="210">
        <f>W466*H466</f>
        <v>0</v>
      </c>
      <c r="AR466" s="17" t="s">
        <v>177</v>
      </c>
      <c r="AT466" s="17" t="s">
        <v>173</v>
      </c>
      <c r="AU466" s="17" t="s">
        <v>177</v>
      </c>
      <c r="AY466" s="17" t="s">
        <v>171</v>
      </c>
      <c r="BE466" s="211">
        <f>IF(O466="základní",K466,0)</f>
        <v>0</v>
      </c>
      <c r="BF466" s="211">
        <f>IF(O466="snížená",K466,0)</f>
        <v>0</v>
      </c>
      <c r="BG466" s="211">
        <f>IF(O466="zákl. přenesená",K466,0)</f>
        <v>0</v>
      </c>
      <c r="BH466" s="211">
        <f>IF(O466="sníž. přenesená",K466,0)</f>
        <v>0</v>
      </c>
      <c r="BI466" s="211">
        <f>IF(O466="nulová",K466,0)</f>
        <v>0</v>
      </c>
      <c r="BJ466" s="17" t="s">
        <v>81</v>
      </c>
      <c r="BK466" s="211">
        <f>ROUND(P466*H466,2)</f>
        <v>0</v>
      </c>
      <c r="BL466" s="17" t="s">
        <v>177</v>
      </c>
      <c r="BM466" s="17" t="s">
        <v>1791</v>
      </c>
    </row>
    <row r="467" spans="2:65" s="45" customFormat="1" ht="27" x14ac:dyDescent="0.3">
      <c r="B467" s="38"/>
      <c r="D467" s="212" t="s">
        <v>179</v>
      </c>
      <c r="F467" s="213" t="s">
        <v>2020</v>
      </c>
      <c r="M467" s="38"/>
      <c r="N467" s="214"/>
      <c r="O467" s="39"/>
      <c r="P467" s="39"/>
      <c r="Q467" s="39"/>
      <c r="R467" s="39"/>
      <c r="S467" s="39"/>
      <c r="T467" s="39"/>
      <c r="U467" s="39"/>
      <c r="V467" s="39"/>
      <c r="W467" s="39"/>
      <c r="X467" s="87"/>
      <c r="AT467" s="17" t="s">
        <v>179</v>
      </c>
      <c r="AU467" s="17" t="s">
        <v>177</v>
      </c>
    </row>
    <row r="468" spans="2:65" s="279" customFormat="1" ht="21.6" customHeight="1" x14ac:dyDescent="0.3">
      <c r="B468" s="278"/>
      <c r="C468" s="283"/>
      <c r="D468" s="289" t="s">
        <v>72</v>
      </c>
      <c r="E468" s="289" t="s">
        <v>2288</v>
      </c>
      <c r="F468" s="289" t="s">
        <v>2289</v>
      </c>
      <c r="G468" s="283"/>
      <c r="H468" s="283"/>
      <c r="I468" s="283"/>
      <c r="J468" s="283"/>
      <c r="K468" s="284">
        <f>BK468</f>
        <v>0</v>
      </c>
      <c r="L468" s="283"/>
      <c r="M468" s="278"/>
      <c r="N468" s="282"/>
      <c r="O468" s="283"/>
      <c r="P468" s="283"/>
      <c r="Q468" s="284">
        <f>SUM(Q469:Q470)</f>
        <v>0</v>
      </c>
      <c r="R468" s="284">
        <f>SUM(R469:R470)</f>
        <v>0</v>
      </c>
      <c r="S468" s="283"/>
      <c r="T468" s="285">
        <f>SUM(T469:T470)</f>
        <v>0</v>
      </c>
      <c r="U468" s="283"/>
      <c r="V468" s="285">
        <f>SUM(V469:V470)</f>
        <v>0</v>
      </c>
      <c r="W468" s="283"/>
      <c r="X468" s="286">
        <f>SUM(X469:X470)</f>
        <v>0</v>
      </c>
      <c r="AR468" s="280" t="s">
        <v>81</v>
      </c>
      <c r="AT468" s="287" t="s">
        <v>72</v>
      </c>
      <c r="AU468" s="287" t="s">
        <v>188</v>
      </c>
      <c r="AY468" s="280" t="s">
        <v>171</v>
      </c>
      <c r="BK468" s="288">
        <f>SUM(BK469:BK470)</f>
        <v>0</v>
      </c>
    </row>
    <row r="469" spans="2:65" s="45" customFormat="1" ht="16.5" customHeight="1" x14ac:dyDescent="0.3">
      <c r="B469" s="38"/>
      <c r="C469" s="201" t="s">
        <v>785</v>
      </c>
      <c r="D469" s="201" t="s">
        <v>173</v>
      </c>
      <c r="E469" s="202" t="s">
        <v>2290</v>
      </c>
      <c r="F469" s="203" t="s">
        <v>2291</v>
      </c>
      <c r="G469" s="204" t="s">
        <v>1077</v>
      </c>
      <c r="H469" s="205">
        <v>2</v>
      </c>
      <c r="I469" s="7"/>
      <c r="J469" s="7"/>
      <c r="K469" s="206">
        <f>ROUND(P469*H469,2)</f>
        <v>0</v>
      </c>
      <c r="L469" s="203" t="s">
        <v>5</v>
      </c>
      <c r="M469" s="38"/>
      <c r="N469" s="207" t="s">
        <v>5</v>
      </c>
      <c r="O469" s="208" t="s">
        <v>42</v>
      </c>
      <c r="P469" s="144">
        <f>I469+J469</f>
        <v>0</v>
      </c>
      <c r="Q469" s="144">
        <f>ROUND(I469*H469,2)</f>
        <v>0</v>
      </c>
      <c r="R469" s="144">
        <f>ROUND(J469*H469,2)</f>
        <v>0</v>
      </c>
      <c r="S469" s="39"/>
      <c r="T469" s="209">
        <f>S469*H469</f>
        <v>0</v>
      </c>
      <c r="U469" s="209">
        <v>0</v>
      </c>
      <c r="V469" s="209">
        <f>U469*H469</f>
        <v>0</v>
      </c>
      <c r="W469" s="209">
        <v>0</v>
      </c>
      <c r="X469" s="210">
        <f>W469*H469</f>
        <v>0</v>
      </c>
      <c r="AR469" s="17" t="s">
        <v>177</v>
      </c>
      <c r="AT469" s="17" t="s">
        <v>173</v>
      </c>
      <c r="AU469" s="17" t="s">
        <v>177</v>
      </c>
      <c r="AY469" s="17" t="s">
        <v>171</v>
      </c>
      <c r="BE469" s="211">
        <f>IF(O469="základní",K469,0)</f>
        <v>0</v>
      </c>
      <c r="BF469" s="211">
        <f>IF(O469="snížená",K469,0)</f>
        <v>0</v>
      </c>
      <c r="BG469" s="211">
        <f>IF(O469="zákl. přenesená",K469,0)</f>
        <v>0</v>
      </c>
      <c r="BH469" s="211">
        <f>IF(O469="sníž. přenesená",K469,0)</f>
        <v>0</v>
      </c>
      <c r="BI469" s="211">
        <f>IF(O469="nulová",K469,0)</f>
        <v>0</v>
      </c>
      <c r="BJ469" s="17" t="s">
        <v>81</v>
      </c>
      <c r="BK469" s="211">
        <f>ROUND(P469*H469,2)</f>
        <v>0</v>
      </c>
      <c r="BL469" s="17" t="s">
        <v>177</v>
      </c>
      <c r="BM469" s="17" t="s">
        <v>1794</v>
      </c>
    </row>
    <row r="470" spans="2:65" s="45" customFormat="1" ht="27" x14ac:dyDescent="0.3">
      <c r="B470" s="38"/>
      <c r="D470" s="212" t="s">
        <v>179</v>
      </c>
      <c r="F470" s="213" t="s">
        <v>2020</v>
      </c>
      <c r="M470" s="38"/>
      <c r="N470" s="214"/>
      <c r="O470" s="39"/>
      <c r="P470" s="39"/>
      <c r="Q470" s="39"/>
      <c r="R470" s="39"/>
      <c r="S470" s="39"/>
      <c r="T470" s="39"/>
      <c r="U470" s="39"/>
      <c r="V470" s="39"/>
      <c r="W470" s="39"/>
      <c r="X470" s="87"/>
      <c r="AT470" s="17" t="s">
        <v>179</v>
      </c>
      <c r="AU470" s="17" t="s">
        <v>177</v>
      </c>
    </row>
    <row r="471" spans="2:65" s="279" customFormat="1" ht="21.6" customHeight="1" x14ac:dyDescent="0.3">
      <c r="B471" s="278"/>
      <c r="D471" s="280" t="s">
        <v>72</v>
      </c>
      <c r="E471" s="280" t="s">
        <v>2292</v>
      </c>
      <c r="F471" s="280" t="s">
        <v>2293</v>
      </c>
      <c r="K471" s="281">
        <f>BK471</f>
        <v>0</v>
      </c>
      <c r="M471" s="278"/>
      <c r="N471" s="282"/>
      <c r="O471" s="283"/>
      <c r="P471" s="283"/>
      <c r="Q471" s="284">
        <f>SUM(Q472:Q473)</f>
        <v>0</v>
      </c>
      <c r="R471" s="284">
        <f>SUM(R472:R473)</f>
        <v>0</v>
      </c>
      <c r="S471" s="283"/>
      <c r="T471" s="285">
        <f>SUM(T472:T473)</f>
        <v>0</v>
      </c>
      <c r="U471" s="283"/>
      <c r="V471" s="285">
        <f>SUM(V472:V473)</f>
        <v>0</v>
      </c>
      <c r="W471" s="283"/>
      <c r="X471" s="286">
        <f>SUM(X472:X473)</f>
        <v>0</v>
      </c>
      <c r="AR471" s="280" t="s">
        <v>81</v>
      </c>
      <c r="AT471" s="287" t="s">
        <v>72</v>
      </c>
      <c r="AU471" s="287" t="s">
        <v>188</v>
      </c>
      <c r="AY471" s="280" t="s">
        <v>171</v>
      </c>
      <c r="BK471" s="288">
        <f>SUM(BK472:BK473)</f>
        <v>0</v>
      </c>
    </row>
    <row r="472" spans="2:65" s="45" customFormat="1" ht="16.5" customHeight="1" x14ac:dyDescent="0.3">
      <c r="B472" s="38"/>
      <c r="C472" s="201" t="s">
        <v>1795</v>
      </c>
      <c r="D472" s="201" t="s">
        <v>173</v>
      </c>
      <c r="E472" s="202" t="s">
        <v>2294</v>
      </c>
      <c r="F472" s="203" t="s">
        <v>2295</v>
      </c>
      <c r="G472" s="204" t="s">
        <v>1077</v>
      </c>
      <c r="H472" s="205">
        <v>1</v>
      </c>
      <c r="I472" s="7"/>
      <c r="J472" s="7"/>
      <c r="K472" s="206">
        <f>ROUND(P472*H472,2)</f>
        <v>0</v>
      </c>
      <c r="L472" s="203" t="s">
        <v>5</v>
      </c>
      <c r="M472" s="38"/>
      <c r="N472" s="207" t="s">
        <v>5</v>
      </c>
      <c r="O472" s="208" t="s">
        <v>42</v>
      </c>
      <c r="P472" s="144">
        <f>I472+J472</f>
        <v>0</v>
      </c>
      <c r="Q472" s="144">
        <f>ROUND(I472*H472,2)</f>
        <v>0</v>
      </c>
      <c r="R472" s="144">
        <f>ROUND(J472*H472,2)</f>
        <v>0</v>
      </c>
      <c r="S472" s="39"/>
      <c r="T472" s="209">
        <f>S472*H472</f>
        <v>0</v>
      </c>
      <c r="U472" s="209">
        <v>0</v>
      </c>
      <c r="V472" s="209">
        <f>U472*H472</f>
        <v>0</v>
      </c>
      <c r="W472" s="209">
        <v>0</v>
      </c>
      <c r="X472" s="210">
        <f>W472*H472</f>
        <v>0</v>
      </c>
      <c r="AR472" s="17" t="s">
        <v>177</v>
      </c>
      <c r="AT472" s="17" t="s">
        <v>173</v>
      </c>
      <c r="AU472" s="17" t="s">
        <v>177</v>
      </c>
      <c r="AY472" s="17" t="s">
        <v>171</v>
      </c>
      <c r="BE472" s="211">
        <f>IF(O472="základní",K472,0)</f>
        <v>0</v>
      </c>
      <c r="BF472" s="211">
        <f>IF(O472="snížená",K472,0)</f>
        <v>0</v>
      </c>
      <c r="BG472" s="211">
        <f>IF(O472="zákl. přenesená",K472,0)</f>
        <v>0</v>
      </c>
      <c r="BH472" s="211">
        <f>IF(O472="sníž. přenesená",K472,0)</f>
        <v>0</v>
      </c>
      <c r="BI472" s="211">
        <f>IF(O472="nulová",K472,0)</f>
        <v>0</v>
      </c>
      <c r="BJ472" s="17" t="s">
        <v>81</v>
      </c>
      <c r="BK472" s="211">
        <f>ROUND(P472*H472,2)</f>
        <v>0</v>
      </c>
      <c r="BL472" s="17" t="s">
        <v>177</v>
      </c>
      <c r="BM472" s="17" t="s">
        <v>1798</v>
      </c>
    </row>
    <row r="473" spans="2:65" s="45" customFormat="1" ht="27" x14ac:dyDescent="0.3">
      <c r="B473" s="38"/>
      <c r="C473" s="39"/>
      <c r="D473" s="262" t="s">
        <v>179</v>
      </c>
      <c r="E473" s="39"/>
      <c r="F473" s="269" t="s">
        <v>2020</v>
      </c>
      <c r="G473" s="39"/>
      <c r="H473" s="39"/>
      <c r="I473" s="39"/>
      <c r="J473" s="39"/>
      <c r="K473" s="39"/>
      <c r="L473" s="39"/>
      <c r="M473" s="38"/>
      <c r="N473" s="214"/>
      <c r="O473" s="39"/>
      <c r="P473" s="39"/>
      <c r="Q473" s="39"/>
      <c r="R473" s="39"/>
      <c r="S473" s="39"/>
      <c r="T473" s="39"/>
      <c r="U473" s="39"/>
      <c r="V473" s="39"/>
      <c r="W473" s="39"/>
      <c r="X473" s="87"/>
      <c r="AT473" s="17" t="s">
        <v>179</v>
      </c>
      <c r="AU473" s="17" t="s">
        <v>177</v>
      </c>
    </row>
    <row r="474" spans="2:65" s="279" customFormat="1" ht="21.6" customHeight="1" x14ac:dyDescent="0.3">
      <c r="B474" s="278"/>
      <c r="D474" s="280" t="s">
        <v>72</v>
      </c>
      <c r="E474" s="280" t="s">
        <v>2296</v>
      </c>
      <c r="F474" s="280" t="s">
        <v>2297</v>
      </c>
      <c r="K474" s="281">
        <f>BK474</f>
        <v>0</v>
      </c>
      <c r="M474" s="278"/>
      <c r="N474" s="282"/>
      <c r="O474" s="283"/>
      <c r="P474" s="283"/>
      <c r="Q474" s="284">
        <f>SUM(Q475:Q476)</f>
        <v>0</v>
      </c>
      <c r="R474" s="284">
        <f>SUM(R475:R476)</f>
        <v>0</v>
      </c>
      <c r="S474" s="283"/>
      <c r="T474" s="285">
        <f>SUM(T475:T476)</f>
        <v>0</v>
      </c>
      <c r="U474" s="283"/>
      <c r="V474" s="285">
        <f>SUM(V475:V476)</f>
        <v>0</v>
      </c>
      <c r="W474" s="283"/>
      <c r="X474" s="286">
        <f>SUM(X475:X476)</f>
        <v>0</v>
      </c>
      <c r="AR474" s="280" t="s">
        <v>81</v>
      </c>
      <c r="AT474" s="287" t="s">
        <v>72</v>
      </c>
      <c r="AU474" s="287" t="s">
        <v>188</v>
      </c>
      <c r="AY474" s="280" t="s">
        <v>171</v>
      </c>
      <c r="BK474" s="288">
        <f>SUM(BK475:BK476)</f>
        <v>0</v>
      </c>
    </row>
    <row r="475" spans="2:65" s="45" customFormat="1" ht="16.5" customHeight="1" x14ac:dyDescent="0.3">
      <c r="B475" s="38"/>
      <c r="C475" s="201" t="s">
        <v>789</v>
      </c>
      <c r="D475" s="201" t="s">
        <v>173</v>
      </c>
      <c r="E475" s="202" t="s">
        <v>2298</v>
      </c>
      <c r="F475" s="203" t="s">
        <v>2299</v>
      </c>
      <c r="G475" s="204" t="s">
        <v>1077</v>
      </c>
      <c r="H475" s="205">
        <v>3</v>
      </c>
      <c r="I475" s="7"/>
      <c r="J475" s="7"/>
      <c r="K475" s="206">
        <f>ROUND(P475*H475,2)</f>
        <v>0</v>
      </c>
      <c r="L475" s="203" t="s">
        <v>5</v>
      </c>
      <c r="M475" s="38"/>
      <c r="N475" s="207" t="s">
        <v>5</v>
      </c>
      <c r="O475" s="208" t="s">
        <v>42</v>
      </c>
      <c r="P475" s="144">
        <f>I475+J475</f>
        <v>0</v>
      </c>
      <c r="Q475" s="144">
        <f>ROUND(I475*H475,2)</f>
        <v>0</v>
      </c>
      <c r="R475" s="144">
        <f>ROUND(J475*H475,2)</f>
        <v>0</v>
      </c>
      <c r="S475" s="39"/>
      <c r="T475" s="209">
        <f>S475*H475</f>
        <v>0</v>
      </c>
      <c r="U475" s="209">
        <v>0</v>
      </c>
      <c r="V475" s="209">
        <f>U475*H475</f>
        <v>0</v>
      </c>
      <c r="W475" s="209">
        <v>0</v>
      </c>
      <c r="X475" s="210">
        <f>W475*H475</f>
        <v>0</v>
      </c>
      <c r="AR475" s="17" t="s">
        <v>177</v>
      </c>
      <c r="AT475" s="17" t="s">
        <v>173</v>
      </c>
      <c r="AU475" s="17" t="s">
        <v>177</v>
      </c>
      <c r="AY475" s="17" t="s">
        <v>171</v>
      </c>
      <c r="BE475" s="211">
        <f>IF(O475="základní",K475,0)</f>
        <v>0</v>
      </c>
      <c r="BF475" s="211">
        <f>IF(O475="snížená",K475,0)</f>
        <v>0</v>
      </c>
      <c r="BG475" s="211">
        <f>IF(O475="zákl. přenesená",K475,0)</f>
        <v>0</v>
      </c>
      <c r="BH475" s="211">
        <f>IF(O475="sníž. přenesená",K475,0)</f>
        <v>0</v>
      </c>
      <c r="BI475" s="211">
        <f>IF(O475="nulová",K475,0)</f>
        <v>0</v>
      </c>
      <c r="BJ475" s="17" t="s">
        <v>81</v>
      </c>
      <c r="BK475" s="211">
        <f>ROUND(P475*H475,2)</f>
        <v>0</v>
      </c>
      <c r="BL475" s="17" t="s">
        <v>177</v>
      </c>
      <c r="BM475" s="17" t="s">
        <v>1801</v>
      </c>
    </row>
    <row r="476" spans="2:65" s="45" customFormat="1" ht="27" x14ac:dyDescent="0.3">
      <c r="B476" s="38"/>
      <c r="C476" s="39"/>
      <c r="D476" s="262" t="s">
        <v>179</v>
      </c>
      <c r="E476" s="39"/>
      <c r="F476" s="269" t="s">
        <v>2020</v>
      </c>
      <c r="G476" s="39"/>
      <c r="H476" s="39"/>
      <c r="I476" s="39"/>
      <c r="J476" s="39"/>
      <c r="K476" s="39"/>
      <c r="L476" s="39"/>
      <c r="M476" s="38"/>
      <c r="N476" s="214"/>
      <c r="O476" s="39"/>
      <c r="P476" s="39"/>
      <c r="Q476" s="39"/>
      <c r="R476" s="39"/>
      <c r="S476" s="39"/>
      <c r="T476" s="39"/>
      <c r="U476" s="39"/>
      <c r="V476" s="39"/>
      <c r="W476" s="39"/>
      <c r="X476" s="87"/>
      <c r="AT476" s="17" t="s">
        <v>179</v>
      </c>
      <c r="AU476" s="17" t="s">
        <v>177</v>
      </c>
    </row>
    <row r="477" spans="2:65" s="279" customFormat="1" ht="21.6" customHeight="1" x14ac:dyDescent="0.3">
      <c r="B477" s="278"/>
      <c r="D477" s="280" t="s">
        <v>72</v>
      </c>
      <c r="E477" s="280" t="s">
        <v>2300</v>
      </c>
      <c r="F477" s="280" t="s">
        <v>2301</v>
      </c>
      <c r="K477" s="281">
        <f>BK477</f>
        <v>0</v>
      </c>
      <c r="M477" s="278"/>
      <c r="N477" s="282"/>
      <c r="O477" s="283"/>
      <c r="P477" s="283"/>
      <c r="Q477" s="284">
        <f>SUM(Q478:Q479)</f>
        <v>0</v>
      </c>
      <c r="R477" s="284">
        <f>SUM(R478:R479)</f>
        <v>0</v>
      </c>
      <c r="S477" s="283"/>
      <c r="T477" s="285">
        <f>SUM(T478:T479)</f>
        <v>0</v>
      </c>
      <c r="U477" s="283"/>
      <c r="V477" s="285">
        <f>SUM(V478:V479)</f>
        <v>0</v>
      </c>
      <c r="W477" s="283"/>
      <c r="X477" s="286">
        <f>SUM(X478:X479)</f>
        <v>0</v>
      </c>
      <c r="AR477" s="280" t="s">
        <v>81</v>
      </c>
      <c r="AT477" s="287" t="s">
        <v>72</v>
      </c>
      <c r="AU477" s="287" t="s">
        <v>188</v>
      </c>
      <c r="AY477" s="280" t="s">
        <v>171</v>
      </c>
      <c r="BK477" s="288">
        <f>SUM(BK478:BK479)</f>
        <v>0</v>
      </c>
    </row>
    <row r="478" spans="2:65" s="45" customFormat="1" ht="16.5" customHeight="1" x14ac:dyDescent="0.3">
      <c r="B478" s="38"/>
      <c r="C478" s="201" t="s">
        <v>1802</v>
      </c>
      <c r="D478" s="201" t="s">
        <v>173</v>
      </c>
      <c r="E478" s="202" t="s">
        <v>2302</v>
      </c>
      <c r="F478" s="203" t="s">
        <v>2303</v>
      </c>
      <c r="G478" s="204" t="s">
        <v>1077</v>
      </c>
      <c r="H478" s="205">
        <v>2</v>
      </c>
      <c r="I478" s="7"/>
      <c r="J478" s="7"/>
      <c r="K478" s="206">
        <f>ROUND(P478*H478,2)</f>
        <v>0</v>
      </c>
      <c r="L478" s="203" t="s">
        <v>5</v>
      </c>
      <c r="M478" s="38"/>
      <c r="N478" s="207" t="s">
        <v>5</v>
      </c>
      <c r="O478" s="208" t="s">
        <v>42</v>
      </c>
      <c r="P478" s="144">
        <f>I478+J478</f>
        <v>0</v>
      </c>
      <c r="Q478" s="144">
        <f>ROUND(I478*H478,2)</f>
        <v>0</v>
      </c>
      <c r="R478" s="144">
        <f>ROUND(J478*H478,2)</f>
        <v>0</v>
      </c>
      <c r="S478" s="39"/>
      <c r="T478" s="209">
        <f>S478*H478</f>
        <v>0</v>
      </c>
      <c r="U478" s="209">
        <v>0</v>
      </c>
      <c r="V478" s="209">
        <f>U478*H478</f>
        <v>0</v>
      </c>
      <c r="W478" s="209">
        <v>0</v>
      </c>
      <c r="X478" s="210">
        <f>W478*H478</f>
        <v>0</v>
      </c>
      <c r="AR478" s="17" t="s">
        <v>177</v>
      </c>
      <c r="AT478" s="17" t="s">
        <v>173</v>
      </c>
      <c r="AU478" s="17" t="s">
        <v>177</v>
      </c>
      <c r="AY478" s="17" t="s">
        <v>171</v>
      </c>
      <c r="BE478" s="211">
        <f>IF(O478="základní",K478,0)</f>
        <v>0</v>
      </c>
      <c r="BF478" s="211">
        <f>IF(O478="snížená",K478,0)</f>
        <v>0</v>
      </c>
      <c r="BG478" s="211">
        <f>IF(O478="zákl. přenesená",K478,0)</f>
        <v>0</v>
      </c>
      <c r="BH478" s="211">
        <f>IF(O478="sníž. přenesená",K478,0)</f>
        <v>0</v>
      </c>
      <c r="BI478" s="211">
        <f>IF(O478="nulová",K478,0)</f>
        <v>0</v>
      </c>
      <c r="BJ478" s="17" t="s">
        <v>81</v>
      </c>
      <c r="BK478" s="211">
        <f>ROUND(P478*H478,2)</f>
        <v>0</v>
      </c>
      <c r="BL478" s="17" t="s">
        <v>177</v>
      </c>
      <c r="BM478" s="17" t="s">
        <v>1805</v>
      </c>
    </row>
    <row r="479" spans="2:65" s="45" customFormat="1" ht="27" x14ac:dyDescent="0.3">
      <c r="B479" s="38"/>
      <c r="D479" s="212" t="s">
        <v>179</v>
      </c>
      <c r="F479" s="213" t="s">
        <v>2020</v>
      </c>
      <c r="M479" s="38"/>
      <c r="N479" s="214"/>
      <c r="O479" s="39"/>
      <c r="P479" s="39"/>
      <c r="Q479" s="39"/>
      <c r="R479" s="39"/>
      <c r="S479" s="39"/>
      <c r="T479" s="39"/>
      <c r="U479" s="39"/>
      <c r="V479" s="39"/>
      <c r="W479" s="39"/>
      <c r="X479" s="87"/>
      <c r="AT479" s="17" t="s">
        <v>179</v>
      </c>
      <c r="AU479" s="17" t="s">
        <v>177</v>
      </c>
    </row>
    <row r="480" spans="2:65" s="279" customFormat="1" ht="21.6" customHeight="1" x14ac:dyDescent="0.3">
      <c r="B480" s="278"/>
      <c r="C480" s="283"/>
      <c r="D480" s="289" t="s">
        <v>72</v>
      </c>
      <c r="E480" s="289" t="s">
        <v>2304</v>
      </c>
      <c r="F480" s="289" t="s">
        <v>2305</v>
      </c>
      <c r="G480" s="283"/>
      <c r="H480" s="283"/>
      <c r="I480" s="283"/>
      <c r="J480" s="283"/>
      <c r="K480" s="284">
        <f>BK480</f>
        <v>0</v>
      </c>
      <c r="L480" s="283"/>
      <c r="M480" s="278"/>
      <c r="N480" s="282"/>
      <c r="O480" s="283"/>
      <c r="P480" s="283"/>
      <c r="Q480" s="284">
        <f>SUM(Q481:Q482)</f>
        <v>0</v>
      </c>
      <c r="R480" s="284">
        <f>SUM(R481:R482)</f>
        <v>0</v>
      </c>
      <c r="S480" s="283"/>
      <c r="T480" s="285">
        <f>SUM(T481:T482)</f>
        <v>0</v>
      </c>
      <c r="U480" s="283"/>
      <c r="V480" s="285">
        <f>SUM(V481:V482)</f>
        <v>0</v>
      </c>
      <c r="W480" s="283"/>
      <c r="X480" s="286">
        <f>SUM(X481:X482)</f>
        <v>0</v>
      </c>
      <c r="AR480" s="280" t="s">
        <v>81</v>
      </c>
      <c r="AT480" s="287" t="s">
        <v>72</v>
      </c>
      <c r="AU480" s="287" t="s">
        <v>188</v>
      </c>
      <c r="AY480" s="280" t="s">
        <v>171</v>
      </c>
      <c r="BK480" s="288">
        <f>SUM(BK481:BK482)</f>
        <v>0</v>
      </c>
    </row>
    <row r="481" spans="2:65" s="45" customFormat="1" ht="16.5" customHeight="1" x14ac:dyDescent="0.3">
      <c r="B481" s="38"/>
      <c r="C481" s="201" t="s">
        <v>793</v>
      </c>
      <c r="D481" s="201" t="s">
        <v>173</v>
      </c>
      <c r="E481" s="202" t="s">
        <v>2306</v>
      </c>
      <c r="F481" s="203" t="s">
        <v>2307</v>
      </c>
      <c r="G481" s="204" t="s">
        <v>1077</v>
      </c>
      <c r="H481" s="205">
        <v>1</v>
      </c>
      <c r="I481" s="7"/>
      <c r="J481" s="7"/>
      <c r="K481" s="206">
        <f>ROUND(P481*H481,2)</f>
        <v>0</v>
      </c>
      <c r="L481" s="203" t="s">
        <v>5</v>
      </c>
      <c r="M481" s="38"/>
      <c r="N481" s="207" t="s">
        <v>5</v>
      </c>
      <c r="O481" s="208" t="s">
        <v>42</v>
      </c>
      <c r="P481" s="144">
        <f>I481+J481</f>
        <v>0</v>
      </c>
      <c r="Q481" s="144">
        <f>ROUND(I481*H481,2)</f>
        <v>0</v>
      </c>
      <c r="R481" s="144">
        <f>ROUND(J481*H481,2)</f>
        <v>0</v>
      </c>
      <c r="S481" s="39"/>
      <c r="T481" s="209">
        <f>S481*H481</f>
        <v>0</v>
      </c>
      <c r="U481" s="209">
        <v>0</v>
      </c>
      <c r="V481" s="209">
        <f>U481*H481</f>
        <v>0</v>
      </c>
      <c r="W481" s="209">
        <v>0</v>
      </c>
      <c r="X481" s="210">
        <f>W481*H481</f>
        <v>0</v>
      </c>
      <c r="AR481" s="17" t="s">
        <v>177</v>
      </c>
      <c r="AT481" s="17" t="s">
        <v>173</v>
      </c>
      <c r="AU481" s="17" t="s">
        <v>177</v>
      </c>
      <c r="AY481" s="17" t="s">
        <v>171</v>
      </c>
      <c r="BE481" s="211">
        <f>IF(O481="základní",K481,0)</f>
        <v>0</v>
      </c>
      <c r="BF481" s="211">
        <f>IF(O481="snížená",K481,0)</f>
        <v>0</v>
      </c>
      <c r="BG481" s="211">
        <f>IF(O481="zákl. přenesená",K481,0)</f>
        <v>0</v>
      </c>
      <c r="BH481" s="211">
        <f>IF(O481="sníž. přenesená",K481,0)</f>
        <v>0</v>
      </c>
      <c r="BI481" s="211">
        <f>IF(O481="nulová",K481,0)</f>
        <v>0</v>
      </c>
      <c r="BJ481" s="17" t="s">
        <v>81</v>
      </c>
      <c r="BK481" s="211">
        <f>ROUND(P481*H481,2)</f>
        <v>0</v>
      </c>
      <c r="BL481" s="17" t="s">
        <v>177</v>
      </c>
      <c r="BM481" s="17" t="s">
        <v>1808</v>
      </c>
    </row>
    <row r="482" spans="2:65" s="45" customFormat="1" ht="27" x14ac:dyDescent="0.3">
      <c r="B482" s="38"/>
      <c r="D482" s="212" t="s">
        <v>179</v>
      </c>
      <c r="F482" s="213" t="s">
        <v>2020</v>
      </c>
      <c r="M482" s="38"/>
      <c r="N482" s="214"/>
      <c r="O482" s="39"/>
      <c r="P482" s="39"/>
      <c r="Q482" s="39"/>
      <c r="R482" s="39"/>
      <c r="S482" s="39"/>
      <c r="T482" s="39"/>
      <c r="U482" s="39"/>
      <c r="V482" s="39"/>
      <c r="W482" s="39"/>
      <c r="X482" s="87"/>
      <c r="AT482" s="17" t="s">
        <v>179</v>
      </c>
      <c r="AU482" s="17" t="s">
        <v>177</v>
      </c>
    </row>
    <row r="483" spans="2:65" s="279" customFormat="1" ht="21.6" customHeight="1" x14ac:dyDescent="0.3">
      <c r="B483" s="278"/>
      <c r="D483" s="280" t="s">
        <v>72</v>
      </c>
      <c r="E483" s="280" t="s">
        <v>2308</v>
      </c>
      <c r="F483" s="280" t="s">
        <v>2309</v>
      </c>
      <c r="K483" s="281">
        <f>BK483</f>
        <v>0</v>
      </c>
      <c r="M483" s="278"/>
      <c r="N483" s="282"/>
      <c r="O483" s="283"/>
      <c r="P483" s="283"/>
      <c r="Q483" s="284">
        <f>SUM(Q484:Q485)</f>
        <v>0</v>
      </c>
      <c r="R483" s="284">
        <f>SUM(R484:R485)</f>
        <v>0</v>
      </c>
      <c r="S483" s="283"/>
      <c r="T483" s="285">
        <f>SUM(T484:T485)</f>
        <v>0</v>
      </c>
      <c r="U483" s="283"/>
      <c r="V483" s="285">
        <f>SUM(V484:V485)</f>
        <v>0</v>
      </c>
      <c r="W483" s="283"/>
      <c r="X483" s="286">
        <f>SUM(X484:X485)</f>
        <v>0</v>
      </c>
      <c r="AR483" s="280" t="s">
        <v>81</v>
      </c>
      <c r="AT483" s="287" t="s">
        <v>72</v>
      </c>
      <c r="AU483" s="287" t="s">
        <v>188</v>
      </c>
      <c r="AY483" s="280" t="s">
        <v>171</v>
      </c>
      <c r="BK483" s="288">
        <f>SUM(BK484:BK485)</f>
        <v>0</v>
      </c>
    </row>
    <row r="484" spans="2:65" s="45" customFormat="1" ht="16.5" customHeight="1" x14ac:dyDescent="0.3">
      <c r="B484" s="38"/>
      <c r="C484" s="201" t="s">
        <v>1809</v>
      </c>
      <c r="D484" s="201" t="s">
        <v>173</v>
      </c>
      <c r="E484" s="202" t="s">
        <v>2310</v>
      </c>
      <c r="F484" s="203" t="s">
        <v>2311</v>
      </c>
      <c r="G484" s="204" t="s">
        <v>1077</v>
      </c>
      <c r="H484" s="205">
        <v>1</v>
      </c>
      <c r="I484" s="7"/>
      <c r="J484" s="7"/>
      <c r="K484" s="206">
        <f>ROUND(P484*H484,2)</f>
        <v>0</v>
      </c>
      <c r="L484" s="203" t="s">
        <v>5</v>
      </c>
      <c r="M484" s="38"/>
      <c r="N484" s="207" t="s">
        <v>5</v>
      </c>
      <c r="O484" s="208" t="s">
        <v>42</v>
      </c>
      <c r="P484" s="144">
        <f>I484+J484</f>
        <v>0</v>
      </c>
      <c r="Q484" s="144">
        <f>ROUND(I484*H484,2)</f>
        <v>0</v>
      </c>
      <c r="R484" s="144">
        <f>ROUND(J484*H484,2)</f>
        <v>0</v>
      </c>
      <c r="S484" s="39"/>
      <c r="T484" s="209">
        <f>S484*H484</f>
        <v>0</v>
      </c>
      <c r="U484" s="209">
        <v>0</v>
      </c>
      <c r="V484" s="209">
        <f>U484*H484</f>
        <v>0</v>
      </c>
      <c r="W484" s="209">
        <v>0</v>
      </c>
      <c r="X484" s="210">
        <f>W484*H484</f>
        <v>0</v>
      </c>
      <c r="AR484" s="17" t="s">
        <v>177</v>
      </c>
      <c r="AT484" s="17" t="s">
        <v>173</v>
      </c>
      <c r="AU484" s="17" t="s">
        <v>177</v>
      </c>
      <c r="AY484" s="17" t="s">
        <v>171</v>
      </c>
      <c r="BE484" s="211">
        <f>IF(O484="základní",K484,0)</f>
        <v>0</v>
      </c>
      <c r="BF484" s="211">
        <f>IF(O484="snížená",K484,0)</f>
        <v>0</v>
      </c>
      <c r="BG484" s="211">
        <f>IF(O484="zákl. přenesená",K484,0)</f>
        <v>0</v>
      </c>
      <c r="BH484" s="211">
        <f>IF(O484="sníž. přenesená",K484,0)</f>
        <v>0</v>
      </c>
      <c r="BI484" s="211">
        <f>IF(O484="nulová",K484,0)</f>
        <v>0</v>
      </c>
      <c r="BJ484" s="17" t="s">
        <v>81</v>
      </c>
      <c r="BK484" s="211">
        <f>ROUND(P484*H484,2)</f>
        <v>0</v>
      </c>
      <c r="BL484" s="17" t="s">
        <v>177</v>
      </c>
      <c r="BM484" s="17" t="s">
        <v>1812</v>
      </c>
    </row>
    <row r="485" spans="2:65" s="45" customFormat="1" ht="27" x14ac:dyDescent="0.3">
      <c r="B485" s="38"/>
      <c r="C485" s="39"/>
      <c r="D485" s="262" t="s">
        <v>179</v>
      </c>
      <c r="E485" s="39"/>
      <c r="F485" s="269" t="s">
        <v>2020</v>
      </c>
      <c r="G485" s="39"/>
      <c r="H485" s="39"/>
      <c r="I485" s="39"/>
      <c r="J485" s="39"/>
      <c r="K485" s="39"/>
      <c r="L485" s="39"/>
      <c r="M485" s="38"/>
      <c r="N485" s="214"/>
      <c r="O485" s="39"/>
      <c r="P485" s="39"/>
      <c r="Q485" s="39"/>
      <c r="R485" s="39"/>
      <c r="S485" s="39"/>
      <c r="T485" s="39"/>
      <c r="U485" s="39"/>
      <c r="V485" s="39"/>
      <c r="W485" s="39"/>
      <c r="X485" s="87"/>
      <c r="AT485" s="17" t="s">
        <v>179</v>
      </c>
      <c r="AU485" s="17" t="s">
        <v>177</v>
      </c>
    </row>
    <row r="486" spans="2:65" s="279" customFormat="1" ht="21.6" customHeight="1" x14ac:dyDescent="0.3">
      <c r="B486" s="278"/>
      <c r="D486" s="280" t="s">
        <v>72</v>
      </c>
      <c r="E486" s="280" t="s">
        <v>2312</v>
      </c>
      <c r="F486" s="280" t="s">
        <v>2313</v>
      </c>
      <c r="K486" s="281">
        <f>BK486</f>
        <v>0</v>
      </c>
      <c r="M486" s="278"/>
      <c r="N486" s="282"/>
      <c r="O486" s="283"/>
      <c r="P486" s="283"/>
      <c r="Q486" s="284">
        <f>SUM(Q487:Q490)</f>
        <v>0</v>
      </c>
      <c r="R486" s="284">
        <f>SUM(R487:R490)</f>
        <v>0</v>
      </c>
      <c r="S486" s="283"/>
      <c r="T486" s="285">
        <f>SUM(T487:T490)</f>
        <v>0</v>
      </c>
      <c r="U486" s="283"/>
      <c r="V486" s="285">
        <f>SUM(V487:V490)</f>
        <v>0</v>
      </c>
      <c r="W486" s="283"/>
      <c r="X486" s="286">
        <f>SUM(X487:X490)</f>
        <v>0</v>
      </c>
      <c r="AR486" s="280" t="s">
        <v>81</v>
      </c>
      <c r="AT486" s="287" t="s">
        <v>72</v>
      </c>
      <c r="AU486" s="287" t="s">
        <v>188</v>
      </c>
      <c r="AY486" s="280" t="s">
        <v>171</v>
      </c>
      <c r="BK486" s="288">
        <f>SUM(BK487:BK490)</f>
        <v>0</v>
      </c>
    </row>
    <row r="487" spans="2:65" s="45" customFormat="1" ht="16.5" customHeight="1" x14ac:dyDescent="0.3">
      <c r="B487" s="38"/>
      <c r="C487" s="201" t="s">
        <v>796</v>
      </c>
      <c r="D487" s="201" t="s">
        <v>173</v>
      </c>
      <c r="E487" s="202" t="s">
        <v>2314</v>
      </c>
      <c r="F487" s="203" t="s">
        <v>2315</v>
      </c>
      <c r="G487" s="204" t="s">
        <v>1077</v>
      </c>
      <c r="H487" s="205">
        <v>5</v>
      </c>
      <c r="I487" s="7"/>
      <c r="J487" s="7"/>
      <c r="K487" s="206">
        <f>ROUND(P487*H487,2)</f>
        <v>0</v>
      </c>
      <c r="L487" s="203" t="s">
        <v>5</v>
      </c>
      <c r="M487" s="38"/>
      <c r="N487" s="207" t="s">
        <v>5</v>
      </c>
      <c r="O487" s="208" t="s">
        <v>42</v>
      </c>
      <c r="P487" s="144">
        <f>I487+J487</f>
        <v>0</v>
      </c>
      <c r="Q487" s="144">
        <f>ROUND(I487*H487,2)</f>
        <v>0</v>
      </c>
      <c r="R487" s="144">
        <f>ROUND(J487*H487,2)</f>
        <v>0</v>
      </c>
      <c r="S487" s="39"/>
      <c r="T487" s="209">
        <f>S487*H487</f>
        <v>0</v>
      </c>
      <c r="U487" s="209">
        <v>0</v>
      </c>
      <c r="V487" s="209">
        <f>U487*H487</f>
        <v>0</v>
      </c>
      <c r="W487" s="209">
        <v>0</v>
      </c>
      <c r="X487" s="210">
        <f>W487*H487</f>
        <v>0</v>
      </c>
      <c r="AR487" s="17" t="s">
        <v>177</v>
      </c>
      <c r="AT487" s="17" t="s">
        <v>173</v>
      </c>
      <c r="AU487" s="17" t="s">
        <v>177</v>
      </c>
      <c r="AY487" s="17" t="s">
        <v>171</v>
      </c>
      <c r="BE487" s="211">
        <f>IF(O487="základní",K487,0)</f>
        <v>0</v>
      </c>
      <c r="BF487" s="211">
        <f>IF(O487="snížená",K487,0)</f>
        <v>0</v>
      </c>
      <c r="BG487" s="211">
        <f>IF(O487="zákl. přenesená",K487,0)</f>
        <v>0</v>
      </c>
      <c r="BH487" s="211">
        <f>IF(O487="sníž. přenesená",K487,0)</f>
        <v>0</v>
      </c>
      <c r="BI487" s="211">
        <f>IF(O487="nulová",K487,0)</f>
        <v>0</v>
      </c>
      <c r="BJ487" s="17" t="s">
        <v>81</v>
      </c>
      <c r="BK487" s="211">
        <f>ROUND(P487*H487,2)</f>
        <v>0</v>
      </c>
      <c r="BL487" s="17" t="s">
        <v>177</v>
      </c>
      <c r="BM487" s="17" t="s">
        <v>1815</v>
      </c>
    </row>
    <row r="488" spans="2:65" s="45" customFormat="1" ht="27" x14ac:dyDescent="0.3">
      <c r="B488" s="38"/>
      <c r="C488" s="39"/>
      <c r="D488" s="262" t="s">
        <v>179</v>
      </c>
      <c r="E488" s="39"/>
      <c r="F488" s="269" t="s">
        <v>2020</v>
      </c>
      <c r="G488" s="39"/>
      <c r="H488" s="39"/>
      <c r="I488" s="39"/>
      <c r="J488" s="39"/>
      <c r="K488" s="39"/>
      <c r="L488" s="39"/>
      <c r="M488" s="38"/>
      <c r="N488" s="214"/>
      <c r="O488" s="39"/>
      <c r="P488" s="39"/>
      <c r="Q488" s="39"/>
      <c r="R488" s="39"/>
      <c r="S488" s="39"/>
      <c r="T488" s="39"/>
      <c r="U488" s="39"/>
      <c r="V488" s="39"/>
      <c r="W488" s="39"/>
      <c r="X488" s="87"/>
      <c r="AT488" s="17" t="s">
        <v>179</v>
      </c>
      <c r="AU488" s="17" t="s">
        <v>177</v>
      </c>
    </row>
    <row r="489" spans="2:65" s="45" customFormat="1" ht="25.5" customHeight="1" x14ac:dyDescent="0.3">
      <c r="B489" s="38"/>
      <c r="C489" s="201" t="s">
        <v>1816</v>
      </c>
      <c r="D489" s="201" t="s">
        <v>173</v>
      </c>
      <c r="E489" s="202" t="s">
        <v>2316</v>
      </c>
      <c r="F489" s="203" t="s">
        <v>2317</v>
      </c>
      <c r="G489" s="204" t="s">
        <v>1077</v>
      </c>
      <c r="H489" s="205">
        <v>4</v>
      </c>
      <c r="I489" s="7"/>
      <c r="J489" s="7"/>
      <c r="K489" s="206">
        <f>ROUND(P489*H489,2)</f>
        <v>0</v>
      </c>
      <c r="L489" s="203" t="s">
        <v>5</v>
      </c>
      <c r="M489" s="38"/>
      <c r="N489" s="207" t="s">
        <v>5</v>
      </c>
      <c r="O489" s="208" t="s">
        <v>42</v>
      </c>
      <c r="P489" s="144">
        <f>I489+J489</f>
        <v>0</v>
      </c>
      <c r="Q489" s="144">
        <f>ROUND(I489*H489,2)</f>
        <v>0</v>
      </c>
      <c r="R489" s="144">
        <f>ROUND(J489*H489,2)</f>
        <v>0</v>
      </c>
      <c r="S489" s="39"/>
      <c r="T489" s="209">
        <f>S489*H489</f>
        <v>0</v>
      </c>
      <c r="U489" s="209">
        <v>0</v>
      </c>
      <c r="V489" s="209">
        <f>U489*H489</f>
        <v>0</v>
      </c>
      <c r="W489" s="209">
        <v>0</v>
      </c>
      <c r="X489" s="210">
        <f>W489*H489</f>
        <v>0</v>
      </c>
      <c r="AR489" s="17" t="s">
        <v>177</v>
      </c>
      <c r="AT489" s="17" t="s">
        <v>173</v>
      </c>
      <c r="AU489" s="17" t="s">
        <v>177</v>
      </c>
      <c r="AY489" s="17" t="s">
        <v>171</v>
      </c>
      <c r="BE489" s="211">
        <f>IF(O489="základní",K489,0)</f>
        <v>0</v>
      </c>
      <c r="BF489" s="211">
        <f>IF(O489="snížená",K489,0)</f>
        <v>0</v>
      </c>
      <c r="BG489" s="211">
        <f>IF(O489="zákl. přenesená",K489,0)</f>
        <v>0</v>
      </c>
      <c r="BH489" s="211">
        <f>IF(O489="sníž. přenesená",K489,0)</f>
        <v>0</v>
      </c>
      <c r="BI489" s="211">
        <f>IF(O489="nulová",K489,0)</f>
        <v>0</v>
      </c>
      <c r="BJ489" s="17" t="s">
        <v>81</v>
      </c>
      <c r="BK489" s="211">
        <f>ROUND(P489*H489,2)</f>
        <v>0</v>
      </c>
      <c r="BL489" s="17" t="s">
        <v>177</v>
      </c>
      <c r="BM489" s="17" t="s">
        <v>1819</v>
      </c>
    </row>
    <row r="490" spans="2:65" s="45" customFormat="1" ht="27" x14ac:dyDescent="0.3">
      <c r="B490" s="38"/>
      <c r="D490" s="212" t="s">
        <v>179</v>
      </c>
      <c r="F490" s="213" t="s">
        <v>2020</v>
      </c>
      <c r="M490" s="38"/>
      <c r="N490" s="214"/>
      <c r="O490" s="39"/>
      <c r="P490" s="39"/>
      <c r="Q490" s="39"/>
      <c r="R490" s="39"/>
      <c r="S490" s="39"/>
      <c r="T490" s="39"/>
      <c r="U490" s="39"/>
      <c r="V490" s="39"/>
      <c r="W490" s="39"/>
      <c r="X490" s="87"/>
      <c r="AT490" s="17" t="s">
        <v>179</v>
      </c>
      <c r="AU490" s="17" t="s">
        <v>177</v>
      </c>
    </row>
    <row r="491" spans="2:65" s="279" customFormat="1" ht="21.6" customHeight="1" x14ac:dyDescent="0.3">
      <c r="B491" s="278"/>
      <c r="D491" s="280" t="s">
        <v>72</v>
      </c>
      <c r="E491" s="280" t="s">
        <v>2318</v>
      </c>
      <c r="F491" s="280" t="s">
        <v>2319</v>
      </c>
      <c r="K491" s="281">
        <f>BK491</f>
        <v>0</v>
      </c>
      <c r="M491" s="278"/>
      <c r="N491" s="282"/>
      <c r="O491" s="283"/>
      <c r="P491" s="283"/>
      <c r="Q491" s="284">
        <f>SUM(Q492:Q493)</f>
        <v>0</v>
      </c>
      <c r="R491" s="284">
        <f>SUM(R492:R493)</f>
        <v>0</v>
      </c>
      <c r="S491" s="283"/>
      <c r="T491" s="285">
        <f>SUM(T492:T493)</f>
        <v>0</v>
      </c>
      <c r="U491" s="283"/>
      <c r="V491" s="285">
        <f>SUM(V492:V493)</f>
        <v>0</v>
      </c>
      <c r="W491" s="283"/>
      <c r="X491" s="286">
        <f>SUM(X492:X493)</f>
        <v>0</v>
      </c>
      <c r="AR491" s="280" t="s">
        <v>81</v>
      </c>
      <c r="AT491" s="287" t="s">
        <v>72</v>
      </c>
      <c r="AU491" s="287" t="s">
        <v>188</v>
      </c>
      <c r="AY491" s="280" t="s">
        <v>171</v>
      </c>
      <c r="BK491" s="288">
        <f>SUM(BK492:BK493)</f>
        <v>0</v>
      </c>
    </row>
    <row r="492" spans="2:65" s="45" customFormat="1" ht="16.5" customHeight="1" x14ac:dyDescent="0.3">
      <c r="B492" s="38"/>
      <c r="C492" s="201" t="s">
        <v>800</v>
      </c>
      <c r="D492" s="201" t="s">
        <v>173</v>
      </c>
      <c r="E492" s="202" t="s">
        <v>2320</v>
      </c>
      <c r="F492" s="203" t="s">
        <v>2321</v>
      </c>
      <c r="G492" s="204" t="s">
        <v>1077</v>
      </c>
      <c r="H492" s="205">
        <v>1</v>
      </c>
      <c r="I492" s="7"/>
      <c r="J492" s="7"/>
      <c r="K492" s="206">
        <f>ROUND(P492*H492,2)</f>
        <v>0</v>
      </c>
      <c r="L492" s="203" t="s">
        <v>5</v>
      </c>
      <c r="M492" s="38"/>
      <c r="N492" s="207" t="s">
        <v>5</v>
      </c>
      <c r="O492" s="208" t="s">
        <v>42</v>
      </c>
      <c r="P492" s="144">
        <f>I492+J492</f>
        <v>0</v>
      </c>
      <c r="Q492" s="144">
        <f>ROUND(I492*H492,2)</f>
        <v>0</v>
      </c>
      <c r="R492" s="144">
        <f>ROUND(J492*H492,2)</f>
        <v>0</v>
      </c>
      <c r="S492" s="39"/>
      <c r="T492" s="209">
        <f>S492*H492</f>
        <v>0</v>
      </c>
      <c r="U492" s="209">
        <v>0</v>
      </c>
      <c r="V492" s="209">
        <f>U492*H492</f>
        <v>0</v>
      </c>
      <c r="W492" s="209">
        <v>0</v>
      </c>
      <c r="X492" s="210">
        <f>W492*H492</f>
        <v>0</v>
      </c>
      <c r="AR492" s="17" t="s">
        <v>177</v>
      </c>
      <c r="AT492" s="17" t="s">
        <v>173</v>
      </c>
      <c r="AU492" s="17" t="s">
        <v>177</v>
      </c>
      <c r="AY492" s="17" t="s">
        <v>171</v>
      </c>
      <c r="BE492" s="211">
        <f>IF(O492="základní",K492,0)</f>
        <v>0</v>
      </c>
      <c r="BF492" s="211">
        <f>IF(O492="snížená",K492,0)</f>
        <v>0</v>
      </c>
      <c r="BG492" s="211">
        <f>IF(O492="zákl. přenesená",K492,0)</f>
        <v>0</v>
      </c>
      <c r="BH492" s="211">
        <f>IF(O492="sníž. přenesená",K492,0)</f>
        <v>0</v>
      </c>
      <c r="BI492" s="211">
        <f>IF(O492="nulová",K492,0)</f>
        <v>0</v>
      </c>
      <c r="BJ492" s="17" t="s">
        <v>81</v>
      </c>
      <c r="BK492" s="211">
        <f>ROUND(P492*H492,2)</f>
        <v>0</v>
      </c>
      <c r="BL492" s="17" t="s">
        <v>177</v>
      </c>
      <c r="BM492" s="17" t="s">
        <v>1822</v>
      </c>
    </row>
    <row r="493" spans="2:65" s="45" customFormat="1" ht="27" x14ac:dyDescent="0.3">
      <c r="B493" s="38"/>
      <c r="C493" s="39"/>
      <c r="D493" s="262" t="s">
        <v>179</v>
      </c>
      <c r="E493" s="39"/>
      <c r="F493" s="269" t="s">
        <v>2020</v>
      </c>
      <c r="G493" s="39"/>
      <c r="H493" s="39"/>
      <c r="I493" s="39"/>
      <c r="J493" s="39"/>
      <c r="K493" s="39"/>
      <c r="L493" s="39"/>
      <c r="M493" s="38"/>
      <c r="N493" s="214"/>
      <c r="O493" s="39"/>
      <c r="P493" s="39"/>
      <c r="Q493" s="39"/>
      <c r="R493" s="39"/>
      <c r="S493" s="39"/>
      <c r="T493" s="39"/>
      <c r="U493" s="39"/>
      <c r="V493" s="39"/>
      <c r="W493" s="39"/>
      <c r="X493" s="87"/>
      <c r="AT493" s="17" t="s">
        <v>179</v>
      </c>
      <c r="AU493" s="17" t="s">
        <v>177</v>
      </c>
    </row>
    <row r="494" spans="2:65" s="279" customFormat="1" ht="21.6" customHeight="1" x14ac:dyDescent="0.3">
      <c r="B494" s="278"/>
      <c r="D494" s="280" t="s">
        <v>72</v>
      </c>
      <c r="E494" s="280" t="s">
        <v>2322</v>
      </c>
      <c r="F494" s="280" t="s">
        <v>2323</v>
      </c>
      <c r="K494" s="281">
        <f>BK494</f>
        <v>0</v>
      </c>
      <c r="M494" s="278"/>
      <c r="N494" s="282"/>
      <c r="O494" s="283"/>
      <c r="P494" s="283"/>
      <c r="Q494" s="284">
        <f>SUM(Q495:Q500)</f>
        <v>0</v>
      </c>
      <c r="R494" s="284">
        <f>SUM(R495:R500)</f>
        <v>0</v>
      </c>
      <c r="S494" s="283"/>
      <c r="T494" s="285">
        <f>SUM(T495:T500)</f>
        <v>0</v>
      </c>
      <c r="U494" s="283"/>
      <c r="V494" s="285">
        <f>SUM(V495:V500)</f>
        <v>0</v>
      </c>
      <c r="W494" s="283"/>
      <c r="X494" s="286">
        <f>SUM(X495:X500)</f>
        <v>0</v>
      </c>
      <c r="AR494" s="280" t="s">
        <v>81</v>
      </c>
      <c r="AT494" s="287" t="s">
        <v>72</v>
      </c>
      <c r="AU494" s="287" t="s">
        <v>188</v>
      </c>
      <c r="AY494" s="280" t="s">
        <v>171</v>
      </c>
      <c r="BK494" s="288">
        <f>SUM(BK495:BK500)</f>
        <v>0</v>
      </c>
    </row>
    <row r="495" spans="2:65" s="45" customFormat="1" ht="16.5" customHeight="1" x14ac:dyDescent="0.3">
      <c r="B495" s="38"/>
      <c r="C495" s="201" t="s">
        <v>1823</v>
      </c>
      <c r="D495" s="201" t="s">
        <v>173</v>
      </c>
      <c r="E495" s="202" t="s">
        <v>2324</v>
      </c>
      <c r="F495" s="203" t="s">
        <v>2325</v>
      </c>
      <c r="G495" s="204" t="s">
        <v>1077</v>
      </c>
      <c r="H495" s="205">
        <v>1</v>
      </c>
      <c r="I495" s="7"/>
      <c r="J495" s="7"/>
      <c r="K495" s="206">
        <f>ROUND(P495*H495,2)</f>
        <v>0</v>
      </c>
      <c r="L495" s="203" t="s">
        <v>5</v>
      </c>
      <c r="M495" s="38"/>
      <c r="N495" s="207" t="s">
        <v>5</v>
      </c>
      <c r="O495" s="208" t="s">
        <v>42</v>
      </c>
      <c r="P495" s="144">
        <f>I495+J495</f>
        <v>0</v>
      </c>
      <c r="Q495" s="144">
        <f>ROUND(I495*H495,2)</f>
        <v>0</v>
      </c>
      <c r="R495" s="144">
        <f>ROUND(J495*H495,2)</f>
        <v>0</v>
      </c>
      <c r="S495" s="39"/>
      <c r="T495" s="209">
        <f>S495*H495</f>
        <v>0</v>
      </c>
      <c r="U495" s="209">
        <v>0</v>
      </c>
      <c r="V495" s="209">
        <f>U495*H495</f>
        <v>0</v>
      </c>
      <c r="W495" s="209">
        <v>0</v>
      </c>
      <c r="X495" s="210">
        <f>W495*H495</f>
        <v>0</v>
      </c>
      <c r="AR495" s="17" t="s">
        <v>177</v>
      </c>
      <c r="AT495" s="17" t="s">
        <v>173</v>
      </c>
      <c r="AU495" s="17" t="s">
        <v>177</v>
      </c>
      <c r="AY495" s="17" t="s">
        <v>171</v>
      </c>
      <c r="BE495" s="211">
        <f>IF(O495="základní",K495,0)</f>
        <v>0</v>
      </c>
      <c r="BF495" s="211">
        <f>IF(O495="snížená",K495,0)</f>
        <v>0</v>
      </c>
      <c r="BG495" s="211">
        <f>IF(O495="zákl. přenesená",K495,0)</f>
        <v>0</v>
      </c>
      <c r="BH495" s="211">
        <f>IF(O495="sníž. přenesená",K495,0)</f>
        <v>0</v>
      </c>
      <c r="BI495" s="211">
        <f>IF(O495="nulová",K495,0)</f>
        <v>0</v>
      </c>
      <c r="BJ495" s="17" t="s">
        <v>81</v>
      </c>
      <c r="BK495" s="211">
        <f>ROUND(P495*H495,2)</f>
        <v>0</v>
      </c>
      <c r="BL495" s="17" t="s">
        <v>177</v>
      </c>
      <c r="BM495" s="17" t="s">
        <v>1826</v>
      </c>
    </row>
    <row r="496" spans="2:65" s="45" customFormat="1" ht="27" x14ac:dyDescent="0.3">
      <c r="B496" s="38"/>
      <c r="C496" s="39"/>
      <c r="D496" s="262" t="s">
        <v>179</v>
      </c>
      <c r="E496" s="39"/>
      <c r="F496" s="269" t="s">
        <v>2020</v>
      </c>
      <c r="G496" s="39"/>
      <c r="H496" s="39"/>
      <c r="I496" s="39"/>
      <c r="J496" s="39"/>
      <c r="K496" s="39"/>
      <c r="L496" s="39"/>
      <c r="M496" s="38"/>
      <c r="N496" s="214"/>
      <c r="O496" s="39"/>
      <c r="P496" s="39"/>
      <c r="Q496" s="39"/>
      <c r="R496" s="39"/>
      <c r="S496" s="39"/>
      <c r="T496" s="39"/>
      <c r="U496" s="39"/>
      <c r="V496" s="39"/>
      <c r="W496" s="39"/>
      <c r="X496" s="87"/>
      <c r="AT496" s="17" t="s">
        <v>179</v>
      </c>
      <c r="AU496" s="17" t="s">
        <v>177</v>
      </c>
    </row>
    <row r="497" spans="2:65" s="45" customFormat="1" ht="16.5" customHeight="1" x14ac:dyDescent="0.3">
      <c r="B497" s="38"/>
      <c r="C497" s="201" t="s">
        <v>804</v>
      </c>
      <c r="D497" s="201" t="s">
        <v>173</v>
      </c>
      <c r="E497" s="202" t="s">
        <v>2326</v>
      </c>
      <c r="F497" s="203" t="s">
        <v>2327</v>
      </c>
      <c r="G497" s="204" t="s">
        <v>1077</v>
      </c>
      <c r="H497" s="205">
        <v>2</v>
      </c>
      <c r="I497" s="7"/>
      <c r="J497" s="7"/>
      <c r="K497" s="206">
        <f>ROUND(P497*H497,2)</f>
        <v>0</v>
      </c>
      <c r="L497" s="203" t="s">
        <v>5</v>
      </c>
      <c r="M497" s="38"/>
      <c r="N497" s="207" t="s">
        <v>5</v>
      </c>
      <c r="O497" s="208" t="s">
        <v>42</v>
      </c>
      <c r="P497" s="144">
        <f>I497+J497</f>
        <v>0</v>
      </c>
      <c r="Q497" s="144">
        <f>ROUND(I497*H497,2)</f>
        <v>0</v>
      </c>
      <c r="R497" s="144">
        <f>ROUND(J497*H497,2)</f>
        <v>0</v>
      </c>
      <c r="S497" s="39"/>
      <c r="T497" s="209">
        <f>S497*H497</f>
        <v>0</v>
      </c>
      <c r="U497" s="209">
        <v>0</v>
      </c>
      <c r="V497" s="209">
        <f>U497*H497</f>
        <v>0</v>
      </c>
      <c r="W497" s="209">
        <v>0</v>
      </c>
      <c r="X497" s="210">
        <f>W497*H497</f>
        <v>0</v>
      </c>
      <c r="AR497" s="17" t="s">
        <v>177</v>
      </c>
      <c r="AT497" s="17" t="s">
        <v>173</v>
      </c>
      <c r="AU497" s="17" t="s">
        <v>177</v>
      </c>
      <c r="AY497" s="17" t="s">
        <v>171</v>
      </c>
      <c r="BE497" s="211">
        <f>IF(O497="základní",K497,0)</f>
        <v>0</v>
      </c>
      <c r="BF497" s="211">
        <f>IF(O497="snížená",K497,0)</f>
        <v>0</v>
      </c>
      <c r="BG497" s="211">
        <f>IF(O497="zákl. přenesená",K497,0)</f>
        <v>0</v>
      </c>
      <c r="BH497" s="211">
        <f>IF(O497="sníž. přenesená",K497,0)</f>
        <v>0</v>
      </c>
      <c r="BI497" s="211">
        <f>IF(O497="nulová",K497,0)</f>
        <v>0</v>
      </c>
      <c r="BJ497" s="17" t="s">
        <v>81</v>
      </c>
      <c r="BK497" s="211">
        <f>ROUND(P497*H497,2)</f>
        <v>0</v>
      </c>
      <c r="BL497" s="17" t="s">
        <v>177</v>
      </c>
      <c r="BM497" s="17" t="s">
        <v>737</v>
      </c>
    </row>
    <row r="498" spans="2:65" s="45" customFormat="1" ht="27" x14ac:dyDescent="0.3">
      <c r="B498" s="38"/>
      <c r="D498" s="212" t="s">
        <v>179</v>
      </c>
      <c r="F498" s="213" t="s">
        <v>2020</v>
      </c>
      <c r="M498" s="38"/>
      <c r="N498" s="214"/>
      <c r="O498" s="39"/>
      <c r="P498" s="39"/>
      <c r="Q498" s="39"/>
      <c r="R498" s="39"/>
      <c r="S498" s="39"/>
      <c r="T498" s="39"/>
      <c r="U498" s="39"/>
      <c r="V498" s="39"/>
      <c r="W498" s="39"/>
      <c r="X498" s="87"/>
      <c r="AT498" s="17" t="s">
        <v>179</v>
      </c>
      <c r="AU498" s="17" t="s">
        <v>177</v>
      </c>
    </row>
    <row r="499" spans="2:65" s="45" customFormat="1" ht="16.5" customHeight="1" x14ac:dyDescent="0.3">
      <c r="B499" s="38"/>
      <c r="C499" s="201" t="s">
        <v>1829</v>
      </c>
      <c r="D499" s="201" t="s">
        <v>173</v>
      </c>
      <c r="E499" s="202" t="s">
        <v>2328</v>
      </c>
      <c r="F499" s="203" t="s">
        <v>2329</v>
      </c>
      <c r="G499" s="204" t="s">
        <v>1077</v>
      </c>
      <c r="H499" s="205">
        <v>3</v>
      </c>
      <c r="I499" s="7"/>
      <c r="J499" s="7"/>
      <c r="K499" s="206">
        <f>ROUND(P499*H499,2)</f>
        <v>0</v>
      </c>
      <c r="L499" s="203" t="s">
        <v>5</v>
      </c>
      <c r="M499" s="38"/>
      <c r="N499" s="207" t="s">
        <v>5</v>
      </c>
      <c r="O499" s="208" t="s">
        <v>42</v>
      </c>
      <c r="P499" s="144">
        <f>I499+J499</f>
        <v>0</v>
      </c>
      <c r="Q499" s="144">
        <f>ROUND(I499*H499,2)</f>
        <v>0</v>
      </c>
      <c r="R499" s="144">
        <f>ROUND(J499*H499,2)</f>
        <v>0</v>
      </c>
      <c r="S499" s="39"/>
      <c r="T499" s="209">
        <f>S499*H499</f>
        <v>0</v>
      </c>
      <c r="U499" s="209">
        <v>0</v>
      </c>
      <c r="V499" s="209">
        <f>U499*H499</f>
        <v>0</v>
      </c>
      <c r="W499" s="209">
        <v>0</v>
      </c>
      <c r="X499" s="210">
        <f>W499*H499</f>
        <v>0</v>
      </c>
      <c r="AR499" s="17" t="s">
        <v>177</v>
      </c>
      <c r="AT499" s="17" t="s">
        <v>173</v>
      </c>
      <c r="AU499" s="17" t="s">
        <v>177</v>
      </c>
      <c r="AY499" s="17" t="s">
        <v>171</v>
      </c>
      <c r="BE499" s="211">
        <f>IF(O499="základní",K499,0)</f>
        <v>0</v>
      </c>
      <c r="BF499" s="211">
        <f>IF(O499="snížená",K499,0)</f>
        <v>0</v>
      </c>
      <c r="BG499" s="211">
        <f>IF(O499="zákl. přenesená",K499,0)</f>
        <v>0</v>
      </c>
      <c r="BH499" s="211">
        <f>IF(O499="sníž. přenesená",K499,0)</f>
        <v>0</v>
      </c>
      <c r="BI499" s="211">
        <f>IF(O499="nulová",K499,0)</f>
        <v>0</v>
      </c>
      <c r="BJ499" s="17" t="s">
        <v>81</v>
      </c>
      <c r="BK499" s="211">
        <f>ROUND(P499*H499,2)</f>
        <v>0</v>
      </c>
      <c r="BL499" s="17" t="s">
        <v>177</v>
      </c>
      <c r="BM499" s="17" t="s">
        <v>1832</v>
      </c>
    </row>
    <row r="500" spans="2:65" s="45" customFormat="1" ht="27" x14ac:dyDescent="0.3">
      <c r="B500" s="38"/>
      <c r="C500" s="39"/>
      <c r="D500" s="262" t="s">
        <v>179</v>
      </c>
      <c r="E500" s="39"/>
      <c r="F500" s="269" t="s">
        <v>2020</v>
      </c>
      <c r="G500" s="39"/>
      <c r="H500" s="39"/>
      <c r="I500" s="39"/>
      <c r="J500" s="39"/>
      <c r="K500" s="39"/>
      <c r="L500" s="39"/>
      <c r="M500" s="38"/>
      <c r="N500" s="214"/>
      <c r="O500" s="39"/>
      <c r="P500" s="39"/>
      <c r="Q500" s="39"/>
      <c r="R500" s="39"/>
      <c r="S500" s="39"/>
      <c r="T500" s="39"/>
      <c r="U500" s="39"/>
      <c r="V500" s="39"/>
      <c r="W500" s="39"/>
      <c r="X500" s="87"/>
      <c r="AT500" s="17" t="s">
        <v>179</v>
      </c>
      <c r="AU500" s="17" t="s">
        <v>177</v>
      </c>
    </row>
    <row r="501" spans="2:65" s="279" customFormat="1" ht="21.6" customHeight="1" x14ac:dyDescent="0.3">
      <c r="B501" s="278"/>
      <c r="D501" s="280" t="s">
        <v>72</v>
      </c>
      <c r="E501" s="280" t="s">
        <v>2330</v>
      </c>
      <c r="F501" s="280" t="s">
        <v>2331</v>
      </c>
      <c r="K501" s="281">
        <f>BK501</f>
        <v>0</v>
      </c>
      <c r="M501" s="278"/>
      <c r="N501" s="282"/>
      <c r="O501" s="283"/>
      <c r="P501" s="283"/>
      <c r="Q501" s="284">
        <f>SUM(Q502:Q511)</f>
        <v>0</v>
      </c>
      <c r="R501" s="284">
        <f>SUM(R502:R511)</f>
        <v>0</v>
      </c>
      <c r="S501" s="283"/>
      <c r="T501" s="285">
        <f>SUM(T502:T511)</f>
        <v>0</v>
      </c>
      <c r="U501" s="283"/>
      <c r="V501" s="285">
        <f>SUM(V502:V511)</f>
        <v>0</v>
      </c>
      <c r="W501" s="283"/>
      <c r="X501" s="286">
        <f>SUM(X502:X511)</f>
        <v>0</v>
      </c>
      <c r="AR501" s="280" t="s">
        <v>81</v>
      </c>
      <c r="AT501" s="287" t="s">
        <v>72</v>
      </c>
      <c r="AU501" s="287" t="s">
        <v>188</v>
      </c>
      <c r="AY501" s="280" t="s">
        <v>171</v>
      </c>
      <c r="BK501" s="288">
        <f>SUM(BK502:BK511)</f>
        <v>0</v>
      </c>
    </row>
    <row r="502" spans="2:65" s="45" customFormat="1" ht="16.5" customHeight="1" x14ac:dyDescent="0.3">
      <c r="B502" s="38"/>
      <c r="C502" s="201" t="s">
        <v>808</v>
      </c>
      <c r="D502" s="201" t="s">
        <v>173</v>
      </c>
      <c r="E502" s="202" t="s">
        <v>2332</v>
      </c>
      <c r="F502" s="203" t="s">
        <v>2333</v>
      </c>
      <c r="G502" s="204" t="s">
        <v>1077</v>
      </c>
      <c r="H502" s="205">
        <v>2</v>
      </c>
      <c r="I502" s="7"/>
      <c r="J502" s="7"/>
      <c r="K502" s="206">
        <f>ROUND(P502*H502,2)</f>
        <v>0</v>
      </c>
      <c r="L502" s="203" t="s">
        <v>5</v>
      </c>
      <c r="M502" s="38"/>
      <c r="N502" s="207" t="s">
        <v>5</v>
      </c>
      <c r="O502" s="208" t="s">
        <v>42</v>
      </c>
      <c r="P502" s="144">
        <f>I502+J502</f>
        <v>0</v>
      </c>
      <c r="Q502" s="144">
        <f>ROUND(I502*H502,2)</f>
        <v>0</v>
      </c>
      <c r="R502" s="144">
        <f>ROUND(J502*H502,2)</f>
        <v>0</v>
      </c>
      <c r="S502" s="39"/>
      <c r="T502" s="209">
        <f>S502*H502</f>
        <v>0</v>
      </c>
      <c r="U502" s="209">
        <v>0</v>
      </c>
      <c r="V502" s="209">
        <f>U502*H502</f>
        <v>0</v>
      </c>
      <c r="W502" s="209">
        <v>0</v>
      </c>
      <c r="X502" s="210">
        <f>W502*H502</f>
        <v>0</v>
      </c>
      <c r="AR502" s="17" t="s">
        <v>177</v>
      </c>
      <c r="AT502" s="17" t="s">
        <v>173</v>
      </c>
      <c r="AU502" s="17" t="s">
        <v>177</v>
      </c>
      <c r="AY502" s="17" t="s">
        <v>171</v>
      </c>
      <c r="BE502" s="211">
        <f>IF(O502="základní",K502,0)</f>
        <v>0</v>
      </c>
      <c r="BF502" s="211">
        <f>IF(O502="snížená",K502,0)</f>
        <v>0</v>
      </c>
      <c r="BG502" s="211">
        <f>IF(O502="zákl. přenesená",K502,0)</f>
        <v>0</v>
      </c>
      <c r="BH502" s="211">
        <f>IF(O502="sníž. přenesená",K502,0)</f>
        <v>0</v>
      </c>
      <c r="BI502" s="211">
        <f>IF(O502="nulová",K502,0)</f>
        <v>0</v>
      </c>
      <c r="BJ502" s="17" t="s">
        <v>81</v>
      </c>
      <c r="BK502" s="211">
        <f>ROUND(P502*H502,2)</f>
        <v>0</v>
      </c>
      <c r="BL502" s="17" t="s">
        <v>177</v>
      </c>
      <c r="BM502" s="17" t="s">
        <v>1835</v>
      </c>
    </row>
    <row r="503" spans="2:65" s="45" customFormat="1" ht="27" x14ac:dyDescent="0.3">
      <c r="B503" s="38"/>
      <c r="D503" s="212" t="s">
        <v>179</v>
      </c>
      <c r="F503" s="213" t="s">
        <v>2020</v>
      </c>
      <c r="M503" s="38"/>
      <c r="N503" s="214"/>
      <c r="O503" s="39"/>
      <c r="P503" s="39"/>
      <c r="Q503" s="39"/>
      <c r="R503" s="39"/>
      <c r="S503" s="39"/>
      <c r="T503" s="39"/>
      <c r="U503" s="39"/>
      <c r="V503" s="39"/>
      <c r="W503" s="39"/>
      <c r="X503" s="87"/>
      <c r="AT503" s="17" t="s">
        <v>179</v>
      </c>
      <c r="AU503" s="17" t="s">
        <v>177</v>
      </c>
    </row>
    <row r="504" spans="2:65" s="45" customFormat="1" ht="16.5" customHeight="1" x14ac:dyDescent="0.3">
      <c r="B504" s="38"/>
      <c r="C504" s="201" t="s">
        <v>1836</v>
      </c>
      <c r="D504" s="201" t="s">
        <v>173</v>
      </c>
      <c r="E504" s="202" t="s">
        <v>2334</v>
      </c>
      <c r="F504" s="203" t="s">
        <v>2335</v>
      </c>
      <c r="G504" s="204" t="s">
        <v>1077</v>
      </c>
      <c r="H504" s="205">
        <v>6</v>
      </c>
      <c r="I504" s="7"/>
      <c r="J504" s="7"/>
      <c r="K504" s="206">
        <f>ROUND(P504*H504,2)</f>
        <v>0</v>
      </c>
      <c r="L504" s="203" t="s">
        <v>5</v>
      </c>
      <c r="M504" s="38"/>
      <c r="N504" s="207" t="s">
        <v>5</v>
      </c>
      <c r="O504" s="208" t="s">
        <v>42</v>
      </c>
      <c r="P504" s="144">
        <f>I504+J504</f>
        <v>0</v>
      </c>
      <c r="Q504" s="144">
        <f>ROUND(I504*H504,2)</f>
        <v>0</v>
      </c>
      <c r="R504" s="144">
        <f>ROUND(J504*H504,2)</f>
        <v>0</v>
      </c>
      <c r="S504" s="39"/>
      <c r="T504" s="209">
        <f>S504*H504</f>
        <v>0</v>
      </c>
      <c r="U504" s="209">
        <v>0</v>
      </c>
      <c r="V504" s="209">
        <f>U504*H504</f>
        <v>0</v>
      </c>
      <c r="W504" s="209">
        <v>0</v>
      </c>
      <c r="X504" s="210">
        <f>W504*H504</f>
        <v>0</v>
      </c>
      <c r="AR504" s="17" t="s">
        <v>177</v>
      </c>
      <c r="AT504" s="17" t="s">
        <v>173</v>
      </c>
      <c r="AU504" s="17" t="s">
        <v>177</v>
      </c>
      <c r="AY504" s="17" t="s">
        <v>171</v>
      </c>
      <c r="BE504" s="211">
        <f>IF(O504="základní",K504,0)</f>
        <v>0</v>
      </c>
      <c r="BF504" s="211">
        <f>IF(O504="snížená",K504,0)</f>
        <v>0</v>
      </c>
      <c r="BG504" s="211">
        <f>IF(O504="zákl. přenesená",K504,0)</f>
        <v>0</v>
      </c>
      <c r="BH504" s="211">
        <f>IF(O504="sníž. přenesená",K504,0)</f>
        <v>0</v>
      </c>
      <c r="BI504" s="211">
        <f>IF(O504="nulová",K504,0)</f>
        <v>0</v>
      </c>
      <c r="BJ504" s="17" t="s">
        <v>81</v>
      </c>
      <c r="BK504" s="211">
        <f>ROUND(P504*H504,2)</f>
        <v>0</v>
      </c>
      <c r="BL504" s="17" t="s">
        <v>177</v>
      </c>
      <c r="BM504" s="17" t="s">
        <v>1839</v>
      </c>
    </row>
    <row r="505" spans="2:65" s="45" customFormat="1" ht="27" x14ac:dyDescent="0.3">
      <c r="B505" s="38"/>
      <c r="C505" s="39"/>
      <c r="D505" s="262" t="s">
        <v>179</v>
      </c>
      <c r="E505" s="39"/>
      <c r="F505" s="269" t="s">
        <v>2020</v>
      </c>
      <c r="G505" s="39"/>
      <c r="H505" s="39"/>
      <c r="I505" s="39"/>
      <c r="J505" s="39"/>
      <c r="K505" s="39"/>
      <c r="L505" s="39"/>
      <c r="M505" s="38"/>
      <c r="N505" s="214"/>
      <c r="O505" s="39"/>
      <c r="P505" s="39"/>
      <c r="Q505" s="39"/>
      <c r="R505" s="39"/>
      <c r="S505" s="39"/>
      <c r="T505" s="39"/>
      <c r="U505" s="39"/>
      <c r="V505" s="39"/>
      <c r="W505" s="39"/>
      <c r="X505" s="87"/>
      <c r="AT505" s="17" t="s">
        <v>179</v>
      </c>
      <c r="AU505" s="17" t="s">
        <v>177</v>
      </c>
    </row>
    <row r="506" spans="2:65" s="45" customFormat="1" ht="16.5" customHeight="1" x14ac:dyDescent="0.3">
      <c r="B506" s="38"/>
      <c r="C506" s="201" t="s">
        <v>811</v>
      </c>
      <c r="D506" s="201" t="s">
        <v>173</v>
      </c>
      <c r="E506" s="202" t="s">
        <v>2336</v>
      </c>
      <c r="F506" s="203" t="s">
        <v>2337</v>
      </c>
      <c r="G506" s="204" t="s">
        <v>1077</v>
      </c>
      <c r="H506" s="205">
        <v>2</v>
      </c>
      <c r="I506" s="7"/>
      <c r="J506" s="7"/>
      <c r="K506" s="206">
        <f>ROUND(P506*H506,2)</f>
        <v>0</v>
      </c>
      <c r="L506" s="203" t="s">
        <v>5</v>
      </c>
      <c r="M506" s="38"/>
      <c r="N506" s="207" t="s">
        <v>5</v>
      </c>
      <c r="O506" s="208" t="s">
        <v>42</v>
      </c>
      <c r="P506" s="144">
        <f>I506+J506</f>
        <v>0</v>
      </c>
      <c r="Q506" s="144">
        <f>ROUND(I506*H506,2)</f>
        <v>0</v>
      </c>
      <c r="R506" s="144">
        <f>ROUND(J506*H506,2)</f>
        <v>0</v>
      </c>
      <c r="S506" s="39"/>
      <c r="T506" s="209">
        <f>S506*H506</f>
        <v>0</v>
      </c>
      <c r="U506" s="209">
        <v>0</v>
      </c>
      <c r="V506" s="209">
        <f>U506*H506</f>
        <v>0</v>
      </c>
      <c r="W506" s="209">
        <v>0</v>
      </c>
      <c r="X506" s="210">
        <f>W506*H506</f>
        <v>0</v>
      </c>
      <c r="AR506" s="17" t="s">
        <v>177</v>
      </c>
      <c r="AT506" s="17" t="s">
        <v>173</v>
      </c>
      <c r="AU506" s="17" t="s">
        <v>177</v>
      </c>
      <c r="AY506" s="17" t="s">
        <v>171</v>
      </c>
      <c r="BE506" s="211">
        <f>IF(O506="základní",K506,0)</f>
        <v>0</v>
      </c>
      <c r="BF506" s="211">
        <f>IF(O506="snížená",K506,0)</f>
        <v>0</v>
      </c>
      <c r="BG506" s="211">
        <f>IF(O506="zákl. přenesená",K506,0)</f>
        <v>0</v>
      </c>
      <c r="BH506" s="211">
        <f>IF(O506="sníž. přenesená",K506,0)</f>
        <v>0</v>
      </c>
      <c r="BI506" s="211">
        <f>IF(O506="nulová",K506,0)</f>
        <v>0</v>
      </c>
      <c r="BJ506" s="17" t="s">
        <v>81</v>
      </c>
      <c r="BK506" s="211">
        <f>ROUND(P506*H506,2)</f>
        <v>0</v>
      </c>
      <c r="BL506" s="17" t="s">
        <v>177</v>
      </c>
      <c r="BM506" s="17" t="s">
        <v>1842</v>
      </c>
    </row>
    <row r="507" spans="2:65" s="45" customFormat="1" ht="27" x14ac:dyDescent="0.3">
      <c r="B507" s="38"/>
      <c r="D507" s="212" t="s">
        <v>179</v>
      </c>
      <c r="F507" s="213" t="s">
        <v>2020</v>
      </c>
      <c r="M507" s="38"/>
      <c r="N507" s="214"/>
      <c r="O507" s="39"/>
      <c r="P507" s="39"/>
      <c r="Q507" s="39"/>
      <c r="R507" s="39"/>
      <c r="S507" s="39"/>
      <c r="T507" s="39"/>
      <c r="U507" s="39"/>
      <c r="V507" s="39"/>
      <c r="W507" s="39"/>
      <c r="X507" s="87"/>
      <c r="AT507" s="17" t="s">
        <v>179</v>
      </c>
      <c r="AU507" s="17" t="s">
        <v>177</v>
      </c>
    </row>
    <row r="508" spans="2:65" s="45" customFormat="1" ht="16.5" customHeight="1" x14ac:dyDescent="0.3">
      <c r="B508" s="38"/>
      <c r="C508" s="201" t="s">
        <v>1844</v>
      </c>
      <c r="D508" s="201" t="s">
        <v>173</v>
      </c>
      <c r="E508" s="202" t="s">
        <v>2338</v>
      </c>
      <c r="F508" s="203" t="s">
        <v>2339</v>
      </c>
      <c r="G508" s="204" t="s">
        <v>1077</v>
      </c>
      <c r="H508" s="205">
        <v>3</v>
      </c>
      <c r="I508" s="7"/>
      <c r="J508" s="7"/>
      <c r="K508" s="206">
        <f>ROUND(P508*H508,2)</f>
        <v>0</v>
      </c>
      <c r="L508" s="203" t="s">
        <v>5</v>
      </c>
      <c r="M508" s="38"/>
      <c r="N508" s="207" t="s">
        <v>5</v>
      </c>
      <c r="O508" s="208" t="s">
        <v>42</v>
      </c>
      <c r="P508" s="144">
        <f>I508+J508</f>
        <v>0</v>
      </c>
      <c r="Q508" s="144">
        <f>ROUND(I508*H508,2)</f>
        <v>0</v>
      </c>
      <c r="R508" s="144">
        <f>ROUND(J508*H508,2)</f>
        <v>0</v>
      </c>
      <c r="S508" s="39"/>
      <c r="T508" s="209">
        <f>S508*H508</f>
        <v>0</v>
      </c>
      <c r="U508" s="209">
        <v>0</v>
      </c>
      <c r="V508" s="209">
        <f>U508*H508</f>
        <v>0</v>
      </c>
      <c r="W508" s="209">
        <v>0</v>
      </c>
      <c r="X508" s="210">
        <f>W508*H508</f>
        <v>0</v>
      </c>
      <c r="AR508" s="17" t="s">
        <v>177</v>
      </c>
      <c r="AT508" s="17" t="s">
        <v>173</v>
      </c>
      <c r="AU508" s="17" t="s">
        <v>177</v>
      </c>
      <c r="AY508" s="17" t="s">
        <v>171</v>
      </c>
      <c r="BE508" s="211">
        <f>IF(O508="základní",K508,0)</f>
        <v>0</v>
      </c>
      <c r="BF508" s="211">
        <f>IF(O508="snížená",K508,0)</f>
        <v>0</v>
      </c>
      <c r="BG508" s="211">
        <f>IF(O508="zákl. přenesená",K508,0)</f>
        <v>0</v>
      </c>
      <c r="BH508" s="211">
        <f>IF(O508="sníž. přenesená",K508,0)</f>
        <v>0</v>
      </c>
      <c r="BI508" s="211">
        <f>IF(O508="nulová",K508,0)</f>
        <v>0</v>
      </c>
      <c r="BJ508" s="17" t="s">
        <v>81</v>
      </c>
      <c r="BK508" s="211">
        <f>ROUND(P508*H508,2)</f>
        <v>0</v>
      </c>
      <c r="BL508" s="17" t="s">
        <v>177</v>
      </c>
      <c r="BM508" s="17" t="s">
        <v>1847</v>
      </c>
    </row>
    <row r="509" spans="2:65" s="45" customFormat="1" ht="27" x14ac:dyDescent="0.3">
      <c r="B509" s="38"/>
      <c r="D509" s="212" t="s">
        <v>179</v>
      </c>
      <c r="F509" s="213" t="s">
        <v>2020</v>
      </c>
      <c r="M509" s="38"/>
      <c r="N509" s="214"/>
      <c r="O509" s="39"/>
      <c r="P509" s="39"/>
      <c r="Q509" s="39"/>
      <c r="R509" s="39"/>
      <c r="S509" s="39"/>
      <c r="T509" s="39"/>
      <c r="U509" s="39"/>
      <c r="V509" s="39"/>
      <c r="W509" s="39"/>
      <c r="X509" s="87"/>
      <c r="AT509" s="17" t="s">
        <v>179</v>
      </c>
      <c r="AU509" s="17" t="s">
        <v>177</v>
      </c>
    </row>
    <row r="510" spans="2:65" s="45" customFormat="1" ht="25.5" customHeight="1" x14ac:dyDescent="0.3">
      <c r="B510" s="38"/>
      <c r="C510" s="201" t="s">
        <v>815</v>
      </c>
      <c r="D510" s="201" t="s">
        <v>173</v>
      </c>
      <c r="E510" s="202" t="s">
        <v>2340</v>
      </c>
      <c r="F510" s="203" t="s">
        <v>2341</v>
      </c>
      <c r="G510" s="204" t="s">
        <v>1077</v>
      </c>
      <c r="H510" s="205">
        <v>2</v>
      </c>
      <c r="I510" s="7"/>
      <c r="J510" s="7"/>
      <c r="K510" s="206">
        <f>ROUND(P510*H510,2)</f>
        <v>0</v>
      </c>
      <c r="L510" s="203" t="s">
        <v>5</v>
      </c>
      <c r="M510" s="38"/>
      <c r="N510" s="207" t="s">
        <v>5</v>
      </c>
      <c r="O510" s="208" t="s">
        <v>42</v>
      </c>
      <c r="P510" s="144">
        <f>I510+J510</f>
        <v>0</v>
      </c>
      <c r="Q510" s="144">
        <f>ROUND(I510*H510,2)</f>
        <v>0</v>
      </c>
      <c r="R510" s="144">
        <f>ROUND(J510*H510,2)</f>
        <v>0</v>
      </c>
      <c r="S510" s="39"/>
      <c r="T510" s="209">
        <f>S510*H510</f>
        <v>0</v>
      </c>
      <c r="U510" s="209">
        <v>0</v>
      </c>
      <c r="V510" s="209">
        <f>U510*H510</f>
        <v>0</v>
      </c>
      <c r="W510" s="209">
        <v>0</v>
      </c>
      <c r="X510" s="210">
        <f>W510*H510</f>
        <v>0</v>
      </c>
      <c r="AR510" s="17" t="s">
        <v>177</v>
      </c>
      <c r="AT510" s="17" t="s">
        <v>173</v>
      </c>
      <c r="AU510" s="17" t="s">
        <v>177</v>
      </c>
      <c r="AY510" s="17" t="s">
        <v>171</v>
      </c>
      <c r="BE510" s="211">
        <f>IF(O510="základní",K510,0)</f>
        <v>0</v>
      </c>
      <c r="BF510" s="211">
        <f>IF(O510="snížená",K510,0)</f>
        <v>0</v>
      </c>
      <c r="BG510" s="211">
        <f>IF(O510="zákl. přenesená",K510,0)</f>
        <v>0</v>
      </c>
      <c r="BH510" s="211">
        <f>IF(O510="sníž. přenesená",K510,0)</f>
        <v>0</v>
      </c>
      <c r="BI510" s="211">
        <f>IF(O510="nulová",K510,0)</f>
        <v>0</v>
      </c>
      <c r="BJ510" s="17" t="s">
        <v>81</v>
      </c>
      <c r="BK510" s="211">
        <f>ROUND(P510*H510,2)</f>
        <v>0</v>
      </c>
      <c r="BL510" s="17" t="s">
        <v>177</v>
      </c>
      <c r="BM510" s="17" t="s">
        <v>1852</v>
      </c>
    </row>
    <row r="511" spans="2:65" s="45" customFormat="1" ht="27" x14ac:dyDescent="0.3">
      <c r="B511" s="38"/>
      <c r="C511" s="39"/>
      <c r="D511" s="262" t="s">
        <v>179</v>
      </c>
      <c r="E511" s="39"/>
      <c r="F511" s="269" t="s">
        <v>2020</v>
      </c>
      <c r="G511" s="39"/>
      <c r="H511" s="39"/>
      <c r="I511" s="39"/>
      <c r="J511" s="39"/>
      <c r="K511" s="39"/>
      <c r="L511" s="39"/>
      <c r="M511" s="38"/>
      <c r="N511" s="214"/>
      <c r="O511" s="39"/>
      <c r="P511" s="39"/>
      <c r="Q511" s="39"/>
      <c r="R511" s="39"/>
      <c r="S511" s="39"/>
      <c r="T511" s="39"/>
      <c r="U511" s="39"/>
      <c r="V511" s="39"/>
      <c r="W511" s="39"/>
      <c r="X511" s="87"/>
      <c r="AT511" s="17" t="s">
        <v>179</v>
      </c>
      <c r="AU511" s="17" t="s">
        <v>177</v>
      </c>
    </row>
    <row r="512" spans="2:65" s="279" customFormat="1" ht="21.6" customHeight="1" x14ac:dyDescent="0.3">
      <c r="B512" s="278"/>
      <c r="D512" s="280" t="s">
        <v>72</v>
      </c>
      <c r="E512" s="280" t="s">
        <v>2342</v>
      </c>
      <c r="F512" s="280" t="s">
        <v>2343</v>
      </c>
      <c r="K512" s="281">
        <f>BK512</f>
        <v>0</v>
      </c>
      <c r="M512" s="278"/>
      <c r="N512" s="282"/>
      <c r="O512" s="283"/>
      <c r="P512" s="283"/>
      <c r="Q512" s="284">
        <f>SUM(Q513:Q534)</f>
        <v>0</v>
      </c>
      <c r="R512" s="284">
        <f>SUM(R513:R534)</f>
        <v>0</v>
      </c>
      <c r="S512" s="283"/>
      <c r="T512" s="285">
        <f>SUM(T513:T534)</f>
        <v>0</v>
      </c>
      <c r="U512" s="283"/>
      <c r="V512" s="285">
        <f>SUM(V513:V534)</f>
        <v>0</v>
      </c>
      <c r="W512" s="283"/>
      <c r="X512" s="286">
        <f>SUM(X513:X534)</f>
        <v>0</v>
      </c>
      <c r="AR512" s="280" t="s">
        <v>81</v>
      </c>
      <c r="AT512" s="287" t="s">
        <v>72</v>
      </c>
      <c r="AU512" s="287" t="s">
        <v>188</v>
      </c>
      <c r="AY512" s="280" t="s">
        <v>171</v>
      </c>
      <c r="BK512" s="288">
        <f>SUM(BK513:BK534)</f>
        <v>0</v>
      </c>
    </row>
    <row r="513" spans="2:65" s="45" customFormat="1" ht="16.5" customHeight="1" x14ac:dyDescent="0.3">
      <c r="B513" s="38"/>
      <c r="C513" s="201" t="s">
        <v>1856</v>
      </c>
      <c r="D513" s="201" t="s">
        <v>173</v>
      </c>
      <c r="E513" s="202" t="s">
        <v>2344</v>
      </c>
      <c r="F513" s="203" t="s">
        <v>2345</v>
      </c>
      <c r="G513" s="204" t="s">
        <v>1077</v>
      </c>
      <c r="H513" s="205">
        <v>2</v>
      </c>
      <c r="I513" s="7"/>
      <c r="J513" s="7"/>
      <c r="K513" s="206">
        <f>ROUND(P513*H513,2)</f>
        <v>0</v>
      </c>
      <c r="L513" s="203" t="s">
        <v>5</v>
      </c>
      <c r="M513" s="38"/>
      <c r="N513" s="207" t="s">
        <v>5</v>
      </c>
      <c r="O513" s="208" t="s">
        <v>42</v>
      </c>
      <c r="P513" s="144">
        <f>I513+J513</f>
        <v>0</v>
      </c>
      <c r="Q513" s="144">
        <f>ROUND(I513*H513,2)</f>
        <v>0</v>
      </c>
      <c r="R513" s="144">
        <f>ROUND(J513*H513,2)</f>
        <v>0</v>
      </c>
      <c r="S513" s="39"/>
      <c r="T513" s="209">
        <f>S513*H513</f>
        <v>0</v>
      </c>
      <c r="U513" s="209">
        <v>0</v>
      </c>
      <c r="V513" s="209">
        <f>U513*H513</f>
        <v>0</v>
      </c>
      <c r="W513" s="209">
        <v>0</v>
      </c>
      <c r="X513" s="210">
        <f>W513*H513</f>
        <v>0</v>
      </c>
      <c r="AR513" s="17" t="s">
        <v>177</v>
      </c>
      <c r="AT513" s="17" t="s">
        <v>173</v>
      </c>
      <c r="AU513" s="17" t="s">
        <v>177</v>
      </c>
      <c r="AY513" s="17" t="s">
        <v>171</v>
      </c>
      <c r="BE513" s="211">
        <f>IF(O513="základní",K513,0)</f>
        <v>0</v>
      </c>
      <c r="BF513" s="211">
        <f>IF(O513="snížená",K513,0)</f>
        <v>0</v>
      </c>
      <c r="BG513" s="211">
        <f>IF(O513="zákl. přenesená",K513,0)</f>
        <v>0</v>
      </c>
      <c r="BH513" s="211">
        <f>IF(O513="sníž. přenesená",K513,0)</f>
        <v>0</v>
      </c>
      <c r="BI513" s="211">
        <f>IF(O513="nulová",K513,0)</f>
        <v>0</v>
      </c>
      <c r="BJ513" s="17" t="s">
        <v>81</v>
      </c>
      <c r="BK513" s="211">
        <f>ROUND(P513*H513,2)</f>
        <v>0</v>
      </c>
      <c r="BL513" s="17" t="s">
        <v>177</v>
      </c>
      <c r="BM513" s="17" t="s">
        <v>1859</v>
      </c>
    </row>
    <row r="514" spans="2:65" s="45" customFormat="1" ht="27" x14ac:dyDescent="0.3">
      <c r="B514" s="38"/>
      <c r="C514" s="39"/>
      <c r="D514" s="262" t="s">
        <v>179</v>
      </c>
      <c r="E514" s="39"/>
      <c r="F514" s="269" t="s">
        <v>2020</v>
      </c>
      <c r="G514" s="39"/>
      <c r="H514" s="39"/>
      <c r="I514" s="39"/>
      <c r="J514" s="39"/>
      <c r="K514" s="39"/>
      <c r="L514" s="39"/>
      <c r="M514" s="38"/>
      <c r="N514" s="214"/>
      <c r="O514" s="39"/>
      <c r="P514" s="39"/>
      <c r="Q514" s="39"/>
      <c r="R514" s="39"/>
      <c r="S514" s="39"/>
      <c r="T514" s="39"/>
      <c r="U514" s="39"/>
      <c r="V514" s="39"/>
      <c r="W514" s="39"/>
      <c r="X514" s="87"/>
      <c r="AT514" s="17" t="s">
        <v>179</v>
      </c>
      <c r="AU514" s="17" t="s">
        <v>177</v>
      </c>
    </row>
    <row r="515" spans="2:65" s="45" customFormat="1" ht="16.5" customHeight="1" x14ac:dyDescent="0.3">
      <c r="B515" s="38"/>
      <c r="C515" s="201" t="s">
        <v>819</v>
      </c>
      <c r="D515" s="201" t="s">
        <v>173</v>
      </c>
      <c r="E515" s="202" t="s">
        <v>2346</v>
      </c>
      <c r="F515" s="203" t="s">
        <v>2347</v>
      </c>
      <c r="G515" s="204" t="s">
        <v>1077</v>
      </c>
      <c r="H515" s="205">
        <v>5</v>
      </c>
      <c r="I515" s="7"/>
      <c r="J515" s="7"/>
      <c r="K515" s="206">
        <f>ROUND(P515*H515,2)</f>
        <v>0</v>
      </c>
      <c r="L515" s="203" t="s">
        <v>5</v>
      </c>
      <c r="M515" s="38"/>
      <c r="N515" s="207" t="s">
        <v>5</v>
      </c>
      <c r="O515" s="208" t="s">
        <v>42</v>
      </c>
      <c r="P515" s="144">
        <f>I515+J515</f>
        <v>0</v>
      </c>
      <c r="Q515" s="144">
        <f>ROUND(I515*H515,2)</f>
        <v>0</v>
      </c>
      <c r="R515" s="144">
        <f>ROUND(J515*H515,2)</f>
        <v>0</v>
      </c>
      <c r="S515" s="39"/>
      <c r="T515" s="209">
        <f>S515*H515</f>
        <v>0</v>
      </c>
      <c r="U515" s="209">
        <v>0</v>
      </c>
      <c r="V515" s="209">
        <f>U515*H515</f>
        <v>0</v>
      </c>
      <c r="W515" s="209">
        <v>0</v>
      </c>
      <c r="X515" s="210">
        <f>W515*H515</f>
        <v>0</v>
      </c>
      <c r="AR515" s="17" t="s">
        <v>177</v>
      </c>
      <c r="AT515" s="17" t="s">
        <v>173</v>
      </c>
      <c r="AU515" s="17" t="s">
        <v>177</v>
      </c>
      <c r="AY515" s="17" t="s">
        <v>171</v>
      </c>
      <c r="BE515" s="211">
        <f>IF(O515="základní",K515,0)</f>
        <v>0</v>
      </c>
      <c r="BF515" s="211">
        <f>IF(O515="snížená",K515,0)</f>
        <v>0</v>
      </c>
      <c r="BG515" s="211">
        <f>IF(O515="zákl. přenesená",K515,0)</f>
        <v>0</v>
      </c>
      <c r="BH515" s="211">
        <f>IF(O515="sníž. přenesená",K515,0)</f>
        <v>0</v>
      </c>
      <c r="BI515" s="211">
        <f>IF(O515="nulová",K515,0)</f>
        <v>0</v>
      </c>
      <c r="BJ515" s="17" t="s">
        <v>81</v>
      </c>
      <c r="BK515" s="211">
        <f>ROUND(P515*H515,2)</f>
        <v>0</v>
      </c>
      <c r="BL515" s="17" t="s">
        <v>177</v>
      </c>
      <c r="BM515" s="17" t="s">
        <v>1862</v>
      </c>
    </row>
    <row r="516" spans="2:65" s="45" customFormat="1" ht="27" x14ac:dyDescent="0.3">
      <c r="B516" s="38"/>
      <c r="D516" s="212" t="s">
        <v>179</v>
      </c>
      <c r="F516" s="213" t="s">
        <v>2020</v>
      </c>
      <c r="M516" s="38"/>
      <c r="N516" s="214"/>
      <c r="O516" s="39"/>
      <c r="P516" s="39"/>
      <c r="Q516" s="39"/>
      <c r="R516" s="39"/>
      <c r="S516" s="39"/>
      <c r="T516" s="39"/>
      <c r="U516" s="39"/>
      <c r="V516" s="39"/>
      <c r="W516" s="39"/>
      <c r="X516" s="87"/>
      <c r="AT516" s="17" t="s">
        <v>179</v>
      </c>
      <c r="AU516" s="17" t="s">
        <v>177</v>
      </c>
    </row>
    <row r="517" spans="2:65" s="45" customFormat="1" ht="25.5" customHeight="1" x14ac:dyDescent="0.3">
      <c r="B517" s="38"/>
      <c r="C517" s="201" t="s">
        <v>1863</v>
      </c>
      <c r="D517" s="201" t="s">
        <v>173</v>
      </c>
      <c r="E517" s="202" t="s">
        <v>2348</v>
      </c>
      <c r="F517" s="203" t="s">
        <v>2349</v>
      </c>
      <c r="G517" s="204" t="s">
        <v>1077</v>
      </c>
      <c r="H517" s="205">
        <v>4</v>
      </c>
      <c r="I517" s="7"/>
      <c r="J517" s="7"/>
      <c r="K517" s="206">
        <f>ROUND(P517*H517,2)</f>
        <v>0</v>
      </c>
      <c r="L517" s="203" t="s">
        <v>5</v>
      </c>
      <c r="M517" s="38"/>
      <c r="N517" s="207" t="s">
        <v>5</v>
      </c>
      <c r="O517" s="208" t="s">
        <v>42</v>
      </c>
      <c r="P517" s="144">
        <f>I517+J517</f>
        <v>0</v>
      </c>
      <c r="Q517" s="144">
        <f>ROUND(I517*H517,2)</f>
        <v>0</v>
      </c>
      <c r="R517" s="144">
        <f>ROUND(J517*H517,2)</f>
        <v>0</v>
      </c>
      <c r="S517" s="39"/>
      <c r="T517" s="209">
        <f>S517*H517</f>
        <v>0</v>
      </c>
      <c r="U517" s="209">
        <v>0</v>
      </c>
      <c r="V517" s="209">
        <f>U517*H517</f>
        <v>0</v>
      </c>
      <c r="W517" s="209">
        <v>0</v>
      </c>
      <c r="X517" s="210">
        <f>W517*H517</f>
        <v>0</v>
      </c>
      <c r="AR517" s="17" t="s">
        <v>177</v>
      </c>
      <c r="AT517" s="17" t="s">
        <v>173</v>
      </c>
      <c r="AU517" s="17" t="s">
        <v>177</v>
      </c>
      <c r="AY517" s="17" t="s">
        <v>171</v>
      </c>
      <c r="BE517" s="211">
        <f>IF(O517="základní",K517,0)</f>
        <v>0</v>
      </c>
      <c r="BF517" s="211">
        <f>IF(O517="snížená",K517,0)</f>
        <v>0</v>
      </c>
      <c r="BG517" s="211">
        <f>IF(O517="zákl. přenesená",K517,0)</f>
        <v>0</v>
      </c>
      <c r="BH517" s="211">
        <f>IF(O517="sníž. přenesená",K517,0)</f>
        <v>0</v>
      </c>
      <c r="BI517" s="211">
        <f>IF(O517="nulová",K517,0)</f>
        <v>0</v>
      </c>
      <c r="BJ517" s="17" t="s">
        <v>81</v>
      </c>
      <c r="BK517" s="211">
        <f>ROUND(P517*H517,2)</f>
        <v>0</v>
      </c>
      <c r="BL517" s="17" t="s">
        <v>177</v>
      </c>
      <c r="BM517" s="17" t="s">
        <v>1866</v>
      </c>
    </row>
    <row r="518" spans="2:65" s="45" customFormat="1" ht="27" x14ac:dyDescent="0.3">
      <c r="B518" s="38"/>
      <c r="D518" s="212" t="s">
        <v>179</v>
      </c>
      <c r="F518" s="213" t="s">
        <v>2020</v>
      </c>
      <c r="M518" s="38"/>
      <c r="N518" s="214"/>
      <c r="O518" s="39"/>
      <c r="P518" s="39"/>
      <c r="Q518" s="39"/>
      <c r="R518" s="39"/>
      <c r="S518" s="39"/>
      <c r="T518" s="39"/>
      <c r="U518" s="39"/>
      <c r="V518" s="39"/>
      <c r="W518" s="39"/>
      <c r="X518" s="87"/>
      <c r="AT518" s="17" t="s">
        <v>179</v>
      </c>
      <c r="AU518" s="17" t="s">
        <v>177</v>
      </c>
    </row>
    <row r="519" spans="2:65" s="45" customFormat="1" ht="16.5" customHeight="1" x14ac:dyDescent="0.3">
      <c r="B519" s="38"/>
      <c r="C519" s="201" t="s">
        <v>823</v>
      </c>
      <c r="D519" s="201" t="s">
        <v>173</v>
      </c>
      <c r="E519" s="202" t="s">
        <v>2350</v>
      </c>
      <c r="F519" s="203" t="s">
        <v>2351</v>
      </c>
      <c r="G519" s="204" t="s">
        <v>1077</v>
      </c>
      <c r="H519" s="205">
        <v>2</v>
      </c>
      <c r="I519" s="7"/>
      <c r="J519" s="7"/>
      <c r="K519" s="206">
        <f>ROUND(P519*H519,2)</f>
        <v>0</v>
      </c>
      <c r="L519" s="203" t="s">
        <v>5</v>
      </c>
      <c r="M519" s="38"/>
      <c r="N519" s="207" t="s">
        <v>5</v>
      </c>
      <c r="O519" s="208" t="s">
        <v>42</v>
      </c>
      <c r="P519" s="144">
        <f>I519+J519</f>
        <v>0</v>
      </c>
      <c r="Q519" s="144">
        <f>ROUND(I519*H519,2)</f>
        <v>0</v>
      </c>
      <c r="R519" s="144">
        <f>ROUND(J519*H519,2)</f>
        <v>0</v>
      </c>
      <c r="S519" s="39"/>
      <c r="T519" s="209">
        <f>S519*H519</f>
        <v>0</v>
      </c>
      <c r="U519" s="209">
        <v>0</v>
      </c>
      <c r="V519" s="209">
        <f>U519*H519</f>
        <v>0</v>
      </c>
      <c r="W519" s="209">
        <v>0</v>
      </c>
      <c r="X519" s="210">
        <f>W519*H519</f>
        <v>0</v>
      </c>
      <c r="AR519" s="17" t="s">
        <v>177</v>
      </c>
      <c r="AT519" s="17" t="s">
        <v>173</v>
      </c>
      <c r="AU519" s="17" t="s">
        <v>177</v>
      </c>
      <c r="AY519" s="17" t="s">
        <v>171</v>
      </c>
      <c r="BE519" s="211">
        <f>IF(O519="základní",K519,0)</f>
        <v>0</v>
      </c>
      <c r="BF519" s="211">
        <f>IF(O519="snížená",K519,0)</f>
        <v>0</v>
      </c>
      <c r="BG519" s="211">
        <f>IF(O519="zákl. přenesená",K519,0)</f>
        <v>0</v>
      </c>
      <c r="BH519" s="211">
        <f>IF(O519="sníž. přenesená",K519,0)</f>
        <v>0</v>
      </c>
      <c r="BI519" s="211">
        <f>IF(O519="nulová",K519,0)</f>
        <v>0</v>
      </c>
      <c r="BJ519" s="17" t="s">
        <v>81</v>
      </c>
      <c r="BK519" s="211">
        <f>ROUND(P519*H519,2)</f>
        <v>0</v>
      </c>
      <c r="BL519" s="17" t="s">
        <v>177</v>
      </c>
      <c r="BM519" s="17" t="s">
        <v>1869</v>
      </c>
    </row>
    <row r="520" spans="2:65" s="45" customFormat="1" ht="27" x14ac:dyDescent="0.3">
      <c r="B520" s="38"/>
      <c r="C520" s="39"/>
      <c r="D520" s="262" t="s">
        <v>179</v>
      </c>
      <c r="E520" s="39"/>
      <c r="F520" s="269" t="s">
        <v>2020</v>
      </c>
      <c r="G520" s="39"/>
      <c r="H520" s="39"/>
      <c r="I520" s="39"/>
      <c r="J520" s="39"/>
      <c r="K520" s="39"/>
      <c r="L520" s="39"/>
      <c r="M520" s="38"/>
      <c r="N520" s="214"/>
      <c r="O520" s="39"/>
      <c r="P520" s="39"/>
      <c r="Q520" s="39"/>
      <c r="R520" s="39"/>
      <c r="S520" s="39"/>
      <c r="T520" s="39"/>
      <c r="U520" s="39"/>
      <c r="V520" s="39"/>
      <c r="W520" s="39"/>
      <c r="X520" s="87"/>
      <c r="AT520" s="17" t="s">
        <v>179</v>
      </c>
      <c r="AU520" s="17" t="s">
        <v>177</v>
      </c>
    </row>
    <row r="521" spans="2:65" s="45" customFormat="1" ht="16.5" customHeight="1" x14ac:dyDescent="0.3">
      <c r="B521" s="38"/>
      <c r="C521" s="201" t="s">
        <v>1870</v>
      </c>
      <c r="D521" s="201" t="s">
        <v>173</v>
      </c>
      <c r="E521" s="202" t="s">
        <v>2352</v>
      </c>
      <c r="F521" s="203" t="s">
        <v>2353</v>
      </c>
      <c r="G521" s="204" t="s">
        <v>1077</v>
      </c>
      <c r="H521" s="205">
        <v>5</v>
      </c>
      <c r="I521" s="7"/>
      <c r="J521" s="7"/>
      <c r="K521" s="206">
        <f>ROUND(P521*H521,2)</f>
        <v>0</v>
      </c>
      <c r="L521" s="203" t="s">
        <v>5</v>
      </c>
      <c r="M521" s="38"/>
      <c r="N521" s="207" t="s">
        <v>5</v>
      </c>
      <c r="O521" s="208" t="s">
        <v>42</v>
      </c>
      <c r="P521" s="144">
        <f>I521+J521</f>
        <v>0</v>
      </c>
      <c r="Q521" s="144">
        <f>ROUND(I521*H521,2)</f>
        <v>0</v>
      </c>
      <c r="R521" s="144">
        <f>ROUND(J521*H521,2)</f>
        <v>0</v>
      </c>
      <c r="S521" s="39"/>
      <c r="T521" s="209">
        <f>S521*H521</f>
        <v>0</v>
      </c>
      <c r="U521" s="209">
        <v>0</v>
      </c>
      <c r="V521" s="209">
        <f>U521*H521</f>
        <v>0</v>
      </c>
      <c r="W521" s="209">
        <v>0</v>
      </c>
      <c r="X521" s="210">
        <f>W521*H521</f>
        <v>0</v>
      </c>
      <c r="AR521" s="17" t="s">
        <v>177</v>
      </c>
      <c r="AT521" s="17" t="s">
        <v>173</v>
      </c>
      <c r="AU521" s="17" t="s">
        <v>177</v>
      </c>
      <c r="AY521" s="17" t="s">
        <v>171</v>
      </c>
      <c r="BE521" s="211">
        <f>IF(O521="základní",K521,0)</f>
        <v>0</v>
      </c>
      <c r="BF521" s="211">
        <f>IF(O521="snížená",K521,0)</f>
        <v>0</v>
      </c>
      <c r="BG521" s="211">
        <f>IF(O521="zákl. přenesená",K521,0)</f>
        <v>0</v>
      </c>
      <c r="BH521" s="211">
        <f>IF(O521="sníž. přenesená",K521,0)</f>
        <v>0</v>
      </c>
      <c r="BI521" s="211">
        <f>IF(O521="nulová",K521,0)</f>
        <v>0</v>
      </c>
      <c r="BJ521" s="17" t="s">
        <v>81</v>
      </c>
      <c r="BK521" s="211">
        <f>ROUND(P521*H521,2)</f>
        <v>0</v>
      </c>
      <c r="BL521" s="17" t="s">
        <v>177</v>
      </c>
      <c r="BM521" s="17" t="s">
        <v>1873</v>
      </c>
    </row>
    <row r="522" spans="2:65" s="45" customFormat="1" ht="27" x14ac:dyDescent="0.3">
      <c r="B522" s="38"/>
      <c r="D522" s="212" t="s">
        <v>179</v>
      </c>
      <c r="F522" s="213" t="s">
        <v>2020</v>
      </c>
      <c r="M522" s="38"/>
      <c r="N522" s="214"/>
      <c r="O522" s="39"/>
      <c r="P522" s="39"/>
      <c r="Q522" s="39"/>
      <c r="R522" s="39"/>
      <c r="S522" s="39"/>
      <c r="T522" s="39"/>
      <c r="U522" s="39"/>
      <c r="V522" s="39"/>
      <c r="W522" s="39"/>
      <c r="X522" s="87"/>
      <c r="AT522" s="17" t="s">
        <v>179</v>
      </c>
      <c r="AU522" s="17" t="s">
        <v>177</v>
      </c>
    </row>
    <row r="523" spans="2:65" s="45" customFormat="1" ht="25.5" customHeight="1" x14ac:dyDescent="0.3">
      <c r="B523" s="38"/>
      <c r="C523" s="201" t="s">
        <v>826</v>
      </c>
      <c r="D523" s="201" t="s">
        <v>173</v>
      </c>
      <c r="E523" s="202" t="s">
        <v>2354</v>
      </c>
      <c r="F523" s="203" t="s">
        <v>2355</v>
      </c>
      <c r="G523" s="204" t="s">
        <v>1077</v>
      </c>
      <c r="H523" s="205">
        <v>2</v>
      </c>
      <c r="I523" s="7"/>
      <c r="J523" s="7"/>
      <c r="K523" s="206">
        <f>ROUND(P523*H523,2)</f>
        <v>0</v>
      </c>
      <c r="L523" s="203" t="s">
        <v>5</v>
      </c>
      <c r="M523" s="38"/>
      <c r="N523" s="207" t="s">
        <v>5</v>
      </c>
      <c r="O523" s="208" t="s">
        <v>42</v>
      </c>
      <c r="P523" s="144">
        <f>I523+J523</f>
        <v>0</v>
      </c>
      <c r="Q523" s="144">
        <f>ROUND(I523*H523,2)</f>
        <v>0</v>
      </c>
      <c r="R523" s="144">
        <f>ROUND(J523*H523,2)</f>
        <v>0</v>
      </c>
      <c r="S523" s="39"/>
      <c r="T523" s="209">
        <f>S523*H523</f>
        <v>0</v>
      </c>
      <c r="U523" s="209">
        <v>0</v>
      </c>
      <c r="V523" s="209">
        <f>U523*H523</f>
        <v>0</v>
      </c>
      <c r="W523" s="209">
        <v>0</v>
      </c>
      <c r="X523" s="210">
        <f>W523*H523</f>
        <v>0</v>
      </c>
      <c r="AR523" s="17" t="s">
        <v>177</v>
      </c>
      <c r="AT523" s="17" t="s">
        <v>173</v>
      </c>
      <c r="AU523" s="17" t="s">
        <v>177</v>
      </c>
      <c r="AY523" s="17" t="s">
        <v>171</v>
      </c>
      <c r="BE523" s="211">
        <f>IF(O523="základní",K523,0)</f>
        <v>0</v>
      </c>
      <c r="BF523" s="211">
        <f>IF(O523="snížená",K523,0)</f>
        <v>0</v>
      </c>
      <c r="BG523" s="211">
        <f>IF(O523="zákl. přenesená",K523,0)</f>
        <v>0</v>
      </c>
      <c r="BH523" s="211">
        <f>IF(O523="sníž. přenesená",K523,0)</f>
        <v>0</v>
      </c>
      <c r="BI523" s="211">
        <f>IF(O523="nulová",K523,0)</f>
        <v>0</v>
      </c>
      <c r="BJ523" s="17" t="s">
        <v>81</v>
      </c>
      <c r="BK523" s="211">
        <f>ROUND(P523*H523,2)</f>
        <v>0</v>
      </c>
      <c r="BL523" s="17" t="s">
        <v>177</v>
      </c>
      <c r="BM523" s="17" t="s">
        <v>1879</v>
      </c>
    </row>
    <row r="524" spans="2:65" s="45" customFormat="1" ht="27" x14ac:dyDescent="0.3">
      <c r="B524" s="38"/>
      <c r="C524" s="39"/>
      <c r="D524" s="262" t="s">
        <v>179</v>
      </c>
      <c r="E524" s="39"/>
      <c r="F524" s="269" t="s">
        <v>2020</v>
      </c>
      <c r="G524" s="39"/>
      <c r="H524" s="39"/>
      <c r="I524" s="39"/>
      <c r="J524" s="39"/>
      <c r="K524" s="39"/>
      <c r="L524" s="39"/>
      <c r="M524" s="38"/>
      <c r="N524" s="214"/>
      <c r="O524" s="39"/>
      <c r="P524" s="39"/>
      <c r="Q524" s="39"/>
      <c r="R524" s="39"/>
      <c r="S524" s="39"/>
      <c r="T524" s="39"/>
      <c r="U524" s="39"/>
      <c r="V524" s="39"/>
      <c r="W524" s="39"/>
      <c r="X524" s="87"/>
      <c r="AT524" s="17" t="s">
        <v>179</v>
      </c>
      <c r="AU524" s="17" t="s">
        <v>177</v>
      </c>
    </row>
    <row r="525" spans="2:65" s="45" customFormat="1" ht="16.5" customHeight="1" x14ac:dyDescent="0.3">
      <c r="B525" s="38"/>
      <c r="C525" s="201" t="s">
        <v>1885</v>
      </c>
      <c r="D525" s="201" t="s">
        <v>173</v>
      </c>
      <c r="E525" s="202" t="s">
        <v>2356</v>
      </c>
      <c r="F525" s="203" t="s">
        <v>2357</v>
      </c>
      <c r="G525" s="204" t="s">
        <v>1077</v>
      </c>
      <c r="H525" s="205">
        <v>8</v>
      </c>
      <c r="I525" s="7"/>
      <c r="J525" s="7"/>
      <c r="K525" s="206">
        <f>ROUND(P525*H525,2)</f>
        <v>0</v>
      </c>
      <c r="L525" s="203" t="s">
        <v>5</v>
      </c>
      <c r="M525" s="38"/>
      <c r="N525" s="207" t="s">
        <v>5</v>
      </c>
      <c r="O525" s="208" t="s">
        <v>42</v>
      </c>
      <c r="P525" s="144">
        <f>I525+J525</f>
        <v>0</v>
      </c>
      <c r="Q525" s="144">
        <f>ROUND(I525*H525,2)</f>
        <v>0</v>
      </c>
      <c r="R525" s="144">
        <f>ROUND(J525*H525,2)</f>
        <v>0</v>
      </c>
      <c r="S525" s="39"/>
      <c r="T525" s="209">
        <f>S525*H525</f>
        <v>0</v>
      </c>
      <c r="U525" s="209">
        <v>0</v>
      </c>
      <c r="V525" s="209">
        <f>U525*H525</f>
        <v>0</v>
      </c>
      <c r="W525" s="209">
        <v>0</v>
      </c>
      <c r="X525" s="210">
        <f>W525*H525</f>
        <v>0</v>
      </c>
      <c r="AR525" s="17" t="s">
        <v>177</v>
      </c>
      <c r="AT525" s="17" t="s">
        <v>173</v>
      </c>
      <c r="AU525" s="17" t="s">
        <v>177</v>
      </c>
      <c r="AY525" s="17" t="s">
        <v>171</v>
      </c>
      <c r="BE525" s="211">
        <f>IF(O525="základní",K525,0)</f>
        <v>0</v>
      </c>
      <c r="BF525" s="211">
        <f>IF(O525="snížená",K525,0)</f>
        <v>0</v>
      </c>
      <c r="BG525" s="211">
        <f>IF(O525="zákl. přenesená",K525,0)</f>
        <v>0</v>
      </c>
      <c r="BH525" s="211">
        <f>IF(O525="sníž. přenesená",K525,0)</f>
        <v>0</v>
      </c>
      <c r="BI525" s="211">
        <f>IF(O525="nulová",K525,0)</f>
        <v>0</v>
      </c>
      <c r="BJ525" s="17" t="s">
        <v>81</v>
      </c>
      <c r="BK525" s="211">
        <f>ROUND(P525*H525,2)</f>
        <v>0</v>
      </c>
      <c r="BL525" s="17" t="s">
        <v>177</v>
      </c>
      <c r="BM525" s="17" t="s">
        <v>1888</v>
      </c>
    </row>
    <row r="526" spans="2:65" s="45" customFormat="1" ht="27" x14ac:dyDescent="0.3">
      <c r="B526" s="38"/>
      <c r="D526" s="212" t="s">
        <v>179</v>
      </c>
      <c r="F526" s="213" t="s">
        <v>2020</v>
      </c>
      <c r="M526" s="38"/>
      <c r="N526" s="214"/>
      <c r="O526" s="39"/>
      <c r="P526" s="39"/>
      <c r="Q526" s="39"/>
      <c r="R526" s="39"/>
      <c r="S526" s="39"/>
      <c r="T526" s="39"/>
      <c r="U526" s="39"/>
      <c r="V526" s="39"/>
      <c r="W526" s="39"/>
      <c r="X526" s="87"/>
      <c r="AT526" s="17" t="s">
        <v>179</v>
      </c>
      <c r="AU526" s="17" t="s">
        <v>177</v>
      </c>
    </row>
    <row r="527" spans="2:65" s="45" customFormat="1" ht="25.5" customHeight="1" x14ac:dyDescent="0.3">
      <c r="B527" s="38"/>
      <c r="C527" s="201" t="s">
        <v>830</v>
      </c>
      <c r="D527" s="201" t="s">
        <v>173</v>
      </c>
      <c r="E527" s="202" t="s">
        <v>2358</v>
      </c>
      <c r="F527" s="203" t="s">
        <v>2359</v>
      </c>
      <c r="G527" s="204" t="s">
        <v>1077</v>
      </c>
      <c r="H527" s="205">
        <v>4</v>
      </c>
      <c r="I527" s="7"/>
      <c r="J527" s="7"/>
      <c r="K527" s="206">
        <f>ROUND(P527*H527,2)</f>
        <v>0</v>
      </c>
      <c r="L527" s="203" t="s">
        <v>5</v>
      </c>
      <c r="M527" s="38"/>
      <c r="N527" s="207" t="s">
        <v>5</v>
      </c>
      <c r="O527" s="208" t="s">
        <v>42</v>
      </c>
      <c r="P527" s="144">
        <f>I527+J527</f>
        <v>0</v>
      </c>
      <c r="Q527" s="144">
        <f>ROUND(I527*H527,2)</f>
        <v>0</v>
      </c>
      <c r="R527" s="144">
        <f>ROUND(J527*H527,2)</f>
        <v>0</v>
      </c>
      <c r="S527" s="39"/>
      <c r="T527" s="209">
        <f>S527*H527</f>
        <v>0</v>
      </c>
      <c r="U527" s="209">
        <v>0</v>
      </c>
      <c r="V527" s="209">
        <f>U527*H527</f>
        <v>0</v>
      </c>
      <c r="W527" s="209">
        <v>0</v>
      </c>
      <c r="X527" s="210">
        <f>W527*H527</f>
        <v>0</v>
      </c>
      <c r="AR527" s="17" t="s">
        <v>177</v>
      </c>
      <c r="AT527" s="17" t="s">
        <v>173</v>
      </c>
      <c r="AU527" s="17" t="s">
        <v>177</v>
      </c>
      <c r="AY527" s="17" t="s">
        <v>171</v>
      </c>
      <c r="BE527" s="211">
        <f>IF(O527="základní",K527,0)</f>
        <v>0</v>
      </c>
      <c r="BF527" s="211">
        <f>IF(O527="snížená",K527,0)</f>
        <v>0</v>
      </c>
      <c r="BG527" s="211">
        <f>IF(O527="zákl. přenesená",K527,0)</f>
        <v>0</v>
      </c>
      <c r="BH527" s="211">
        <f>IF(O527="sníž. přenesená",K527,0)</f>
        <v>0</v>
      </c>
      <c r="BI527" s="211">
        <f>IF(O527="nulová",K527,0)</f>
        <v>0</v>
      </c>
      <c r="BJ527" s="17" t="s">
        <v>81</v>
      </c>
      <c r="BK527" s="211">
        <f>ROUND(P527*H527,2)</f>
        <v>0</v>
      </c>
      <c r="BL527" s="17" t="s">
        <v>177</v>
      </c>
      <c r="BM527" s="17" t="s">
        <v>1893</v>
      </c>
    </row>
    <row r="528" spans="2:65" s="45" customFormat="1" ht="27" x14ac:dyDescent="0.3">
      <c r="B528" s="38"/>
      <c r="D528" s="212" t="s">
        <v>179</v>
      </c>
      <c r="F528" s="213" t="s">
        <v>2020</v>
      </c>
      <c r="M528" s="38"/>
      <c r="N528" s="214"/>
      <c r="O528" s="39"/>
      <c r="P528" s="39"/>
      <c r="Q528" s="39"/>
      <c r="R528" s="39"/>
      <c r="S528" s="39"/>
      <c r="T528" s="39"/>
      <c r="U528" s="39"/>
      <c r="V528" s="39"/>
      <c r="W528" s="39"/>
      <c r="X528" s="87"/>
      <c r="AT528" s="17" t="s">
        <v>179</v>
      </c>
      <c r="AU528" s="17" t="s">
        <v>177</v>
      </c>
    </row>
    <row r="529" spans="2:65" s="45" customFormat="1" ht="25.5" customHeight="1" x14ac:dyDescent="0.3">
      <c r="B529" s="38"/>
      <c r="C529" s="201" t="s">
        <v>1894</v>
      </c>
      <c r="D529" s="201" t="s">
        <v>173</v>
      </c>
      <c r="E529" s="202" t="s">
        <v>2360</v>
      </c>
      <c r="F529" s="203" t="s">
        <v>2361</v>
      </c>
      <c r="G529" s="204" t="s">
        <v>1077</v>
      </c>
      <c r="H529" s="205">
        <v>10</v>
      </c>
      <c r="I529" s="7"/>
      <c r="J529" s="7"/>
      <c r="K529" s="206">
        <f>ROUND(P529*H529,2)</f>
        <v>0</v>
      </c>
      <c r="L529" s="203" t="s">
        <v>5</v>
      </c>
      <c r="M529" s="38"/>
      <c r="N529" s="207" t="s">
        <v>5</v>
      </c>
      <c r="O529" s="208" t="s">
        <v>42</v>
      </c>
      <c r="P529" s="144">
        <f>I529+J529</f>
        <v>0</v>
      </c>
      <c r="Q529" s="144">
        <f>ROUND(I529*H529,2)</f>
        <v>0</v>
      </c>
      <c r="R529" s="144">
        <f>ROUND(J529*H529,2)</f>
        <v>0</v>
      </c>
      <c r="S529" s="39"/>
      <c r="T529" s="209">
        <f>S529*H529</f>
        <v>0</v>
      </c>
      <c r="U529" s="209">
        <v>0</v>
      </c>
      <c r="V529" s="209">
        <f>U529*H529</f>
        <v>0</v>
      </c>
      <c r="W529" s="209">
        <v>0</v>
      </c>
      <c r="X529" s="210">
        <f>W529*H529</f>
        <v>0</v>
      </c>
      <c r="AR529" s="17" t="s">
        <v>177</v>
      </c>
      <c r="AT529" s="17" t="s">
        <v>173</v>
      </c>
      <c r="AU529" s="17" t="s">
        <v>177</v>
      </c>
      <c r="AY529" s="17" t="s">
        <v>171</v>
      </c>
      <c r="BE529" s="211">
        <f>IF(O529="základní",K529,0)</f>
        <v>0</v>
      </c>
      <c r="BF529" s="211">
        <f>IF(O529="snížená",K529,0)</f>
        <v>0</v>
      </c>
      <c r="BG529" s="211">
        <f>IF(O529="zákl. přenesená",K529,0)</f>
        <v>0</v>
      </c>
      <c r="BH529" s="211">
        <f>IF(O529="sníž. přenesená",K529,0)</f>
        <v>0</v>
      </c>
      <c r="BI529" s="211">
        <f>IF(O529="nulová",K529,0)</f>
        <v>0</v>
      </c>
      <c r="BJ529" s="17" t="s">
        <v>81</v>
      </c>
      <c r="BK529" s="211">
        <f>ROUND(P529*H529,2)</f>
        <v>0</v>
      </c>
      <c r="BL529" s="17" t="s">
        <v>177</v>
      </c>
      <c r="BM529" s="17" t="s">
        <v>1897</v>
      </c>
    </row>
    <row r="530" spans="2:65" s="45" customFormat="1" ht="27" x14ac:dyDescent="0.3">
      <c r="B530" s="38"/>
      <c r="C530" s="39"/>
      <c r="D530" s="262" t="s">
        <v>179</v>
      </c>
      <c r="E530" s="39"/>
      <c r="F530" s="269" t="s">
        <v>2020</v>
      </c>
      <c r="G530" s="39"/>
      <c r="H530" s="39"/>
      <c r="I530" s="39"/>
      <c r="J530" s="39"/>
      <c r="K530" s="39"/>
      <c r="L530" s="39"/>
      <c r="M530" s="38"/>
      <c r="N530" s="214"/>
      <c r="O530" s="39"/>
      <c r="P530" s="39"/>
      <c r="Q530" s="39"/>
      <c r="R530" s="39"/>
      <c r="S530" s="39"/>
      <c r="T530" s="39"/>
      <c r="U530" s="39"/>
      <c r="V530" s="39"/>
      <c r="W530" s="39"/>
      <c r="X530" s="87"/>
      <c r="AT530" s="17" t="s">
        <v>179</v>
      </c>
      <c r="AU530" s="17" t="s">
        <v>177</v>
      </c>
    </row>
    <row r="531" spans="2:65" s="45" customFormat="1" ht="25.5" customHeight="1" x14ac:dyDescent="0.3">
      <c r="B531" s="38"/>
      <c r="C531" s="201" t="s">
        <v>834</v>
      </c>
      <c r="D531" s="201" t="s">
        <v>173</v>
      </c>
      <c r="E531" s="202" t="s">
        <v>2362</v>
      </c>
      <c r="F531" s="203" t="s">
        <v>2363</v>
      </c>
      <c r="G531" s="204" t="s">
        <v>1077</v>
      </c>
      <c r="H531" s="205">
        <v>6</v>
      </c>
      <c r="I531" s="7"/>
      <c r="J531" s="7"/>
      <c r="K531" s="206">
        <f>ROUND(P531*H531,2)</f>
        <v>0</v>
      </c>
      <c r="L531" s="203" t="s">
        <v>5</v>
      </c>
      <c r="M531" s="38"/>
      <c r="N531" s="207" t="s">
        <v>5</v>
      </c>
      <c r="O531" s="208" t="s">
        <v>42</v>
      </c>
      <c r="P531" s="144">
        <f>I531+J531</f>
        <v>0</v>
      </c>
      <c r="Q531" s="144">
        <f>ROUND(I531*H531,2)</f>
        <v>0</v>
      </c>
      <c r="R531" s="144">
        <f>ROUND(J531*H531,2)</f>
        <v>0</v>
      </c>
      <c r="S531" s="39"/>
      <c r="T531" s="209">
        <f>S531*H531</f>
        <v>0</v>
      </c>
      <c r="U531" s="209">
        <v>0</v>
      </c>
      <c r="V531" s="209">
        <f>U531*H531</f>
        <v>0</v>
      </c>
      <c r="W531" s="209">
        <v>0</v>
      </c>
      <c r="X531" s="210">
        <f>W531*H531</f>
        <v>0</v>
      </c>
      <c r="AR531" s="17" t="s">
        <v>177</v>
      </c>
      <c r="AT531" s="17" t="s">
        <v>173</v>
      </c>
      <c r="AU531" s="17" t="s">
        <v>177</v>
      </c>
      <c r="AY531" s="17" t="s">
        <v>171</v>
      </c>
      <c r="BE531" s="211">
        <f>IF(O531="základní",K531,0)</f>
        <v>0</v>
      </c>
      <c r="BF531" s="211">
        <f>IF(O531="snížená",K531,0)</f>
        <v>0</v>
      </c>
      <c r="BG531" s="211">
        <f>IF(O531="zákl. přenesená",K531,0)</f>
        <v>0</v>
      </c>
      <c r="BH531" s="211">
        <f>IF(O531="sníž. přenesená",K531,0)</f>
        <v>0</v>
      </c>
      <c r="BI531" s="211">
        <f>IF(O531="nulová",K531,0)</f>
        <v>0</v>
      </c>
      <c r="BJ531" s="17" t="s">
        <v>81</v>
      </c>
      <c r="BK531" s="211">
        <f>ROUND(P531*H531,2)</f>
        <v>0</v>
      </c>
      <c r="BL531" s="17" t="s">
        <v>177</v>
      </c>
      <c r="BM531" s="17" t="s">
        <v>1900</v>
      </c>
    </row>
    <row r="532" spans="2:65" s="45" customFormat="1" ht="27" x14ac:dyDescent="0.3">
      <c r="B532" s="38"/>
      <c r="D532" s="212" t="s">
        <v>179</v>
      </c>
      <c r="F532" s="213" t="s">
        <v>2020</v>
      </c>
      <c r="M532" s="38"/>
      <c r="N532" s="214"/>
      <c r="O532" s="39"/>
      <c r="P532" s="39"/>
      <c r="Q532" s="39"/>
      <c r="R532" s="39"/>
      <c r="S532" s="39"/>
      <c r="T532" s="39"/>
      <c r="U532" s="39"/>
      <c r="V532" s="39"/>
      <c r="W532" s="39"/>
      <c r="X532" s="87"/>
      <c r="AT532" s="17" t="s">
        <v>179</v>
      </c>
      <c r="AU532" s="17" t="s">
        <v>177</v>
      </c>
    </row>
    <row r="533" spans="2:65" s="45" customFormat="1" ht="25.5" customHeight="1" x14ac:dyDescent="0.3">
      <c r="B533" s="38"/>
      <c r="C533" s="201" t="s">
        <v>1901</v>
      </c>
      <c r="D533" s="201" t="s">
        <v>173</v>
      </c>
      <c r="E533" s="202" t="s">
        <v>2364</v>
      </c>
      <c r="F533" s="203" t="s">
        <v>2365</v>
      </c>
      <c r="G533" s="204" t="s">
        <v>1077</v>
      </c>
      <c r="H533" s="205">
        <v>3</v>
      </c>
      <c r="I533" s="7"/>
      <c r="J533" s="7"/>
      <c r="K533" s="206">
        <f>ROUND(P533*H533,2)</f>
        <v>0</v>
      </c>
      <c r="L533" s="203" t="s">
        <v>5</v>
      </c>
      <c r="M533" s="38"/>
      <c r="N533" s="207" t="s">
        <v>5</v>
      </c>
      <c r="O533" s="208" t="s">
        <v>42</v>
      </c>
      <c r="P533" s="144">
        <f>I533+J533</f>
        <v>0</v>
      </c>
      <c r="Q533" s="144">
        <f>ROUND(I533*H533,2)</f>
        <v>0</v>
      </c>
      <c r="R533" s="144">
        <f>ROUND(J533*H533,2)</f>
        <v>0</v>
      </c>
      <c r="S533" s="39"/>
      <c r="T533" s="209">
        <f>S533*H533</f>
        <v>0</v>
      </c>
      <c r="U533" s="209">
        <v>0</v>
      </c>
      <c r="V533" s="209">
        <f>U533*H533</f>
        <v>0</v>
      </c>
      <c r="W533" s="209">
        <v>0</v>
      </c>
      <c r="X533" s="210">
        <f>W533*H533</f>
        <v>0</v>
      </c>
      <c r="AR533" s="17" t="s">
        <v>177</v>
      </c>
      <c r="AT533" s="17" t="s">
        <v>173</v>
      </c>
      <c r="AU533" s="17" t="s">
        <v>177</v>
      </c>
      <c r="AY533" s="17" t="s">
        <v>171</v>
      </c>
      <c r="BE533" s="211">
        <f>IF(O533="základní",K533,0)</f>
        <v>0</v>
      </c>
      <c r="BF533" s="211">
        <f>IF(O533="snížená",K533,0)</f>
        <v>0</v>
      </c>
      <c r="BG533" s="211">
        <f>IF(O533="zákl. přenesená",K533,0)</f>
        <v>0</v>
      </c>
      <c r="BH533" s="211">
        <f>IF(O533="sníž. přenesená",K533,0)</f>
        <v>0</v>
      </c>
      <c r="BI533" s="211">
        <f>IF(O533="nulová",K533,0)</f>
        <v>0</v>
      </c>
      <c r="BJ533" s="17" t="s">
        <v>81</v>
      </c>
      <c r="BK533" s="211">
        <f>ROUND(P533*H533,2)</f>
        <v>0</v>
      </c>
      <c r="BL533" s="17" t="s">
        <v>177</v>
      </c>
      <c r="BM533" s="17" t="s">
        <v>1904</v>
      </c>
    </row>
    <row r="534" spans="2:65" s="45" customFormat="1" ht="27" x14ac:dyDescent="0.3">
      <c r="B534" s="38"/>
      <c r="D534" s="212" t="s">
        <v>179</v>
      </c>
      <c r="F534" s="213" t="s">
        <v>2020</v>
      </c>
      <c r="M534" s="38"/>
      <c r="N534" s="214"/>
      <c r="O534" s="39"/>
      <c r="P534" s="39"/>
      <c r="Q534" s="39"/>
      <c r="R534" s="39"/>
      <c r="S534" s="39"/>
      <c r="T534" s="39"/>
      <c r="U534" s="39"/>
      <c r="V534" s="39"/>
      <c r="W534" s="39"/>
      <c r="X534" s="87"/>
      <c r="AT534" s="17" t="s">
        <v>179</v>
      </c>
      <c r="AU534" s="17" t="s">
        <v>177</v>
      </c>
    </row>
    <row r="535" spans="2:65" s="279" customFormat="1" ht="21.6" customHeight="1" x14ac:dyDescent="0.3">
      <c r="B535" s="278"/>
      <c r="C535" s="283"/>
      <c r="D535" s="289" t="s">
        <v>72</v>
      </c>
      <c r="E535" s="289" t="s">
        <v>2366</v>
      </c>
      <c r="F535" s="289" t="s">
        <v>2367</v>
      </c>
      <c r="G535" s="283"/>
      <c r="H535" s="283"/>
      <c r="I535" s="283"/>
      <c r="J535" s="283"/>
      <c r="K535" s="284">
        <f>BK535</f>
        <v>0</v>
      </c>
      <c r="L535" s="283"/>
      <c r="M535" s="278"/>
      <c r="N535" s="282"/>
      <c r="O535" s="283"/>
      <c r="P535" s="283"/>
      <c r="Q535" s="284">
        <f>SUM(Q536:Q539)</f>
        <v>0</v>
      </c>
      <c r="R535" s="284">
        <f>SUM(R536:R539)</f>
        <v>0</v>
      </c>
      <c r="S535" s="283"/>
      <c r="T535" s="285">
        <f>SUM(T536:T539)</f>
        <v>0</v>
      </c>
      <c r="U535" s="283"/>
      <c r="V535" s="285">
        <f>SUM(V536:V539)</f>
        <v>0</v>
      </c>
      <c r="W535" s="283"/>
      <c r="X535" s="286">
        <f>SUM(X536:X539)</f>
        <v>0</v>
      </c>
      <c r="AR535" s="280" t="s">
        <v>81</v>
      </c>
      <c r="AT535" s="287" t="s">
        <v>72</v>
      </c>
      <c r="AU535" s="287" t="s">
        <v>188</v>
      </c>
      <c r="AY535" s="280" t="s">
        <v>171</v>
      </c>
      <c r="BK535" s="288">
        <f>SUM(BK536:BK539)</f>
        <v>0</v>
      </c>
    </row>
    <row r="536" spans="2:65" s="45" customFormat="1" ht="25.5" customHeight="1" x14ac:dyDescent="0.3">
      <c r="B536" s="38"/>
      <c r="C536" s="201" t="s">
        <v>838</v>
      </c>
      <c r="D536" s="201" t="s">
        <v>173</v>
      </c>
      <c r="E536" s="202" t="s">
        <v>2368</v>
      </c>
      <c r="F536" s="203" t="s">
        <v>2369</v>
      </c>
      <c r="G536" s="204" t="s">
        <v>1077</v>
      </c>
      <c r="H536" s="205">
        <v>1</v>
      </c>
      <c r="I536" s="7"/>
      <c r="J536" s="7"/>
      <c r="K536" s="206">
        <f>ROUND(P536*H536,2)</f>
        <v>0</v>
      </c>
      <c r="L536" s="203" t="s">
        <v>5</v>
      </c>
      <c r="M536" s="38"/>
      <c r="N536" s="207" t="s">
        <v>5</v>
      </c>
      <c r="O536" s="208" t="s">
        <v>42</v>
      </c>
      <c r="P536" s="144">
        <f>I536+J536</f>
        <v>0</v>
      </c>
      <c r="Q536" s="144">
        <f>ROUND(I536*H536,2)</f>
        <v>0</v>
      </c>
      <c r="R536" s="144">
        <f>ROUND(J536*H536,2)</f>
        <v>0</v>
      </c>
      <c r="S536" s="39"/>
      <c r="T536" s="209">
        <f>S536*H536</f>
        <v>0</v>
      </c>
      <c r="U536" s="209">
        <v>0</v>
      </c>
      <c r="V536" s="209">
        <f>U536*H536</f>
        <v>0</v>
      </c>
      <c r="W536" s="209">
        <v>0</v>
      </c>
      <c r="X536" s="210">
        <f>W536*H536</f>
        <v>0</v>
      </c>
      <c r="AR536" s="17" t="s">
        <v>177</v>
      </c>
      <c r="AT536" s="17" t="s">
        <v>173</v>
      </c>
      <c r="AU536" s="17" t="s">
        <v>177</v>
      </c>
      <c r="AY536" s="17" t="s">
        <v>171</v>
      </c>
      <c r="BE536" s="211">
        <f>IF(O536="základní",K536,0)</f>
        <v>0</v>
      </c>
      <c r="BF536" s="211">
        <f>IF(O536="snížená",K536,0)</f>
        <v>0</v>
      </c>
      <c r="BG536" s="211">
        <f>IF(O536="zákl. přenesená",K536,0)</f>
        <v>0</v>
      </c>
      <c r="BH536" s="211">
        <f>IF(O536="sníž. přenesená",K536,0)</f>
        <v>0</v>
      </c>
      <c r="BI536" s="211">
        <f>IF(O536="nulová",K536,0)</f>
        <v>0</v>
      </c>
      <c r="BJ536" s="17" t="s">
        <v>81</v>
      </c>
      <c r="BK536" s="211">
        <f>ROUND(P536*H536,2)</f>
        <v>0</v>
      </c>
      <c r="BL536" s="17" t="s">
        <v>177</v>
      </c>
      <c r="BM536" s="17" t="s">
        <v>1909</v>
      </c>
    </row>
    <row r="537" spans="2:65" s="45" customFormat="1" ht="27" x14ac:dyDescent="0.3">
      <c r="B537" s="38"/>
      <c r="D537" s="212" t="s">
        <v>179</v>
      </c>
      <c r="F537" s="213" t="s">
        <v>2020</v>
      </c>
      <c r="M537" s="38"/>
      <c r="N537" s="214"/>
      <c r="O537" s="39"/>
      <c r="P537" s="39"/>
      <c r="Q537" s="39"/>
      <c r="R537" s="39"/>
      <c r="S537" s="39"/>
      <c r="T537" s="39"/>
      <c r="U537" s="39"/>
      <c r="V537" s="39"/>
      <c r="W537" s="39"/>
      <c r="X537" s="87"/>
      <c r="AT537" s="17" t="s">
        <v>179</v>
      </c>
      <c r="AU537" s="17" t="s">
        <v>177</v>
      </c>
    </row>
    <row r="538" spans="2:65" s="45" customFormat="1" ht="25.5" customHeight="1" x14ac:dyDescent="0.3">
      <c r="B538" s="38"/>
      <c r="C538" s="201" t="s">
        <v>1912</v>
      </c>
      <c r="D538" s="201" t="s">
        <v>173</v>
      </c>
      <c r="E538" s="202" t="s">
        <v>2370</v>
      </c>
      <c r="F538" s="203" t="s">
        <v>2371</v>
      </c>
      <c r="G538" s="204" t="s">
        <v>1077</v>
      </c>
      <c r="H538" s="205">
        <v>2</v>
      </c>
      <c r="I538" s="7"/>
      <c r="J538" s="7"/>
      <c r="K538" s="206">
        <f>ROUND(P538*H538,2)</f>
        <v>0</v>
      </c>
      <c r="L538" s="203" t="s">
        <v>5</v>
      </c>
      <c r="M538" s="38"/>
      <c r="N538" s="207" t="s">
        <v>5</v>
      </c>
      <c r="O538" s="208" t="s">
        <v>42</v>
      </c>
      <c r="P538" s="144">
        <f>I538+J538</f>
        <v>0</v>
      </c>
      <c r="Q538" s="144">
        <f>ROUND(I538*H538,2)</f>
        <v>0</v>
      </c>
      <c r="R538" s="144">
        <f>ROUND(J538*H538,2)</f>
        <v>0</v>
      </c>
      <c r="S538" s="39"/>
      <c r="T538" s="209">
        <f>S538*H538</f>
        <v>0</v>
      </c>
      <c r="U538" s="209">
        <v>0</v>
      </c>
      <c r="V538" s="209">
        <f>U538*H538</f>
        <v>0</v>
      </c>
      <c r="W538" s="209">
        <v>0</v>
      </c>
      <c r="X538" s="210">
        <f>W538*H538</f>
        <v>0</v>
      </c>
      <c r="AR538" s="17" t="s">
        <v>177</v>
      </c>
      <c r="AT538" s="17" t="s">
        <v>173</v>
      </c>
      <c r="AU538" s="17" t="s">
        <v>177</v>
      </c>
      <c r="AY538" s="17" t="s">
        <v>171</v>
      </c>
      <c r="BE538" s="211">
        <f>IF(O538="základní",K538,0)</f>
        <v>0</v>
      </c>
      <c r="BF538" s="211">
        <f>IF(O538="snížená",K538,0)</f>
        <v>0</v>
      </c>
      <c r="BG538" s="211">
        <f>IF(O538="zákl. přenesená",K538,0)</f>
        <v>0</v>
      </c>
      <c r="BH538" s="211">
        <f>IF(O538="sníž. přenesená",K538,0)</f>
        <v>0</v>
      </c>
      <c r="BI538" s="211">
        <f>IF(O538="nulová",K538,0)</f>
        <v>0</v>
      </c>
      <c r="BJ538" s="17" t="s">
        <v>81</v>
      </c>
      <c r="BK538" s="211">
        <f>ROUND(P538*H538,2)</f>
        <v>0</v>
      </c>
      <c r="BL538" s="17" t="s">
        <v>177</v>
      </c>
      <c r="BM538" s="17" t="s">
        <v>1915</v>
      </c>
    </row>
    <row r="539" spans="2:65" s="45" customFormat="1" ht="27" x14ac:dyDescent="0.3">
      <c r="B539" s="38"/>
      <c r="D539" s="212" t="s">
        <v>179</v>
      </c>
      <c r="F539" s="213" t="s">
        <v>2020</v>
      </c>
      <c r="M539" s="38"/>
      <c r="N539" s="214"/>
      <c r="O539" s="39"/>
      <c r="P539" s="39"/>
      <c r="Q539" s="39"/>
      <c r="R539" s="39"/>
      <c r="S539" s="39"/>
      <c r="T539" s="39"/>
      <c r="U539" s="39"/>
      <c r="V539" s="39"/>
      <c r="W539" s="39"/>
      <c r="X539" s="87"/>
      <c r="AT539" s="17" t="s">
        <v>179</v>
      </c>
      <c r="AU539" s="17" t="s">
        <v>177</v>
      </c>
    </row>
    <row r="540" spans="2:65" s="279" customFormat="1" ht="21.6" customHeight="1" x14ac:dyDescent="0.3">
      <c r="B540" s="278"/>
      <c r="C540" s="283"/>
      <c r="D540" s="289" t="s">
        <v>72</v>
      </c>
      <c r="E540" s="289" t="s">
        <v>2372</v>
      </c>
      <c r="F540" s="289" t="s">
        <v>2373</v>
      </c>
      <c r="G540" s="283"/>
      <c r="H540" s="283"/>
      <c r="I540" s="283"/>
      <c r="J540" s="283"/>
      <c r="K540" s="284">
        <f>BK540</f>
        <v>0</v>
      </c>
      <c r="L540" s="283"/>
      <c r="M540" s="278"/>
      <c r="N540" s="282"/>
      <c r="O540" s="283"/>
      <c r="P540" s="283"/>
      <c r="Q540" s="284">
        <f>SUM(Q541:Q542)</f>
        <v>0</v>
      </c>
      <c r="R540" s="284">
        <f>SUM(R541:R542)</f>
        <v>0</v>
      </c>
      <c r="S540" s="283"/>
      <c r="T540" s="285">
        <f>SUM(T541:T542)</f>
        <v>0</v>
      </c>
      <c r="U540" s="283"/>
      <c r="V540" s="285">
        <f>SUM(V541:V542)</f>
        <v>0</v>
      </c>
      <c r="W540" s="283"/>
      <c r="X540" s="286">
        <f>SUM(X541:X542)</f>
        <v>0</v>
      </c>
      <c r="AR540" s="280" t="s">
        <v>81</v>
      </c>
      <c r="AT540" s="287" t="s">
        <v>72</v>
      </c>
      <c r="AU540" s="287" t="s">
        <v>188</v>
      </c>
      <c r="AY540" s="280" t="s">
        <v>171</v>
      </c>
      <c r="BK540" s="288">
        <f>SUM(BK541:BK542)</f>
        <v>0</v>
      </c>
    </row>
    <row r="541" spans="2:65" s="45" customFormat="1" ht="16.5" customHeight="1" x14ac:dyDescent="0.3">
      <c r="B541" s="38"/>
      <c r="C541" s="201" t="s">
        <v>841</v>
      </c>
      <c r="D541" s="201" t="s">
        <v>173</v>
      </c>
      <c r="E541" s="202" t="s">
        <v>2374</v>
      </c>
      <c r="F541" s="203" t="s">
        <v>2375</v>
      </c>
      <c r="G541" s="204" t="s">
        <v>1077</v>
      </c>
      <c r="H541" s="205">
        <v>6</v>
      </c>
      <c r="I541" s="7"/>
      <c r="J541" s="7"/>
      <c r="K541" s="206">
        <f>ROUND(P541*H541,2)</f>
        <v>0</v>
      </c>
      <c r="L541" s="203" t="s">
        <v>5</v>
      </c>
      <c r="M541" s="38"/>
      <c r="N541" s="207" t="s">
        <v>5</v>
      </c>
      <c r="O541" s="208" t="s">
        <v>42</v>
      </c>
      <c r="P541" s="144">
        <f>I541+J541</f>
        <v>0</v>
      </c>
      <c r="Q541" s="144">
        <f>ROUND(I541*H541,2)</f>
        <v>0</v>
      </c>
      <c r="R541" s="144">
        <f>ROUND(J541*H541,2)</f>
        <v>0</v>
      </c>
      <c r="S541" s="39"/>
      <c r="T541" s="209">
        <f>S541*H541</f>
        <v>0</v>
      </c>
      <c r="U541" s="209">
        <v>0</v>
      </c>
      <c r="V541" s="209">
        <f>U541*H541</f>
        <v>0</v>
      </c>
      <c r="W541" s="209">
        <v>0</v>
      </c>
      <c r="X541" s="210">
        <f>W541*H541</f>
        <v>0</v>
      </c>
      <c r="AR541" s="17" t="s">
        <v>177</v>
      </c>
      <c r="AT541" s="17" t="s">
        <v>173</v>
      </c>
      <c r="AU541" s="17" t="s">
        <v>177</v>
      </c>
      <c r="AY541" s="17" t="s">
        <v>171</v>
      </c>
      <c r="BE541" s="211">
        <f>IF(O541="základní",K541,0)</f>
        <v>0</v>
      </c>
      <c r="BF541" s="211">
        <f>IF(O541="snížená",K541,0)</f>
        <v>0</v>
      </c>
      <c r="BG541" s="211">
        <f>IF(O541="zákl. přenesená",K541,0)</f>
        <v>0</v>
      </c>
      <c r="BH541" s="211">
        <f>IF(O541="sníž. přenesená",K541,0)</f>
        <v>0</v>
      </c>
      <c r="BI541" s="211">
        <f>IF(O541="nulová",K541,0)</f>
        <v>0</v>
      </c>
      <c r="BJ541" s="17" t="s">
        <v>81</v>
      </c>
      <c r="BK541" s="211">
        <f>ROUND(P541*H541,2)</f>
        <v>0</v>
      </c>
      <c r="BL541" s="17" t="s">
        <v>177</v>
      </c>
      <c r="BM541" s="17" t="s">
        <v>2376</v>
      </c>
    </row>
    <row r="542" spans="2:65" s="45" customFormat="1" ht="27" x14ac:dyDescent="0.3">
      <c r="B542" s="38"/>
      <c r="D542" s="212" t="s">
        <v>179</v>
      </c>
      <c r="F542" s="213" t="s">
        <v>2020</v>
      </c>
      <c r="M542" s="38"/>
      <c r="N542" s="214"/>
      <c r="O542" s="39"/>
      <c r="P542" s="39"/>
      <c r="Q542" s="39"/>
      <c r="R542" s="39"/>
      <c r="S542" s="39"/>
      <c r="T542" s="39"/>
      <c r="U542" s="39"/>
      <c r="V542" s="39"/>
      <c r="W542" s="39"/>
      <c r="X542" s="87"/>
      <c r="AT542" s="17" t="s">
        <v>179</v>
      </c>
      <c r="AU542" s="17" t="s">
        <v>177</v>
      </c>
    </row>
    <row r="543" spans="2:65" s="279" customFormat="1" ht="21.6" customHeight="1" x14ac:dyDescent="0.3">
      <c r="B543" s="278"/>
      <c r="C543" s="283"/>
      <c r="D543" s="289" t="s">
        <v>72</v>
      </c>
      <c r="E543" s="289" t="s">
        <v>2377</v>
      </c>
      <c r="F543" s="289" t="s">
        <v>2378</v>
      </c>
      <c r="G543" s="283"/>
      <c r="H543" s="283"/>
      <c r="I543" s="283"/>
      <c r="J543" s="283"/>
      <c r="K543" s="284">
        <f>BK543</f>
        <v>0</v>
      </c>
      <c r="L543" s="283"/>
      <c r="M543" s="278"/>
      <c r="N543" s="282"/>
      <c r="O543" s="283"/>
      <c r="P543" s="283"/>
      <c r="Q543" s="284">
        <f>SUM(Q544:Q545)</f>
        <v>0</v>
      </c>
      <c r="R543" s="284">
        <f>SUM(R544:R545)</f>
        <v>0</v>
      </c>
      <c r="S543" s="283"/>
      <c r="T543" s="285">
        <f>SUM(T544:T545)</f>
        <v>0</v>
      </c>
      <c r="U543" s="283"/>
      <c r="V543" s="285">
        <f>SUM(V544:V545)</f>
        <v>0</v>
      </c>
      <c r="W543" s="283"/>
      <c r="X543" s="286">
        <f>SUM(X544:X545)</f>
        <v>0</v>
      </c>
      <c r="AR543" s="280" t="s">
        <v>81</v>
      </c>
      <c r="AT543" s="287" t="s">
        <v>72</v>
      </c>
      <c r="AU543" s="287" t="s">
        <v>188</v>
      </c>
      <c r="AY543" s="280" t="s">
        <v>171</v>
      </c>
      <c r="BK543" s="288">
        <f>SUM(BK544:BK545)</f>
        <v>0</v>
      </c>
    </row>
    <row r="544" spans="2:65" s="45" customFormat="1" ht="16.5" customHeight="1" x14ac:dyDescent="0.3">
      <c r="B544" s="38"/>
      <c r="C544" s="201" t="s">
        <v>2379</v>
      </c>
      <c r="D544" s="201" t="s">
        <v>173</v>
      </c>
      <c r="E544" s="202" t="s">
        <v>2380</v>
      </c>
      <c r="F544" s="203" t="s">
        <v>2381</v>
      </c>
      <c r="G544" s="204" t="s">
        <v>1077</v>
      </c>
      <c r="H544" s="205">
        <v>2</v>
      </c>
      <c r="I544" s="7"/>
      <c r="J544" s="7"/>
      <c r="K544" s="206">
        <f>ROUND(P544*H544,2)</f>
        <v>0</v>
      </c>
      <c r="L544" s="203" t="s">
        <v>5</v>
      </c>
      <c r="M544" s="38"/>
      <c r="N544" s="207" t="s">
        <v>5</v>
      </c>
      <c r="O544" s="208" t="s">
        <v>42</v>
      </c>
      <c r="P544" s="144">
        <f>I544+J544</f>
        <v>0</v>
      </c>
      <c r="Q544" s="144">
        <f>ROUND(I544*H544,2)</f>
        <v>0</v>
      </c>
      <c r="R544" s="144">
        <f>ROUND(J544*H544,2)</f>
        <v>0</v>
      </c>
      <c r="S544" s="39"/>
      <c r="T544" s="209">
        <f>S544*H544</f>
        <v>0</v>
      </c>
      <c r="U544" s="209">
        <v>0</v>
      </c>
      <c r="V544" s="209">
        <f>U544*H544</f>
        <v>0</v>
      </c>
      <c r="W544" s="209">
        <v>0</v>
      </c>
      <c r="X544" s="210">
        <f>W544*H544</f>
        <v>0</v>
      </c>
      <c r="AR544" s="17" t="s">
        <v>177</v>
      </c>
      <c r="AT544" s="17" t="s">
        <v>173</v>
      </c>
      <c r="AU544" s="17" t="s">
        <v>177</v>
      </c>
      <c r="AY544" s="17" t="s">
        <v>171</v>
      </c>
      <c r="BE544" s="211">
        <f>IF(O544="základní",K544,0)</f>
        <v>0</v>
      </c>
      <c r="BF544" s="211">
        <f>IF(O544="snížená",K544,0)</f>
        <v>0</v>
      </c>
      <c r="BG544" s="211">
        <f>IF(O544="zákl. přenesená",K544,0)</f>
        <v>0</v>
      </c>
      <c r="BH544" s="211">
        <f>IF(O544="sníž. přenesená",K544,0)</f>
        <v>0</v>
      </c>
      <c r="BI544" s="211">
        <f>IF(O544="nulová",K544,0)</f>
        <v>0</v>
      </c>
      <c r="BJ544" s="17" t="s">
        <v>81</v>
      </c>
      <c r="BK544" s="211">
        <f>ROUND(P544*H544,2)</f>
        <v>0</v>
      </c>
      <c r="BL544" s="17" t="s">
        <v>177</v>
      </c>
      <c r="BM544" s="17" t="s">
        <v>2382</v>
      </c>
    </row>
    <row r="545" spans="2:65" s="45" customFormat="1" ht="27" x14ac:dyDescent="0.3">
      <c r="B545" s="38"/>
      <c r="D545" s="212" t="s">
        <v>179</v>
      </c>
      <c r="F545" s="213" t="s">
        <v>2020</v>
      </c>
      <c r="M545" s="38"/>
      <c r="N545" s="214"/>
      <c r="O545" s="39"/>
      <c r="P545" s="39"/>
      <c r="Q545" s="39"/>
      <c r="R545" s="39"/>
      <c r="S545" s="39"/>
      <c r="T545" s="39"/>
      <c r="U545" s="39"/>
      <c r="V545" s="39"/>
      <c r="W545" s="39"/>
      <c r="X545" s="87"/>
      <c r="AT545" s="17" t="s">
        <v>179</v>
      </c>
      <c r="AU545" s="17" t="s">
        <v>177</v>
      </c>
    </row>
    <row r="546" spans="2:65" s="279" customFormat="1" ht="21.6" customHeight="1" x14ac:dyDescent="0.3">
      <c r="B546" s="278"/>
      <c r="D546" s="280" t="s">
        <v>72</v>
      </c>
      <c r="E546" s="280" t="s">
        <v>2383</v>
      </c>
      <c r="F546" s="280" t="s">
        <v>1097</v>
      </c>
      <c r="K546" s="281">
        <f>BK546</f>
        <v>0</v>
      </c>
      <c r="M546" s="278"/>
      <c r="N546" s="282"/>
      <c r="O546" s="283"/>
      <c r="P546" s="283"/>
      <c r="Q546" s="284">
        <f>SUM(Q547:Q548)</f>
        <v>0</v>
      </c>
      <c r="R546" s="284">
        <f>SUM(R547:R548)</f>
        <v>0</v>
      </c>
      <c r="S546" s="283"/>
      <c r="T546" s="285">
        <f>SUM(T547:T548)</f>
        <v>0</v>
      </c>
      <c r="U546" s="283"/>
      <c r="V546" s="285">
        <f>SUM(V547:V548)</f>
        <v>0</v>
      </c>
      <c r="W546" s="283"/>
      <c r="X546" s="286">
        <f>SUM(X547:X548)</f>
        <v>0</v>
      </c>
      <c r="AR546" s="280" t="s">
        <v>81</v>
      </c>
      <c r="AT546" s="287" t="s">
        <v>72</v>
      </c>
      <c r="AU546" s="287" t="s">
        <v>188</v>
      </c>
      <c r="AY546" s="280" t="s">
        <v>171</v>
      </c>
      <c r="BK546" s="288">
        <f>SUM(BK547:BK548)</f>
        <v>0</v>
      </c>
    </row>
    <row r="547" spans="2:65" s="45" customFormat="1" ht="16.5" customHeight="1" x14ac:dyDescent="0.3">
      <c r="B547" s="38"/>
      <c r="C547" s="201" t="s">
        <v>845</v>
      </c>
      <c r="D547" s="201" t="s">
        <v>173</v>
      </c>
      <c r="E547" s="202" t="s">
        <v>2384</v>
      </c>
      <c r="F547" s="203" t="s">
        <v>2385</v>
      </c>
      <c r="G547" s="204" t="s">
        <v>1077</v>
      </c>
      <c r="H547" s="205">
        <v>1</v>
      </c>
      <c r="I547" s="7"/>
      <c r="J547" s="7"/>
      <c r="K547" s="206">
        <f>ROUND(P547*H547,2)</f>
        <v>0</v>
      </c>
      <c r="L547" s="203" t="s">
        <v>5</v>
      </c>
      <c r="M547" s="38"/>
      <c r="N547" s="207" t="s">
        <v>5</v>
      </c>
      <c r="O547" s="208" t="s">
        <v>42</v>
      </c>
      <c r="P547" s="144">
        <f>I547+J547</f>
        <v>0</v>
      </c>
      <c r="Q547" s="144">
        <f>ROUND(I547*H547,2)</f>
        <v>0</v>
      </c>
      <c r="R547" s="144">
        <f>ROUND(J547*H547,2)</f>
        <v>0</v>
      </c>
      <c r="S547" s="39"/>
      <c r="T547" s="209">
        <f>S547*H547</f>
        <v>0</v>
      </c>
      <c r="U547" s="209">
        <v>0</v>
      </c>
      <c r="V547" s="209">
        <f>U547*H547</f>
        <v>0</v>
      </c>
      <c r="W547" s="209">
        <v>0</v>
      </c>
      <c r="X547" s="210">
        <f>W547*H547</f>
        <v>0</v>
      </c>
      <c r="AR547" s="17" t="s">
        <v>177</v>
      </c>
      <c r="AT547" s="17" t="s">
        <v>173</v>
      </c>
      <c r="AU547" s="17" t="s">
        <v>177</v>
      </c>
      <c r="AY547" s="17" t="s">
        <v>171</v>
      </c>
      <c r="BE547" s="211">
        <f>IF(O547="základní",K547,0)</f>
        <v>0</v>
      </c>
      <c r="BF547" s="211">
        <f>IF(O547="snížená",K547,0)</f>
        <v>0</v>
      </c>
      <c r="BG547" s="211">
        <f>IF(O547="zákl. přenesená",K547,0)</f>
        <v>0</v>
      </c>
      <c r="BH547" s="211">
        <f>IF(O547="sníž. přenesená",K547,0)</f>
        <v>0</v>
      </c>
      <c r="BI547" s="211">
        <f>IF(O547="nulová",K547,0)</f>
        <v>0</v>
      </c>
      <c r="BJ547" s="17" t="s">
        <v>81</v>
      </c>
      <c r="BK547" s="211">
        <f>ROUND(P547*H547,2)</f>
        <v>0</v>
      </c>
      <c r="BL547" s="17" t="s">
        <v>177</v>
      </c>
      <c r="BM547" s="17" t="s">
        <v>2386</v>
      </c>
    </row>
    <row r="548" spans="2:65" s="45" customFormat="1" ht="27" x14ac:dyDescent="0.3">
      <c r="B548" s="38"/>
      <c r="C548" s="39"/>
      <c r="D548" s="262" t="s">
        <v>179</v>
      </c>
      <c r="E548" s="39"/>
      <c r="F548" s="269" t="s">
        <v>2020</v>
      </c>
      <c r="G548" s="39"/>
      <c r="H548" s="39"/>
      <c r="I548" s="39"/>
      <c r="J548" s="39"/>
      <c r="K548" s="39"/>
      <c r="L548" s="39"/>
      <c r="M548" s="38"/>
      <c r="N548" s="214"/>
      <c r="O548" s="39"/>
      <c r="P548" s="39"/>
      <c r="Q548" s="39"/>
      <c r="R548" s="39"/>
      <c r="S548" s="39"/>
      <c r="T548" s="39"/>
      <c r="U548" s="39"/>
      <c r="V548" s="39"/>
      <c r="W548" s="39"/>
      <c r="X548" s="87"/>
      <c r="AT548" s="17" t="s">
        <v>179</v>
      </c>
      <c r="AU548" s="17" t="s">
        <v>177</v>
      </c>
    </row>
    <row r="549" spans="2:65" s="279" customFormat="1" ht="21.6" customHeight="1" x14ac:dyDescent="0.3">
      <c r="B549" s="278"/>
      <c r="D549" s="280" t="s">
        <v>72</v>
      </c>
      <c r="E549" s="280" t="s">
        <v>2387</v>
      </c>
      <c r="F549" s="280" t="s">
        <v>2388</v>
      </c>
      <c r="K549" s="281">
        <f>BK549</f>
        <v>0</v>
      </c>
      <c r="M549" s="278"/>
      <c r="N549" s="282"/>
      <c r="O549" s="283"/>
      <c r="P549" s="283"/>
      <c r="Q549" s="284">
        <f>SUM(Q550:Q563)</f>
        <v>0</v>
      </c>
      <c r="R549" s="284">
        <f>SUM(R550:R563)</f>
        <v>0</v>
      </c>
      <c r="S549" s="283"/>
      <c r="T549" s="285">
        <f>SUM(T550:T563)</f>
        <v>0</v>
      </c>
      <c r="U549" s="283"/>
      <c r="V549" s="285">
        <f>SUM(V550:V563)</f>
        <v>0</v>
      </c>
      <c r="W549" s="283"/>
      <c r="X549" s="286">
        <f>SUM(X550:X563)</f>
        <v>0</v>
      </c>
      <c r="AR549" s="280" t="s">
        <v>81</v>
      </c>
      <c r="AT549" s="287" t="s">
        <v>72</v>
      </c>
      <c r="AU549" s="287" t="s">
        <v>188</v>
      </c>
      <c r="AY549" s="280" t="s">
        <v>171</v>
      </c>
      <c r="BK549" s="288">
        <f>SUM(BK550:BK563)</f>
        <v>0</v>
      </c>
    </row>
    <row r="550" spans="2:65" s="45" customFormat="1" ht="16.5" customHeight="1" x14ac:dyDescent="0.3">
      <c r="B550" s="38"/>
      <c r="C550" s="201" t="s">
        <v>2389</v>
      </c>
      <c r="D550" s="201" t="s">
        <v>173</v>
      </c>
      <c r="E550" s="202" t="s">
        <v>2390</v>
      </c>
      <c r="F550" s="203" t="s">
        <v>2391</v>
      </c>
      <c r="G550" s="204" t="s">
        <v>1077</v>
      </c>
      <c r="H550" s="205">
        <v>32</v>
      </c>
      <c r="I550" s="7"/>
      <c r="J550" s="7"/>
      <c r="K550" s="206">
        <f>ROUND(P550*H550,2)</f>
        <v>0</v>
      </c>
      <c r="L550" s="203" t="s">
        <v>5</v>
      </c>
      <c r="M550" s="38"/>
      <c r="N550" s="207" t="s">
        <v>5</v>
      </c>
      <c r="O550" s="208" t="s">
        <v>42</v>
      </c>
      <c r="P550" s="144">
        <f>I550+J550</f>
        <v>0</v>
      </c>
      <c r="Q550" s="144">
        <f>ROUND(I550*H550,2)</f>
        <v>0</v>
      </c>
      <c r="R550" s="144">
        <f>ROUND(J550*H550,2)</f>
        <v>0</v>
      </c>
      <c r="S550" s="39"/>
      <c r="T550" s="209">
        <f>S550*H550</f>
        <v>0</v>
      </c>
      <c r="U550" s="209">
        <v>0</v>
      </c>
      <c r="V550" s="209">
        <f>U550*H550</f>
        <v>0</v>
      </c>
      <c r="W550" s="209">
        <v>0</v>
      </c>
      <c r="X550" s="210">
        <f>W550*H550</f>
        <v>0</v>
      </c>
      <c r="AR550" s="17" t="s">
        <v>177</v>
      </c>
      <c r="AT550" s="17" t="s">
        <v>173</v>
      </c>
      <c r="AU550" s="17" t="s">
        <v>177</v>
      </c>
      <c r="AY550" s="17" t="s">
        <v>171</v>
      </c>
      <c r="BE550" s="211">
        <f>IF(O550="základní",K550,0)</f>
        <v>0</v>
      </c>
      <c r="BF550" s="211">
        <f>IF(O550="snížená",K550,0)</f>
        <v>0</v>
      </c>
      <c r="BG550" s="211">
        <f>IF(O550="zákl. přenesená",K550,0)</f>
        <v>0</v>
      </c>
      <c r="BH550" s="211">
        <f>IF(O550="sníž. přenesená",K550,0)</f>
        <v>0</v>
      </c>
      <c r="BI550" s="211">
        <f>IF(O550="nulová",K550,0)</f>
        <v>0</v>
      </c>
      <c r="BJ550" s="17" t="s">
        <v>81</v>
      </c>
      <c r="BK550" s="211">
        <f>ROUND(P550*H550,2)</f>
        <v>0</v>
      </c>
      <c r="BL550" s="17" t="s">
        <v>177</v>
      </c>
      <c r="BM550" s="17" t="s">
        <v>2392</v>
      </c>
    </row>
    <row r="551" spans="2:65" s="45" customFormat="1" ht="27" x14ac:dyDescent="0.3">
      <c r="B551" s="38"/>
      <c r="D551" s="212" t="s">
        <v>179</v>
      </c>
      <c r="F551" s="213" t="s">
        <v>2020</v>
      </c>
      <c r="M551" s="38"/>
      <c r="N551" s="214"/>
      <c r="O551" s="39"/>
      <c r="P551" s="39"/>
      <c r="Q551" s="39"/>
      <c r="R551" s="39"/>
      <c r="S551" s="39"/>
      <c r="T551" s="39"/>
      <c r="U551" s="39"/>
      <c r="V551" s="39"/>
      <c r="W551" s="39"/>
      <c r="X551" s="87"/>
      <c r="AT551" s="17" t="s">
        <v>179</v>
      </c>
      <c r="AU551" s="17" t="s">
        <v>177</v>
      </c>
    </row>
    <row r="552" spans="2:65" s="45" customFormat="1" ht="16.5" customHeight="1" x14ac:dyDescent="0.3">
      <c r="B552" s="38"/>
      <c r="C552" s="201" t="s">
        <v>849</v>
      </c>
      <c r="D552" s="201" t="s">
        <v>173</v>
      </c>
      <c r="E552" s="202" t="s">
        <v>2393</v>
      </c>
      <c r="F552" s="203" t="s">
        <v>2394</v>
      </c>
      <c r="G552" s="204" t="s">
        <v>1077</v>
      </c>
      <c r="H552" s="205">
        <v>1</v>
      </c>
      <c r="I552" s="7"/>
      <c r="J552" s="7"/>
      <c r="K552" s="206">
        <f>ROUND(P552*H552,2)</f>
        <v>0</v>
      </c>
      <c r="L552" s="203" t="s">
        <v>5</v>
      </c>
      <c r="M552" s="38"/>
      <c r="N552" s="207" t="s">
        <v>5</v>
      </c>
      <c r="O552" s="208" t="s">
        <v>42</v>
      </c>
      <c r="P552" s="144">
        <f>I552+J552</f>
        <v>0</v>
      </c>
      <c r="Q552" s="144">
        <f>ROUND(I552*H552,2)</f>
        <v>0</v>
      </c>
      <c r="R552" s="144">
        <f>ROUND(J552*H552,2)</f>
        <v>0</v>
      </c>
      <c r="S552" s="39"/>
      <c r="T552" s="209">
        <f>S552*H552</f>
        <v>0</v>
      </c>
      <c r="U552" s="209">
        <v>0</v>
      </c>
      <c r="V552" s="209">
        <f>U552*H552</f>
        <v>0</v>
      </c>
      <c r="W552" s="209">
        <v>0</v>
      </c>
      <c r="X552" s="210">
        <f>W552*H552</f>
        <v>0</v>
      </c>
      <c r="AR552" s="17" t="s">
        <v>177</v>
      </c>
      <c r="AT552" s="17" t="s">
        <v>173</v>
      </c>
      <c r="AU552" s="17" t="s">
        <v>177</v>
      </c>
      <c r="AY552" s="17" t="s">
        <v>171</v>
      </c>
      <c r="BE552" s="211">
        <f>IF(O552="základní",K552,0)</f>
        <v>0</v>
      </c>
      <c r="BF552" s="211">
        <f>IF(O552="snížená",K552,0)</f>
        <v>0</v>
      </c>
      <c r="BG552" s="211">
        <f>IF(O552="zákl. přenesená",K552,0)</f>
        <v>0</v>
      </c>
      <c r="BH552" s="211">
        <f>IF(O552="sníž. přenesená",K552,0)</f>
        <v>0</v>
      </c>
      <c r="BI552" s="211">
        <f>IF(O552="nulová",K552,0)</f>
        <v>0</v>
      </c>
      <c r="BJ552" s="17" t="s">
        <v>81</v>
      </c>
      <c r="BK552" s="211">
        <f>ROUND(P552*H552,2)</f>
        <v>0</v>
      </c>
      <c r="BL552" s="17" t="s">
        <v>177</v>
      </c>
      <c r="BM552" s="17" t="s">
        <v>2395</v>
      </c>
    </row>
    <row r="553" spans="2:65" s="45" customFormat="1" ht="27" x14ac:dyDescent="0.3">
      <c r="B553" s="38"/>
      <c r="C553" s="39"/>
      <c r="D553" s="262" t="s">
        <v>179</v>
      </c>
      <c r="E553" s="39"/>
      <c r="F553" s="269" t="s">
        <v>2020</v>
      </c>
      <c r="G553" s="39"/>
      <c r="H553" s="39"/>
      <c r="I553" s="39"/>
      <c r="J553" s="39"/>
      <c r="K553" s="39"/>
      <c r="L553" s="39"/>
      <c r="M553" s="38"/>
      <c r="N553" s="214"/>
      <c r="O553" s="39"/>
      <c r="P553" s="39"/>
      <c r="Q553" s="39"/>
      <c r="R553" s="39"/>
      <c r="S553" s="39"/>
      <c r="T553" s="39"/>
      <c r="U553" s="39"/>
      <c r="V553" s="39"/>
      <c r="W553" s="39"/>
      <c r="X553" s="87"/>
      <c r="AT553" s="17" t="s">
        <v>179</v>
      </c>
      <c r="AU553" s="17" t="s">
        <v>177</v>
      </c>
    </row>
    <row r="554" spans="2:65" s="45" customFormat="1" ht="16.5" customHeight="1" x14ac:dyDescent="0.3">
      <c r="B554" s="38"/>
      <c r="C554" s="201" t="s">
        <v>2396</v>
      </c>
      <c r="D554" s="201" t="s">
        <v>173</v>
      </c>
      <c r="E554" s="202" t="s">
        <v>2397</v>
      </c>
      <c r="F554" s="203" t="s">
        <v>2398</v>
      </c>
      <c r="G554" s="204" t="s">
        <v>1077</v>
      </c>
      <c r="H554" s="205">
        <v>2</v>
      </c>
      <c r="I554" s="7"/>
      <c r="J554" s="7"/>
      <c r="K554" s="206">
        <f>ROUND(P554*H554,2)</f>
        <v>0</v>
      </c>
      <c r="L554" s="203" t="s">
        <v>5</v>
      </c>
      <c r="M554" s="38"/>
      <c r="N554" s="207" t="s">
        <v>5</v>
      </c>
      <c r="O554" s="208" t="s">
        <v>42</v>
      </c>
      <c r="P554" s="144">
        <f>I554+J554</f>
        <v>0</v>
      </c>
      <c r="Q554" s="144">
        <f>ROUND(I554*H554,2)</f>
        <v>0</v>
      </c>
      <c r="R554" s="144">
        <f>ROUND(J554*H554,2)</f>
        <v>0</v>
      </c>
      <c r="S554" s="39"/>
      <c r="T554" s="209">
        <f>S554*H554</f>
        <v>0</v>
      </c>
      <c r="U554" s="209">
        <v>0</v>
      </c>
      <c r="V554" s="209">
        <f>U554*H554</f>
        <v>0</v>
      </c>
      <c r="W554" s="209">
        <v>0</v>
      </c>
      <c r="X554" s="210">
        <f>W554*H554</f>
        <v>0</v>
      </c>
      <c r="AR554" s="17" t="s">
        <v>177</v>
      </c>
      <c r="AT554" s="17" t="s">
        <v>173</v>
      </c>
      <c r="AU554" s="17" t="s">
        <v>177</v>
      </c>
      <c r="AY554" s="17" t="s">
        <v>171</v>
      </c>
      <c r="BE554" s="211">
        <f>IF(O554="základní",K554,0)</f>
        <v>0</v>
      </c>
      <c r="BF554" s="211">
        <f>IF(O554="snížená",K554,0)</f>
        <v>0</v>
      </c>
      <c r="BG554" s="211">
        <f>IF(O554="zákl. přenesená",K554,0)</f>
        <v>0</v>
      </c>
      <c r="BH554" s="211">
        <f>IF(O554="sníž. přenesená",K554,0)</f>
        <v>0</v>
      </c>
      <c r="BI554" s="211">
        <f>IF(O554="nulová",K554,0)</f>
        <v>0</v>
      </c>
      <c r="BJ554" s="17" t="s">
        <v>81</v>
      </c>
      <c r="BK554" s="211">
        <f>ROUND(P554*H554,2)</f>
        <v>0</v>
      </c>
      <c r="BL554" s="17" t="s">
        <v>177</v>
      </c>
      <c r="BM554" s="17" t="s">
        <v>2399</v>
      </c>
    </row>
    <row r="555" spans="2:65" s="45" customFormat="1" ht="27" x14ac:dyDescent="0.3">
      <c r="B555" s="38"/>
      <c r="D555" s="212" t="s">
        <v>179</v>
      </c>
      <c r="F555" s="213" t="s">
        <v>2020</v>
      </c>
      <c r="M555" s="38"/>
      <c r="N555" s="214"/>
      <c r="O555" s="39"/>
      <c r="P555" s="39"/>
      <c r="Q555" s="39"/>
      <c r="R555" s="39"/>
      <c r="S555" s="39"/>
      <c r="T555" s="39"/>
      <c r="U555" s="39"/>
      <c r="V555" s="39"/>
      <c r="W555" s="39"/>
      <c r="X555" s="87"/>
      <c r="AT555" s="17" t="s">
        <v>179</v>
      </c>
      <c r="AU555" s="17" t="s">
        <v>177</v>
      </c>
    </row>
    <row r="556" spans="2:65" s="45" customFormat="1" ht="16.5" customHeight="1" x14ac:dyDescent="0.3">
      <c r="B556" s="38"/>
      <c r="C556" s="201" t="s">
        <v>853</v>
      </c>
      <c r="D556" s="201" t="s">
        <v>173</v>
      </c>
      <c r="E556" s="202" t="s">
        <v>2400</v>
      </c>
      <c r="F556" s="203" t="s">
        <v>2401</v>
      </c>
      <c r="G556" s="204" t="s">
        <v>1077</v>
      </c>
      <c r="H556" s="205">
        <v>2</v>
      </c>
      <c r="I556" s="7"/>
      <c r="J556" s="7"/>
      <c r="K556" s="206">
        <f>ROUND(P556*H556,2)</f>
        <v>0</v>
      </c>
      <c r="L556" s="203" t="s">
        <v>5</v>
      </c>
      <c r="M556" s="38"/>
      <c r="N556" s="207" t="s">
        <v>5</v>
      </c>
      <c r="O556" s="208" t="s">
        <v>42</v>
      </c>
      <c r="P556" s="144">
        <f>I556+J556</f>
        <v>0</v>
      </c>
      <c r="Q556" s="144">
        <f>ROUND(I556*H556,2)</f>
        <v>0</v>
      </c>
      <c r="R556" s="144">
        <f>ROUND(J556*H556,2)</f>
        <v>0</v>
      </c>
      <c r="S556" s="39"/>
      <c r="T556" s="209">
        <f>S556*H556</f>
        <v>0</v>
      </c>
      <c r="U556" s="209">
        <v>0</v>
      </c>
      <c r="V556" s="209">
        <f>U556*H556</f>
        <v>0</v>
      </c>
      <c r="W556" s="209">
        <v>0</v>
      </c>
      <c r="X556" s="210">
        <f>W556*H556</f>
        <v>0</v>
      </c>
      <c r="AR556" s="17" t="s">
        <v>177</v>
      </c>
      <c r="AT556" s="17" t="s">
        <v>173</v>
      </c>
      <c r="AU556" s="17" t="s">
        <v>177</v>
      </c>
      <c r="AY556" s="17" t="s">
        <v>171</v>
      </c>
      <c r="BE556" s="211">
        <f>IF(O556="základní",K556,0)</f>
        <v>0</v>
      </c>
      <c r="BF556" s="211">
        <f>IF(O556="snížená",K556,0)</f>
        <v>0</v>
      </c>
      <c r="BG556" s="211">
        <f>IF(O556="zákl. přenesená",K556,0)</f>
        <v>0</v>
      </c>
      <c r="BH556" s="211">
        <f>IF(O556="sníž. přenesená",K556,0)</f>
        <v>0</v>
      </c>
      <c r="BI556" s="211">
        <f>IF(O556="nulová",K556,0)</f>
        <v>0</v>
      </c>
      <c r="BJ556" s="17" t="s">
        <v>81</v>
      </c>
      <c r="BK556" s="211">
        <f>ROUND(P556*H556,2)</f>
        <v>0</v>
      </c>
      <c r="BL556" s="17" t="s">
        <v>177</v>
      </c>
      <c r="BM556" s="17" t="s">
        <v>2402</v>
      </c>
    </row>
    <row r="557" spans="2:65" s="45" customFormat="1" ht="27" x14ac:dyDescent="0.3">
      <c r="B557" s="38"/>
      <c r="C557" s="39"/>
      <c r="D557" s="262" t="s">
        <v>179</v>
      </c>
      <c r="E557" s="39"/>
      <c r="F557" s="269" t="s">
        <v>2020</v>
      </c>
      <c r="G557" s="39"/>
      <c r="H557" s="39"/>
      <c r="I557" s="39"/>
      <c r="J557" s="39"/>
      <c r="K557" s="39"/>
      <c r="L557" s="39"/>
      <c r="M557" s="38"/>
      <c r="N557" s="214"/>
      <c r="O557" s="39"/>
      <c r="P557" s="39"/>
      <c r="Q557" s="39"/>
      <c r="R557" s="39"/>
      <c r="S557" s="39"/>
      <c r="T557" s="39"/>
      <c r="U557" s="39"/>
      <c r="V557" s="39"/>
      <c r="W557" s="39"/>
      <c r="X557" s="87"/>
      <c r="AT557" s="17" t="s">
        <v>179</v>
      </c>
      <c r="AU557" s="17" t="s">
        <v>177</v>
      </c>
    </row>
    <row r="558" spans="2:65" s="45" customFormat="1" ht="16.5" customHeight="1" x14ac:dyDescent="0.3">
      <c r="B558" s="38"/>
      <c r="C558" s="201" t="s">
        <v>2403</v>
      </c>
      <c r="D558" s="201" t="s">
        <v>173</v>
      </c>
      <c r="E558" s="202" t="s">
        <v>2404</v>
      </c>
      <c r="F558" s="203" t="s">
        <v>2405</v>
      </c>
      <c r="G558" s="204" t="s">
        <v>1077</v>
      </c>
      <c r="H558" s="205">
        <v>6</v>
      </c>
      <c r="I558" s="7"/>
      <c r="J558" s="7"/>
      <c r="K558" s="206">
        <f>ROUND(P558*H558,2)</f>
        <v>0</v>
      </c>
      <c r="L558" s="203" t="s">
        <v>5</v>
      </c>
      <c r="M558" s="38"/>
      <c r="N558" s="207" t="s">
        <v>5</v>
      </c>
      <c r="O558" s="208" t="s">
        <v>42</v>
      </c>
      <c r="P558" s="144">
        <f>I558+J558</f>
        <v>0</v>
      </c>
      <c r="Q558" s="144">
        <f>ROUND(I558*H558,2)</f>
        <v>0</v>
      </c>
      <c r="R558" s="144">
        <f>ROUND(J558*H558,2)</f>
        <v>0</v>
      </c>
      <c r="S558" s="39"/>
      <c r="T558" s="209">
        <f>S558*H558</f>
        <v>0</v>
      </c>
      <c r="U558" s="209">
        <v>0</v>
      </c>
      <c r="V558" s="209">
        <f>U558*H558</f>
        <v>0</v>
      </c>
      <c r="W558" s="209">
        <v>0</v>
      </c>
      <c r="X558" s="210">
        <f>W558*H558</f>
        <v>0</v>
      </c>
      <c r="AR558" s="17" t="s">
        <v>177</v>
      </c>
      <c r="AT558" s="17" t="s">
        <v>173</v>
      </c>
      <c r="AU558" s="17" t="s">
        <v>177</v>
      </c>
      <c r="AY558" s="17" t="s">
        <v>171</v>
      </c>
      <c r="BE558" s="211">
        <f>IF(O558="základní",K558,0)</f>
        <v>0</v>
      </c>
      <c r="BF558" s="211">
        <f>IF(O558="snížená",K558,0)</f>
        <v>0</v>
      </c>
      <c r="BG558" s="211">
        <f>IF(O558="zákl. přenesená",K558,0)</f>
        <v>0</v>
      </c>
      <c r="BH558" s="211">
        <f>IF(O558="sníž. přenesená",K558,0)</f>
        <v>0</v>
      </c>
      <c r="BI558" s="211">
        <f>IF(O558="nulová",K558,0)</f>
        <v>0</v>
      </c>
      <c r="BJ558" s="17" t="s">
        <v>81</v>
      </c>
      <c r="BK558" s="211">
        <f>ROUND(P558*H558,2)</f>
        <v>0</v>
      </c>
      <c r="BL558" s="17" t="s">
        <v>177</v>
      </c>
      <c r="BM558" s="17" t="s">
        <v>2406</v>
      </c>
    </row>
    <row r="559" spans="2:65" s="45" customFormat="1" ht="27" x14ac:dyDescent="0.3">
      <c r="B559" s="38"/>
      <c r="D559" s="212" t="s">
        <v>179</v>
      </c>
      <c r="F559" s="213" t="s">
        <v>2020</v>
      </c>
      <c r="M559" s="38"/>
      <c r="N559" s="214"/>
      <c r="O559" s="39"/>
      <c r="P559" s="39"/>
      <c r="Q559" s="39"/>
      <c r="R559" s="39"/>
      <c r="S559" s="39"/>
      <c r="T559" s="39"/>
      <c r="U559" s="39"/>
      <c r="V559" s="39"/>
      <c r="W559" s="39"/>
      <c r="X559" s="87"/>
      <c r="AT559" s="17" t="s">
        <v>179</v>
      </c>
      <c r="AU559" s="17" t="s">
        <v>177</v>
      </c>
    </row>
    <row r="560" spans="2:65" s="45" customFormat="1" ht="16.5" customHeight="1" x14ac:dyDescent="0.3">
      <c r="B560" s="38"/>
      <c r="C560" s="201" t="s">
        <v>856</v>
      </c>
      <c r="D560" s="201" t="s">
        <v>173</v>
      </c>
      <c r="E560" s="202" t="s">
        <v>2407</v>
      </c>
      <c r="F560" s="203" t="s">
        <v>2408</v>
      </c>
      <c r="G560" s="204" t="s">
        <v>1077</v>
      </c>
      <c r="H560" s="205">
        <v>18</v>
      </c>
      <c r="I560" s="7"/>
      <c r="J560" s="7"/>
      <c r="K560" s="206">
        <f>ROUND(P560*H560,2)</f>
        <v>0</v>
      </c>
      <c r="L560" s="203" t="s">
        <v>5</v>
      </c>
      <c r="M560" s="38"/>
      <c r="N560" s="207" t="s">
        <v>5</v>
      </c>
      <c r="O560" s="208" t="s">
        <v>42</v>
      </c>
      <c r="P560" s="144">
        <f>I560+J560</f>
        <v>0</v>
      </c>
      <c r="Q560" s="144">
        <f>ROUND(I560*H560,2)</f>
        <v>0</v>
      </c>
      <c r="R560" s="144">
        <f>ROUND(J560*H560,2)</f>
        <v>0</v>
      </c>
      <c r="S560" s="39"/>
      <c r="T560" s="209">
        <f>S560*H560</f>
        <v>0</v>
      </c>
      <c r="U560" s="209">
        <v>0</v>
      </c>
      <c r="V560" s="209">
        <f>U560*H560</f>
        <v>0</v>
      </c>
      <c r="W560" s="209">
        <v>0</v>
      </c>
      <c r="X560" s="210">
        <f>W560*H560</f>
        <v>0</v>
      </c>
      <c r="AR560" s="17" t="s">
        <v>177</v>
      </c>
      <c r="AT560" s="17" t="s">
        <v>173</v>
      </c>
      <c r="AU560" s="17" t="s">
        <v>177</v>
      </c>
      <c r="AY560" s="17" t="s">
        <v>171</v>
      </c>
      <c r="BE560" s="211">
        <f>IF(O560="základní",K560,0)</f>
        <v>0</v>
      </c>
      <c r="BF560" s="211">
        <f>IF(O560="snížená",K560,0)</f>
        <v>0</v>
      </c>
      <c r="BG560" s="211">
        <f>IF(O560="zákl. přenesená",K560,0)</f>
        <v>0</v>
      </c>
      <c r="BH560" s="211">
        <f>IF(O560="sníž. přenesená",K560,0)</f>
        <v>0</v>
      </c>
      <c r="BI560" s="211">
        <f>IF(O560="nulová",K560,0)</f>
        <v>0</v>
      </c>
      <c r="BJ560" s="17" t="s">
        <v>81</v>
      </c>
      <c r="BK560" s="211">
        <f>ROUND(P560*H560,2)</f>
        <v>0</v>
      </c>
      <c r="BL560" s="17" t="s">
        <v>177</v>
      </c>
      <c r="BM560" s="17" t="s">
        <v>2409</v>
      </c>
    </row>
    <row r="561" spans="2:65" s="45" customFormat="1" ht="27" x14ac:dyDescent="0.3">
      <c r="B561" s="38"/>
      <c r="C561" s="39"/>
      <c r="D561" s="262" t="s">
        <v>179</v>
      </c>
      <c r="E561" s="39"/>
      <c r="F561" s="269" t="s">
        <v>2020</v>
      </c>
      <c r="G561" s="39"/>
      <c r="H561" s="39"/>
      <c r="I561" s="39"/>
      <c r="J561" s="39"/>
      <c r="K561" s="39"/>
      <c r="L561" s="39"/>
      <c r="M561" s="38"/>
      <c r="N561" s="214"/>
      <c r="O561" s="39"/>
      <c r="P561" s="39"/>
      <c r="Q561" s="39"/>
      <c r="R561" s="39"/>
      <c r="S561" s="39"/>
      <c r="T561" s="39"/>
      <c r="U561" s="39"/>
      <c r="V561" s="39"/>
      <c r="W561" s="39"/>
      <c r="X561" s="87"/>
      <c r="AT561" s="17" t="s">
        <v>179</v>
      </c>
      <c r="AU561" s="17" t="s">
        <v>177</v>
      </c>
    </row>
    <row r="562" spans="2:65" s="45" customFormat="1" ht="16.5" customHeight="1" x14ac:dyDescent="0.3">
      <c r="B562" s="38"/>
      <c r="C562" s="201" t="s">
        <v>2410</v>
      </c>
      <c r="D562" s="201" t="s">
        <v>173</v>
      </c>
      <c r="E562" s="202" t="s">
        <v>2411</v>
      </c>
      <c r="F562" s="203" t="s">
        <v>2412</v>
      </c>
      <c r="G562" s="204" t="s">
        <v>1077</v>
      </c>
      <c r="H562" s="205">
        <v>4</v>
      </c>
      <c r="I562" s="7"/>
      <c r="J562" s="7"/>
      <c r="K562" s="206">
        <f>ROUND(P562*H562,2)</f>
        <v>0</v>
      </c>
      <c r="L562" s="203" t="s">
        <v>5</v>
      </c>
      <c r="M562" s="38"/>
      <c r="N562" s="207" t="s">
        <v>5</v>
      </c>
      <c r="O562" s="208" t="s">
        <v>42</v>
      </c>
      <c r="P562" s="144">
        <f>I562+J562</f>
        <v>0</v>
      </c>
      <c r="Q562" s="144">
        <f>ROUND(I562*H562,2)</f>
        <v>0</v>
      </c>
      <c r="R562" s="144">
        <f>ROUND(J562*H562,2)</f>
        <v>0</v>
      </c>
      <c r="S562" s="39"/>
      <c r="T562" s="209">
        <f>S562*H562</f>
        <v>0</v>
      </c>
      <c r="U562" s="209">
        <v>0</v>
      </c>
      <c r="V562" s="209">
        <f>U562*H562</f>
        <v>0</v>
      </c>
      <c r="W562" s="209">
        <v>0</v>
      </c>
      <c r="X562" s="210">
        <f>W562*H562</f>
        <v>0</v>
      </c>
      <c r="AR562" s="17" t="s">
        <v>177</v>
      </c>
      <c r="AT562" s="17" t="s">
        <v>173</v>
      </c>
      <c r="AU562" s="17" t="s">
        <v>177</v>
      </c>
      <c r="AY562" s="17" t="s">
        <v>171</v>
      </c>
      <c r="BE562" s="211">
        <f>IF(O562="základní",K562,0)</f>
        <v>0</v>
      </c>
      <c r="BF562" s="211">
        <f>IF(O562="snížená",K562,0)</f>
        <v>0</v>
      </c>
      <c r="BG562" s="211">
        <f>IF(O562="zákl. přenesená",K562,0)</f>
        <v>0</v>
      </c>
      <c r="BH562" s="211">
        <f>IF(O562="sníž. přenesená",K562,0)</f>
        <v>0</v>
      </c>
      <c r="BI562" s="211">
        <f>IF(O562="nulová",K562,0)</f>
        <v>0</v>
      </c>
      <c r="BJ562" s="17" t="s">
        <v>81</v>
      </c>
      <c r="BK562" s="211">
        <f>ROUND(P562*H562,2)</f>
        <v>0</v>
      </c>
      <c r="BL562" s="17" t="s">
        <v>177</v>
      </c>
      <c r="BM562" s="17" t="s">
        <v>2413</v>
      </c>
    </row>
    <row r="563" spans="2:65" s="45" customFormat="1" ht="27" x14ac:dyDescent="0.3">
      <c r="B563" s="38"/>
      <c r="D563" s="212" t="s">
        <v>179</v>
      </c>
      <c r="F563" s="213" t="s">
        <v>2020</v>
      </c>
      <c r="M563" s="38"/>
      <c r="N563" s="214"/>
      <c r="O563" s="39"/>
      <c r="P563" s="39"/>
      <c r="Q563" s="39"/>
      <c r="R563" s="39"/>
      <c r="S563" s="39"/>
      <c r="T563" s="39"/>
      <c r="U563" s="39"/>
      <c r="V563" s="39"/>
      <c r="W563" s="39"/>
      <c r="X563" s="87"/>
      <c r="AT563" s="17" t="s">
        <v>179</v>
      </c>
      <c r="AU563" s="17" t="s">
        <v>177</v>
      </c>
    </row>
    <row r="564" spans="2:65" s="188" customFormat="1" ht="22.35" customHeight="1" x14ac:dyDescent="0.3">
      <c r="B564" s="187"/>
      <c r="C564" s="193"/>
      <c r="D564" s="261" t="s">
        <v>72</v>
      </c>
      <c r="E564" s="263" t="s">
        <v>2414</v>
      </c>
      <c r="F564" s="263" t="s">
        <v>2415</v>
      </c>
      <c r="G564" s="193"/>
      <c r="H564" s="193"/>
      <c r="I564" s="193"/>
      <c r="J564" s="193"/>
      <c r="K564" s="274">
        <f>BK564</f>
        <v>0</v>
      </c>
      <c r="L564" s="193"/>
      <c r="M564" s="187"/>
      <c r="N564" s="192"/>
      <c r="O564" s="193"/>
      <c r="P564" s="193"/>
      <c r="Q564" s="194">
        <f>Q565+Q568+Q573</f>
        <v>0</v>
      </c>
      <c r="R564" s="194">
        <f>R565+R568+R573</f>
        <v>0</v>
      </c>
      <c r="S564" s="193"/>
      <c r="T564" s="195">
        <f>T565+T568+T573</f>
        <v>0</v>
      </c>
      <c r="U564" s="193"/>
      <c r="V564" s="195">
        <f>V565+V568+V573</f>
        <v>0</v>
      </c>
      <c r="W564" s="193"/>
      <c r="X564" s="196">
        <f>X565+X568+X573</f>
        <v>0</v>
      </c>
      <c r="AR564" s="189" t="s">
        <v>81</v>
      </c>
      <c r="AT564" s="197" t="s">
        <v>72</v>
      </c>
      <c r="AU564" s="197" t="s">
        <v>83</v>
      </c>
      <c r="AY564" s="189" t="s">
        <v>171</v>
      </c>
      <c r="BK564" s="198">
        <f>BK565+BK568+BK573</f>
        <v>0</v>
      </c>
    </row>
    <row r="565" spans="2:65" s="279" customFormat="1" ht="14.45" customHeight="1" x14ac:dyDescent="0.3">
      <c r="B565" s="278"/>
      <c r="D565" s="280" t="s">
        <v>72</v>
      </c>
      <c r="E565" s="280" t="s">
        <v>2416</v>
      </c>
      <c r="F565" s="280" t="s">
        <v>2417</v>
      </c>
      <c r="K565" s="281">
        <f>BK565</f>
        <v>0</v>
      </c>
      <c r="M565" s="278"/>
      <c r="N565" s="282"/>
      <c r="O565" s="283"/>
      <c r="P565" s="283"/>
      <c r="Q565" s="284">
        <f>SUM(Q566:Q567)</f>
        <v>0</v>
      </c>
      <c r="R565" s="284">
        <f>SUM(R566:R567)</f>
        <v>0</v>
      </c>
      <c r="S565" s="283"/>
      <c r="T565" s="285">
        <f>SUM(T566:T567)</f>
        <v>0</v>
      </c>
      <c r="U565" s="283"/>
      <c r="V565" s="285">
        <f>SUM(V566:V567)</f>
        <v>0</v>
      </c>
      <c r="W565" s="283"/>
      <c r="X565" s="286">
        <f>SUM(X566:X567)</f>
        <v>0</v>
      </c>
      <c r="AR565" s="280" t="s">
        <v>81</v>
      </c>
      <c r="AT565" s="287" t="s">
        <v>72</v>
      </c>
      <c r="AU565" s="287" t="s">
        <v>188</v>
      </c>
      <c r="AY565" s="280" t="s">
        <v>171</v>
      </c>
      <c r="BK565" s="288">
        <f>SUM(BK566:BK567)</f>
        <v>0</v>
      </c>
    </row>
    <row r="566" spans="2:65" s="45" customFormat="1" ht="16.5" customHeight="1" x14ac:dyDescent="0.3">
      <c r="B566" s="38"/>
      <c r="C566" s="201" t="s">
        <v>860</v>
      </c>
      <c r="D566" s="201" t="s">
        <v>173</v>
      </c>
      <c r="E566" s="202" t="s">
        <v>2418</v>
      </c>
      <c r="F566" s="203" t="s">
        <v>2419</v>
      </c>
      <c r="G566" s="204" t="s">
        <v>1077</v>
      </c>
      <c r="H566" s="205">
        <v>29</v>
      </c>
      <c r="I566" s="7"/>
      <c r="J566" s="7"/>
      <c r="K566" s="206">
        <f>ROUND(P566*H566,2)</f>
        <v>0</v>
      </c>
      <c r="L566" s="203" t="s">
        <v>5</v>
      </c>
      <c r="M566" s="38"/>
      <c r="N566" s="207" t="s">
        <v>5</v>
      </c>
      <c r="O566" s="208" t="s">
        <v>42</v>
      </c>
      <c r="P566" s="144">
        <f>I566+J566</f>
        <v>0</v>
      </c>
      <c r="Q566" s="144">
        <f>ROUND(I566*H566,2)</f>
        <v>0</v>
      </c>
      <c r="R566" s="144">
        <f>ROUND(J566*H566,2)</f>
        <v>0</v>
      </c>
      <c r="S566" s="39"/>
      <c r="T566" s="209">
        <f>S566*H566</f>
        <v>0</v>
      </c>
      <c r="U566" s="209">
        <v>0</v>
      </c>
      <c r="V566" s="209">
        <f>U566*H566</f>
        <v>0</v>
      </c>
      <c r="W566" s="209">
        <v>0</v>
      </c>
      <c r="X566" s="210">
        <f>W566*H566</f>
        <v>0</v>
      </c>
      <c r="AR566" s="17" t="s">
        <v>177</v>
      </c>
      <c r="AT566" s="17" t="s">
        <v>173</v>
      </c>
      <c r="AU566" s="17" t="s">
        <v>177</v>
      </c>
      <c r="AY566" s="17" t="s">
        <v>171</v>
      </c>
      <c r="BE566" s="211">
        <f>IF(O566="základní",K566,0)</f>
        <v>0</v>
      </c>
      <c r="BF566" s="211">
        <f>IF(O566="snížená",K566,0)</f>
        <v>0</v>
      </c>
      <c r="BG566" s="211">
        <f>IF(O566="zákl. přenesená",K566,0)</f>
        <v>0</v>
      </c>
      <c r="BH566" s="211">
        <f>IF(O566="sníž. přenesená",K566,0)</f>
        <v>0</v>
      </c>
      <c r="BI566" s="211">
        <f>IF(O566="nulová",K566,0)</f>
        <v>0</v>
      </c>
      <c r="BJ566" s="17" t="s">
        <v>81</v>
      </c>
      <c r="BK566" s="211">
        <f>ROUND(P566*H566,2)</f>
        <v>0</v>
      </c>
      <c r="BL566" s="17" t="s">
        <v>177</v>
      </c>
      <c r="BM566" s="17" t="s">
        <v>2420</v>
      </c>
    </row>
    <row r="567" spans="2:65" s="45" customFormat="1" ht="27" x14ac:dyDescent="0.3">
      <c r="B567" s="38"/>
      <c r="C567" s="39"/>
      <c r="D567" s="262" t="s">
        <v>179</v>
      </c>
      <c r="E567" s="39"/>
      <c r="F567" s="269" t="s">
        <v>2020</v>
      </c>
      <c r="G567" s="39"/>
      <c r="H567" s="39"/>
      <c r="I567" s="39"/>
      <c r="J567" s="39"/>
      <c r="K567" s="39"/>
      <c r="L567" s="39"/>
      <c r="M567" s="38"/>
      <c r="N567" s="214"/>
      <c r="O567" s="39"/>
      <c r="P567" s="39"/>
      <c r="Q567" s="39"/>
      <c r="R567" s="39"/>
      <c r="S567" s="39"/>
      <c r="T567" s="39"/>
      <c r="U567" s="39"/>
      <c r="V567" s="39"/>
      <c r="W567" s="39"/>
      <c r="X567" s="87"/>
      <c r="AT567" s="17" t="s">
        <v>179</v>
      </c>
      <c r="AU567" s="17" t="s">
        <v>177</v>
      </c>
    </row>
    <row r="568" spans="2:65" s="279" customFormat="1" ht="21.6" customHeight="1" x14ac:dyDescent="0.3">
      <c r="B568" s="278"/>
      <c r="D568" s="280" t="s">
        <v>72</v>
      </c>
      <c r="E568" s="280" t="s">
        <v>2421</v>
      </c>
      <c r="F568" s="280" t="s">
        <v>2422</v>
      </c>
      <c r="K568" s="281">
        <f>BK568</f>
        <v>0</v>
      </c>
      <c r="M568" s="278"/>
      <c r="N568" s="282"/>
      <c r="O568" s="283"/>
      <c r="P568" s="283"/>
      <c r="Q568" s="284">
        <f>SUM(Q569:Q572)</f>
        <v>0</v>
      </c>
      <c r="R568" s="284">
        <f>SUM(R569:R572)</f>
        <v>0</v>
      </c>
      <c r="S568" s="283"/>
      <c r="T568" s="285">
        <f>SUM(T569:T572)</f>
        <v>0</v>
      </c>
      <c r="U568" s="283"/>
      <c r="V568" s="285">
        <f>SUM(V569:V572)</f>
        <v>0</v>
      </c>
      <c r="W568" s="283"/>
      <c r="X568" s="286">
        <f>SUM(X569:X572)</f>
        <v>0</v>
      </c>
      <c r="AR568" s="280" t="s">
        <v>81</v>
      </c>
      <c r="AT568" s="287" t="s">
        <v>72</v>
      </c>
      <c r="AU568" s="287" t="s">
        <v>188</v>
      </c>
      <c r="AY568" s="280" t="s">
        <v>171</v>
      </c>
      <c r="BK568" s="288">
        <f>SUM(BK569:BK572)</f>
        <v>0</v>
      </c>
    </row>
    <row r="569" spans="2:65" s="45" customFormat="1" ht="16.5" customHeight="1" x14ac:dyDescent="0.3">
      <c r="B569" s="38"/>
      <c r="C569" s="201" t="s">
        <v>2423</v>
      </c>
      <c r="D569" s="201" t="s">
        <v>173</v>
      </c>
      <c r="E569" s="202" t="s">
        <v>2424</v>
      </c>
      <c r="F569" s="203" t="s">
        <v>2425</v>
      </c>
      <c r="G569" s="204" t="s">
        <v>241</v>
      </c>
      <c r="H569" s="205">
        <v>20</v>
      </c>
      <c r="I569" s="7"/>
      <c r="J569" s="7"/>
      <c r="K569" s="206">
        <f>ROUND(P569*H569,2)</f>
        <v>0</v>
      </c>
      <c r="L569" s="203" t="s">
        <v>5</v>
      </c>
      <c r="M569" s="38"/>
      <c r="N569" s="207" t="s">
        <v>5</v>
      </c>
      <c r="O569" s="208" t="s">
        <v>42</v>
      </c>
      <c r="P569" s="144">
        <f>I569+J569</f>
        <v>0</v>
      </c>
      <c r="Q569" s="144">
        <f>ROUND(I569*H569,2)</f>
        <v>0</v>
      </c>
      <c r="R569" s="144">
        <f>ROUND(J569*H569,2)</f>
        <v>0</v>
      </c>
      <c r="S569" s="39"/>
      <c r="T569" s="209">
        <f>S569*H569</f>
        <v>0</v>
      </c>
      <c r="U569" s="209">
        <v>0</v>
      </c>
      <c r="V569" s="209">
        <f>U569*H569</f>
        <v>0</v>
      </c>
      <c r="W569" s="209">
        <v>0</v>
      </c>
      <c r="X569" s="210">
        <f>W569*H569</f>
        <v>0</v>
      </c>
      <c r="AR569" s="17" t="s">
        <v>177</v>
      </c>
      <c r="AT569" s="17" t="s">
        <v>173</v>
      </c>
      <c r="AU569" s="17" t="s">
        <v>177</v>
      </c>
      <c r="AY569" s="17" t="s">
        <v>171</v>
      </c>
      <c r="BE569" s="211">
        <f>IF(O569="základní",K569,0)</f>
        <v>0</v>
      </c>
      <c r="BF569" s="211">
        <f>IF(O569="snížená",K569,0)</f>
        <v>0</v>
      </c>
      <c r="BG569" s="211">
        <f>IF(O569="zákl. přenesená",K569,0)</f>
        <v>0</v>
      </c>
      <c r="BH569" s="211">
        <f>IF(O569="sníž. přenesená",K569,0)</f>
        <v>0</v>
      </c>
      <c r="BI569" s="211">
        <f>IF(O569="nulová",K569,0)</f>
        <v>0</v>
      </c>
      <c r="BJ569" s="17" t="s">
        <v>81</v>
      </c>
      <c r="BK569" s="211">
        <f>ROUND(P569*H569,2)</f>
        <v>0</v>
      </c>
      <c r="BL569" s="17" t="s">
        <v>177</v>
      </c>
      <c r="BM569" s="17" t="s">
        <v>2426</v>
      </c>
    </row>
    <row r="570" spans="2:65" s="45" customFormat="1" ht="27" x14ac:dyDescent="0.3">
      <c r="B570" s="38"/>
      <c r="C570" s="39"/>
      <c r="D570" s="262" t="s">
        <v>179</v>
      </c>
      <c r="E570" s="39"/>
      <c r="F570" s="269" t="s">
        <v>2020</v>
      </c>
      <c r="G570" s="39"/>
      <c r="H570" s="39"/>
      <c r="I570" s="39"/>
      <c r="J570" s="39"/>
      <c r="K570" s="39"/>
      <c r="L570" s="39"/>
      <c r="M570" s="38"/>
      <c r="N570" s="214"/>
      <c r="O570" s="39"/>
      <c r="P570" s="39"/>
      <c r="Q570" s="39"/>
      <c r="R570" s="39"/>
      <c r="S570" s="39"/>
      <c r="T570" s="39"/>
      <c r="U570" s="39"/>
      <c r="V570" s="39"/>
      <c r="W570" s="39"/>
      <c r="X570" s="87"/>
      <c r="AT570" s="17" t="s">
        <v>179</v>
      </c>
      <c r="AU570" s="17" t="s">
        <v>177</v>
      </c>
    </row>
    <row r="571" spans="2:65" s="45" customFormat="1" ht="16.5" customHeight="1" x14ac:dyDescent="0.3">
      <c r="B571" s="38"/>
      <c r="C571" s="201" t="s">
        <v>863</v>
      </c>
      <c r="D571" s="201" t="s">
        <v>173</v>
      </c>
      <c r="E571" s="202" t="s">
        <v>2427</v>
      </c>
      <c r="F571" s="203" t="s">
        <v>2428</v>
      </c>
      <c r="G571" s="204" t="s">
        <v>241</v>
      </c>
      <c r="H571" s="205">
        <v>185</v>
      </c>
      <c r="I571" s="7"/>
      <c r="J571" s="7"/>
      <c r="K571" s="206">
        <f>ROUND(P571*H571,2)</f>
        <v>0</v>
      </c>
      <c r="L571" s="203" t="s">
        <v>5</v>
      </c>
      <c r="M571" s="38"/>
      <c r="N571" s="207" t="s">
        <v>5</v>
      </c>
      <c r="O571" s="208" t="s">
        <v>42</v>
      </c>
      <c r="P571" s="144">
        <f>I571+J571</f>
        <v>0</v>
      </c>
      <c r="Q571" s="144">
        <f>ROUND(I571*H571,2)</f>
        <v>0</v>
      </c>
      <c r="R571" s="144">
        <f>ROUND(J571*H571,2)</f>
        <v>0</v>
      </c>
      <c r="S571" s="39"/>
      <c r="T571" s="209">
        <f>S571*H571</f>
        <v>0</v>
      </c>
      <c r="U571" s="209">
        <v>0</v>
      </c>
      <c r="V571" s="209">
        <f>U571*H571</f>
        <v>0</v>
      </c>
      <c r="W571" s="209">
        <v>0</v>
      </c>
      <c r="X571" s="210">
        <f>W571*H571</f>
        <v>0</v>
      </c>
      <c r="AR571" s="17" t="s">
        <v>177</v>
      </c>
      <c r="AT571" s="17" t="s">
        <v>173</v>
      </c>
      <c r="AU571" s="17" t="s">
        <v>177</v>
      </c>
      <c r="AY571" s="17" t="s">
        <v>171</v>
      </c>
      <c r="BE571" s="211">
        <f>IF(O571="základní",K571,0)</f>
        <v>0</v>
      </c>
      <c r="BF571" s="211">
        <f>IF(O571="snížená",K571,0)</f>
        <v>0</v>
      </c>
      <c r="BG571" s="211">
        <f>IF(O571="zákl. přenesená",K571,0)</f>
        <v>0</v>
      </c>
      <c r="BH571" s="211">
        <f>IF(O571="sníž. přenesená",K571,0)</f>
        <v>0</v>
      </c>
      <c r="BI571" s="211">
        <f>IF(O571="nulová",K571,0)</f>
        <v>0</v>
      </c>
      <c r="BJ571" s="17" t="s">
        <v>81</v>
      </c>
      <c r="BK571" s="211">
        <f>ROUND(P571*H571,2)</f>
        <v>0</v>
      </c>
      <c r="BL571" s="17" t="s">
        <v>177</v>
      </c>
      <c r="BM571" s="17" t="s">
        <v>2429</v>
      </c>
    </row>
    <row r="572" spans="2:65" s="45" customFormat="1" ht="27" x14ac:dyDescent="0.3">
      <c r="B572" s="38"/>
      <c r="D572" s="212" t="s">
        <v>179</v>
      </c>
      <c r="F572" s="213" t="s">
        <v>2020</v>
      </c>
      <c r="M572" s="38"/>
      <c r="N572" s="214"/>
      <c r="O572" s="39"/>
      <c r="P572" s="39"/>
      <c r="Q572" s="39"/>
      <c r="R572" s="39"/>
      <c r="S572" s="39"/>
      <c r="T572" s="39"/>
      <c r="U572" s="39"/>
      <c r="V572" s="39"/>
      <c r="W572" s="39"/>
      <c r="X572" s="87"/>
      <c r="AT572" s="17" t="s">
        <v>179</v>
      </c>
      <c r="AU572" s="17" t="s">
        <v>177</v>
      </c>
    </row>
    <row r="573" spans="2:65" s="279" customFormat="1" ht="21.6" customHeight="1" x14ac:dyDescent="0.3">
      <c r="B573" s="278"/>
      <c r="C573" s="283"/>
      <c r="D573" s="289" t="s">
        <v>72</v>
      </c>
      <c r="E573" s="289" t="s">
        <v>2430</v>
      </c>
      <c r="F573" s="289" t="s">
        <v>2431</v>
      </c>
      <c r="G573" s="283"/>
      <c r="H573" s="283"/>
      <c r="I573" s="283"/>
      <c r="J573" s="283"/>
      <c r="K573" s="284">
        <f>BK573</f>
        <v>0</v>
      </c>
      <c r="L573" s="283"/>
      <c r="M573" s="278"/>
      <c r="N573" s="282"/>
      <c r="O573" s="283"/>
      <c r="P573" s="283"/>
      <c r="Q573" s="284">
        <f>SUM(Q574:Q575)</f>
        <v>0</v>
      </c>
      <c r="R573" s="284">
        <f>SUM(R574:R575)</f>
        <v>0</v>
      </c>
      <c r="S573" s="283"/>
      <c r="T573" s="285">
        <f>SUM(T574:T575)</f>
        <v>0</v>
      </c>
      <c r="U573" s="283"/>
      <c r="V573" s="285">
        <f>SUM(V574:V575)</f>
        <v>0</v>
      </c>
      <c r="W573" s="283"/>
      <c r="X573" s="286">
        <f>SUM(X574:X575)</f>
        <v>0</v>
      </c>
      <c r="AR573" s="280" t="s">
        <v>81</v>
      </c>
      <c r="AT573" s="287" t="s">
        <v>72</v>
      </c>
      <c r="AU573" s="287" t="s">
        <v>188</v>
      </c>
      <c r="AY573" s="280" t="s">
        <v>171</v>
      </c>
      <c r="BK573" s="288">
        <f>SUM(BK574:BK575)</f>
        <v>0</v>
      </c>
    </row>
    <row r="574" spans="2:65" s="45" customFormat="1" ht="16.5" customHeight="1" x14ac:dyDescent="0.3">
      <c r="B574" s="38"/>
      <c r="C574" s="201" t="s">
        <v>2432</v>
      </c>
      <c r="D574" s="201" t="s">
        <v>173</v>
      </c>
      <c r="E574" s="202" t="s">
        <v>2433</v>
      </c>
      <c r="F574" s="203" t="s">
        <v>2434</v>
      </c>
      <c r="G574" s="204" t="s">
        <v>1077</v>
      </c>
      <c r="H574" s="205">
        <v>2</v>
      </c>
      <c r="I574" s="7"/>
      <c r="J574" s="7"/>
      <c r="K574" s="206">
        <f>ROUND(P574*H574,2)</f>
        <v>0</v>
      </c>
      <c r="L574" s="203" t="s">
        <v>5</v>
      </c>
      <c r="M574" s="38"/>
      <c r="N574" s="207" t="s">
        <v>5</v>
      </c>
      <c r="O574" s="208" t="s">
        <v>42</v>
      </c>
      <c r="P574" s="144">
        <f>I574+J574</f>
        <v>0</v>
      </c>
      <c r="Q574" s="144">
        <f>ROUND(I574*H574,2)</f>
        <v>0</v>
      </c>
      <c r="R574" s="144">
        <f>ROUND(J574*H574,2)</f>
        <v>0</v>
      </c>
      <c r="S574" s="39"/>
      <c r="T574" s="209">
        <f>S574*H574</f>
        <v>0</v>
      </c>
      <c r="U574" s="209">
        <v>0</v>
      </c>
      <c r="V574" s="209">
        <f>U574*H574</f>
        <v>0</v>
      </c>
      <c r="W574" s="209">
        <v>0</v>
      </c>
      <c r="X574" s="210">
        <f>W574*H574</f>
        <v>0</v>
      </c>
      <c r="AR574" s="17" t="s">
        <v>177</v>
      </c>
      <c r="AT574" s="17" t="s">
        <v>173</v>
      </c>
      <c r="AU574" s="17" t="s">
        <v>177</v>
      </c>
      <c r="AY574" s="17" t="s">
        <v>171</v>
      </c>
      <c r="BE574" s="211">
        <f>IF(O574="základní",K574,0)</f>
        <v>0</v>
      </c>
      <c r="BF574" s="211">
        <f>IF(O574="snížená",K574,0)</f>
        <v>0</v>
      </c>
      <c r="BG574" s="211">
        <f>IF(O574="zákl. přenesená",K574,0)</f>
        <v>0</v>
      </c>
      <c r="BH574" s="211">
        <f>IF(O574="sníž. přenesená",K574,0)</f>
        <v>0</v>
      </c>
      <c r="BI574" s="211">
        <f>IF(O574="nulová",K574,0)</f>
        <v>0</v>
      </c>
      <c r="BJ574" s="17" t="s">
        <v>81</v>
      </c>
      <c r="BK574" s="211">
        <f>ROUND(P574*H574,2)</f>
        <v>0</v>
      </c>
      <c r="BL574" s="17" t="s">
        <v>177</v>
      </c>
      <c r="BM574" s="17" t="s">
        <v>2435</v>
      </c>
    </row>
    <row r="575" spans="2:65" s="45" customFormat="1" ht="27" x14ac:dyDescent="0.3">
      <c r="B575" s="38"/>
      <c r="D575" s="212" t="s">
        <v>179</v>
      </c>
      <c r="F575" s="213" t="s">
        <v>2020</v>
      </c>
      <c r="M575" s="38"/>
      <c r="N575" s="214"/>
      <c r="O575" s="39"/>
      <c r="P575" s="39"/>
      <c r="Q575" s="39"/>
      <c r="R575" s="39"/>
      <c r="S575" s="39"/>
      <c r="T575" s="39"/>
      <c r="U575" s="39"/>
      <c r="V575" s="39"/>
      <c r="W575" s="39"/>
      <c r="X575" s="87"/>
      <c r="AT575" s="17" t="s">
        <v>179</v>
      </c>
      <c r="AU575" s="17" t="s">
        <v>177</v>
      </c>
    </row>
    <row r="576" spans="2:65" s="188" customFormat="1" ht="22.35" customHeight="1" x14ac:dyDescent="0.3">
      <c r="B576" s="187"/>
      <c r="C576" s="193"/>
      <c r="D576" s="261" t="s">
        <v>72</v>
      </c>
      <c r="E576" s="263" t="s">
        <v>2436</v>
      </c>
      <c r="F576" s="263" t="s">
        <v>2437</v>
      </c>
      <c r="G576" s="193"/>
      <c r="H576" s="193"/>
      <c r="I576" s="193"/>
      <c r="J576" s="193"/>
      <c r="K576" s="274">
        <f>BK576</f>
        <v>0</v>
      </c>
      <c r="L576" s="193"/>
      <c r="M576" s="187"/>
      <c r="N576" s="192"/>
      <c r="O576" s="193"/>
      <c r="P576" s="193"/>
      <c r="Q576" s="194">
        <f>Q577+SUM(Q578:Q581)+Q588+Q591+Q596+Q601+Q604+Q607+Q612+Q615+Q634</f>
        <v>0</v>
      </c>
      <c r="R576" s="194">
        <f>R577+SUM(R578:R581)+R588+R591+R596+R601+R604+R607+R612+R615+R634</f>
        <v>0</v>
      </c>
      <c r="S576" s="193"/>
      <c r="T576" s="195">
        <f>T577+SUM(T578:T581)+T588+T591+T596+T601+T604+T607+T612+T615+T634</f>
        <v>0</v>
      </c>
      <c r="U576" s="193"/>
      <c r="V576" s="195">
        <f>V577+SUM(V578:V581)+V588+V591+V596+V601+V604+V607+V612+V615+V634</f>
        <v>0</v>
      </c>
      <c r="W576" s="193"/>
      <c r="X576" s="196">
        <f>X577+SUM(X578:X581)+X588+X591+X596+X601+X604+X607+X612+X615+X634</f>
        <v>0</v>
      </c>
      <c r="AR576" s="189" t="s">
        <v>81</v>
      </c>
      <c r="AT576" s="197" t="s">
        <v>72</v>
      </c>
      <c r="AU576" s="197" t="s">
        <v>83</v>
      </c>
      <c r="AY576" s="189" t="s">
        <v>171</v>
      </c>
      <c r="BK576" s="198">
        <f>BK577+SUM(BK578:BK581)+BK588+BK591+BK596+BK601+BK604+BK607+BK612+BK615+BK634</f>
        <v>0</v>
      </c>
    </row>
    <row r="577" spans="2:65" s="45" customFormat="1" ht="16.5" customHeight="1" x14ac:dyDescent="0.3">
      <c r="B577" s="38"/>
      <c r="C577" s="201" t="s">
        <v>870</v>
      </c>
      <c r="D577" s="201" t="s">
        <v>173</v>
      </c>
      <c r="E577" s="202" t="s">
        <v>2438</v>
      </c>
      <c r="F577" s="203" t="s">
        <v>2439</v>
      </c>
      <c r="G577" s="204" t="s">
        <v>1077</v>
      </c>
      <c r="H577" s="205">
        <v>1</v>
      </c>
      <c r="I577" s="7"/>
      <c r="J577" s="7"/>
      <c r="K577" s="206">
        <f>ROUND(P577*H577,2)</f>
        <v>0</v>
      </c>
      <c r="L577" s="203" t="s">
        <v>5</v>
      </c>
      <c r="M577" s="38"/>
      <c r="N577" s="207" t="s">
        <v>5</v>
      </c>
      <c r="O577" s="208" t="s">
        <v>42</v>
      </c>
      <c r="P577" s="144">
        <f>I577+J577</f>
        <v>0</v>
      </c>
      <c r="Q577" s="144">
        <f>ROUND(I577*H577,2)</f>
        <v>0</v>
      </c>
      <c r="R577" s="144">
        <f>ROUND(J577*H577,2)</f>
        <v>0</v>
      </c>
      <c r="S577" s="39"/>
      <c r="T577" s="209">
        <f>S577*H577</f>
        <v>0</v>
      </c>
      <c r="U577" s="209">
        <v>0</v>
      </c>
      <c r="V577" s="209">
        <f>U577*H577</f>
        <v>0</v>
      </c>
      <c r="W577" s="209">
        <v>0</v>
      </c>
      <c r="X577" s="210">
        <f>W577*H577</f>
        <v>0</v>
      </c>
      <c r="AR577" s="17" t="s">
        <v>177</v>
      </c>
      <c r="AT577" s="17" t="s">
        <v>173</v>
      </c>
      <c r="AU577" s="17" t="s">
        <v>188</v>
      </c>
      <c r="AY577" s="17" t="s">
        <v>171</v>
      </c>
      <c r="BE577" s="211">
        <f>IF(O577="základní",K577,0)</f>
        <v>0</v>
      </c>
      <c r="BF577" s="211">
        <f>IF(O577="snížená",K577,0)</f>
        <v>0</v>
      </c>
      <c r="BG577" s="211">
        <f>IF(O577="zákl. přenesená",K577,0)</f>
        <v>0</v>
      </c>
      <c r="BH577" s="211">
        <f>IF(O577="sníž. přenesená",K577,0)</f>
        <v>0</v>
      </c>
      <c r="BI577" s="211">
        <f>IF(O577="nulová",K577,0)</f>
        <v>0</v>
      </c>
      <c r="BJ577" s="17" t="s">
        <v>81</v>
      </c>
      <c r="BK577" s="211">
        <f>ROUND(P577*H577,2)</f>
        <v>0</v>
      </c>
      <c r="BL577" s="17" t="s">
        <v>177</v>
      </c>
      <c r="BM577" s="17" t="s">
        <v>2440</v>
      </c>
    </row>
    <row r="578" spans="2:65" s="45" customFormat="1" ht="27" x14ac:dyDescent="0.3">
      <c r="B578" s="38"/>
      <c r="D578" s="212" t="s">
        <v>179</v>
      </c>
      <c r="F578" s="213" t="s">
        <v>2020</v>
      </c>
      <c r="M578" s="38"/>
      <c r="N578" s="214"/>
      <c r="O578" s="39"/>
      <c r="P578" s="39"/>
      <c r="Q578" s="39"/>
      <c r="R578" s="39"/>
      <c r="S578" s="39"/>
      <c r="T578" s="39"/>
      <c r="U578" s="39"/>
      <c r="V578" s="39"/>
      <c r="W578" s="39"/>
      <c r="X578" s="87"/>
      <c r="AT578" s="17" t="s">
        <v>179</v>
      </c>
      <c r="AU578" s="17" t="s">
        <v>188</v>
      </c>
    </row>
    <row r="579" spans="2:65" s="45" customFormat="1" ht="16.5" customHeight="1" x14ac:dyDescent="0.3">
      <c r="B579" s="38"/>
      <c r="C579" s="201" t="s">
        <v>2441</v>
      </c>
      <c r="D579" s="201" t="s">
        <v>173</v>
      </c>
      <c r="E579" s="202" t="s">
        <v>2442</v>
      </c>
      <c r="F579" s="203" t="s">
        <v>2443</v>
      </c>
      <c r="G579" s="204" t="s">
        <v>1077</v>
      </c>
      <c r="H579" s="205">
        <v>1</v>
      </c>
      <c r="I579" s="7"/>
      <c r="J579" s="7"/>
      <c r="K579" s="206">
        <f>ROUND(P579*H579,2)</f>
        <v>0</v>
      </c>
      <c r="L579" s="203" t="s">
        <v>5</v>
      </c>
      <c r="M579" s="38"/>
      <c r="N579" s="207" t="s">
        <v>5</v>
      </c>
      <c r="O579" s="208" t="s">
        <v>42</v>
      </c>
      <c r="P579" s="144">
        <f>I579+J579</f>
        <v>0</v>
      </c>
      <c r="Q579" s="144">
        <f>ROUND(I579*H579,2)</f>
        <v>0</v>
      </c>
      <c r="R579" s="144">
        <f>ROUND(J579*H579,2)</f>
        <v>0</v>
      </c>
      <c r="S579" s="39"/>
      <c r="T579" s="209">
        <f>S579*H579</f>
        <v>0</v>
      </c>
      <c r="U579" s="209">
        <v>0</v>
      </c>
      <c r="V579" s="209">
        <f>U579*H579</f>
        <v>0</v>
      </c>
      <c r="W579" s="209">
        <v>0</v>
      </c>
      <c r="X579" s="210">
        <f>W579*H579</f>
        <v>0</v>
      </c>
      <c r="AR579" s="17" t="s">
        <v>177</v>
      </c>
      <c r="AT579" s="17" t="s">
        <v>173</v>
      </c>
      <c r="AU579" s="17" t="s">
        <v>188</v>
      </c>
      <c r="AY579" s="17" t="s">
        <v>171</v>
      </c>
      <c r="BE579" s="211">
        <f>IF(O579="základní",K579,0)</f>
        <v>0</v>
      </c>
      <c r="BF579" s="211">
        <f>IF(O579="snížená",K579,0)</f>
        <v>0</v>
      </c>
      <c r="BG579" s="211">
        <f>IF(O579="zákl. přenesená",K579,0)</f>
        <v>0</v>
      </c>
      <c r="BH579" s="211">
        <f>IF(O579="sníž. přenesená",K579,0)</f>
        <v>0</v>
      </c>
      <c r="BI579" s="211">
        <f>IF(O579="nulová",K579,0)</f>
        <v>0</v>
      </c>
      <c r="BJ579" s="17" t="s">
        <v>81</v>
      </c>
      <c r="BK579" s="211">
        <f>ROUND(P579*H579,2)</f>
        <v>0</v>
      </c>
      <c r="BL579" s="17" t="s">
        <v>177</v>
      </c>
      <c r="BM579" s="17" t="s">
        <v>2444</v>
      </c>
    </row>
    <row r="580" spans="2:65" s="45" customFormat="1" ht="27" x14ac:dyDescent="0.3">
      <c r="B580" s="38"/>
      <c r="C580" s="39"/>
      <c r="D580" s="262" t="s">
        <v>179</v>
      </c>
      <c r="E580" s="39"/>
      <c r="F580" s="269" t="s">
        <v>2020</v>
      </c>
      <c r="G580" s="39"/>
      <c r="H580" s="39"/>
      <c r="I580" s="39"/>
      <c r="J580" s="39"/>
      <c r="K580" s="39"/>
      <c r="L580" s="39"/>
      <c r="M580" s="38"/>
      <c r="N580" s="214"/>
      <c r="O580" s="39"/>
      <c r="P580" s="39"/>
      <c r="Q580" s="39"/>
      <c r="R580" s="39"/>
      <c r="S580" s="39"/>
      <c r="T580" s="39"/>
      <c r="U580" s="39"/>
      <c r="V580" s="39"/>
      <c r="W580" s="39"/>
      <c r="X580" s="87"/>
      <c r="AT580" s="17" t="s">
        <v>179</v>
      </c>
      <c r="AU580" s="17" t="s">
        <v>188</v>
      </c>
    </row>
    <row r="581" spans="2:65" s="279" customFormat="1" ht="21.6" customHeight="1" x14ac:dyDescent="0.3">
      <c r="B581" s="278"/>
      <c r="D581" s="280" t="s">
        <v>72</v>
      </c>
      <c r="E581" s="280" t="s">
        <v>2445</v>
      </c>
      <c r="F581" s="280" t="s">
        <v>1093</v>
      </c>
      <c r="K581" s="281">
        <f>BK581</f>
        <v>0</v>
      </c>
      <c r="M581" s="278"/>
      <c r="N581" s="282"/>
      <c r="O581" s="283"/>
      <c r="P581" s="283"/>
      <c r="Q581" s="284">
        <f>SUM(Q582:Q587)</f>
        <v>0</v>
      </c>
      <c r="R581" s="284">
        <f>SUM(R582:R587)</f>
        <v>0</v>
      </c>
      <c r="S581" s="283"/>
      <c r="T581" s="285">
        <f>SUM(T582:T587)</f>
        <v>0</v>
      </c>
      <c r="U581" s="283"/>
      <c r="V581" s="285">
        <f>SUM(V582:V587)</f>
        <v>0</v>
      </c>
      <c r="W581" s="283"/>
      <c r="X581" s="286">
        <f>SUM(X582:X587)</f>
        <v>0</v>
      </c>
      <c r="AR581" s="280" t="s">
        <v>81</v>
      </c>
      <c r="AT581" s="287" t="s">
        <v>72</v>
      </c>
      <c r="AU581" s="287" t="s">
        <v>188</v>
      </c>
      <c r="AY581" s="280" t="s">
        <v>171</v>
      </c>
      <c r="BK581" s="288">
        <f>SUM(BK582:BK587)</f>
        <v>0</v>
      </c>
    </row>
    <row r="582" spans="2:65" s="45" customFormat="1" ht="16.5" customHeight="1" x14ac:dyDescent="0.3">
      <c r="B582" s="38"/>
      <c r="C582" s="201" t="s">
        <v>873</v>
      </c>
      <c r="D582" s="201" t="s">
        <v>173</v>
      </c>
      <c r="E582" s="202" t="s">
        <v>2446</v>
      </c>
      <c r="F582" s="203" t="s">
        <v>2447</v>
      </c>
      <c r="G582" s="204" t="s">
        <v>241</v>
      </c>
      <c r="H582" s="205">
        <v>46</v>
      </c>
      <c r="I582" s="7"/>
      <c r="J582" s="7"/>
      <c r="K582" s="206">
        <f>ROUND(P582*H582,2)</f>
        <v>0</v>
      </c>
      <c r="L582" s="203" t="s">
        <v>5</v>
      </c>
      <c r="M582" s="38"/>
      <c r="N582" s="207" t="s">
        <v>5</v>
      </c>
      <c r="O582" s="208" t="s">
        <v>42</v>
      </c>
      <c r="P582" s="144">
        <f>I582+J582</f>
        <v>0</v>
      </c>
      <c r="Q582" s="144">
        <f>ROUND(I582*H582,2)</f>
        <v>0</v>
      </c>
      <c r="R582" s="144">
        <f>ROUND(J582*H582,2)</f>
        <v>0</v>
      </c>
      <c r="S582" s="39"/>
      <c r="T582" s="209">
        <f>S582*H582</f>
        <v>0</v>
      </c>
      <c r="U582" s="209">
        <v>0</v>
      </c>
      <c r="V582" s="209">
        <f>U582*H582</f>
        <v>0</v>
      </c>
      <c r="W582" s="209">
        <v>0</v>
      </c>
      <c r="X582" s="210">
        <f>W582*H582</f>
        <v>0</v>
      </c>
      <c r="AR582" s="17" t="s">
        <v>177</v>
      </c>
      <c r="AT582" s="17" t="s">
        <v>173</v>
      </c>
      <c r="AU582" s="17" t="s">
        <v>177</v>
      </c>
      <c r="AY582" s="17" t="s">
        <v>171</v>
      </c>
      <c r="BE582" s="211">
        <f>IF(O582="základní",K582,0)</f>
        <v>0</v>
      </c>
      <c r="BF582" s="211">
        <f>IF(O582="snížená",K582,0)</f>
        <v>0</v>
      </c>
      <c r="BG582" s="211">
        <f>IF(O582="zákl. přenesená",K582,0)</f>
        <v>0</v>
      </c>
      <c r="BH582" s="211">
        <f>IF(O582="sníž. přenesená",K582,0)</f>
        <v>0</v>
      </c>
      <c r="BI582" s="211">
        <f>IF(O582="nulová",K582,0)</f>
        <v>0</v>
      </c>
      <c r="BJ582" s="17" t="s">
        <v>81</v>
      </c>
      <c r="BK582" s="211">
        <f>ROUND(P582*H582,2)</f>
        <v>0</v>
      </c>
      <c r="BL582" s="17" t="s">
        <v>177</v>
      </c>
      <c r="BM582" s="17" t="s">
        <v>2448</v>
      </c>
    </row>
    <row r="583" spans="2:65" s="45" customFormat="1" ht="27" x14ac:dyDescent="0.3">
      <c r="B583" s="38"/>
      <c r="D583" s="212" t="s">
        <v>179</v>
      </c>
      <c r="F583" s="213" t="s">
        <v>2020</v>
      </c>
      <c r="M583" s="38"/>
      <c r="N583" s="214"/>
      <c r="O583" s="39"/>
      <c r="P583" s="39"/>
      <c r="Q583" s="39"/>
      <c r="R583" s="39"/>
      <c r="S583" s="39"/>
      <c r="T583" s="39"/>
      <c r="U583" s="39"/>
      <c r="V583" s="39"/>
      <c r="W583" s="39"/>
      <c r="X583" s="87"/>
      <c r="AT583" s="17" t="s">
        <v>179</v>
      </c>
      <c r="AU583" s="17" t="s">
        <v>177</v>
      </c>
    </row>
    <row r="584" spans="2:65" s="45" customFormat="1" ht="16.5" customHeight="1" x14ac:dyDescent="0.3">
      <c r="B584" s="38"/>
      <c r="C584" s="201" t="s">
        <v>2449</v>
      </c>
      <c r="D584" s="201" t="s">
        <v>173</v>
      </c>
      <c r="E584" s="202" t="s">
        <v>2450</v>
      </c>
      <c r="F584" s="203" t="s">
        <v>1095</v>
      </c>
      <c r="G584" s="204" t="s">
        <v>241</v>
      </c>
      <c r="H584" s="205">
        <v>135</v>
      </c>
      <c r="I584" s="7"/>
      <c r="J584" s="7"/>
      <c r="K584" s="206">
        <f>ROUND(P584*H584,2)</f>
        <v>0</v>
      </c>
      <c r="L584" s="203" t="s">
        <v>5</v>
      </c>
      <c r="M584" s="38"/>
      <c r="N584" s="207" t="s">
        <v>5</v>
      </c>
      <c r="O584" s="208" t="s">
        <v>42</v>
      </c>
      <c r="P584" s="144">
        <f>I584+J584</f>
        <v>0</v>
      </c>
      <c r="Q584" s="144">
        <f>ROUND(I584*H584,2)</f>
        <v>0</v>
      </c>
      <c r="R584" s="144">
        <f>ROUND(J584*H584,2)</f>
        <v>0</v>
      </c>
      <c r="S584" s="39"/>
      <c r="T584" s="209">
        <f>S584*H584</f>
        <v>0</v>
      </c>
      <c r="U584" s="209">
        <v>0</v>
      </c>
      <c r="V584" s="209">
        <f>U584*H584</f>
        <v>0</v>
      </c>
      <c r="W584" s="209">
        <v>0</v>
      </c>
      <c r="X584" s="210">
        <f>W584*H584</f>
        <v>0</v>
      </c>
      <c r="AR584" s="17" t="s">
        <v>177</v>
      </c>
      <c r="AT584" s="17" t="s">
        <v>173</v>
      </c>
      <c r="AU584" s="17" t="s">
        <v>177</v>
      </c>
      <c r="AY584" s="17" t="s">
        <v>171</v>
      </c>
      <c r="BE584" s="211">
        <f>IF(O584="základní",K584,0)</f>
        <v>0</v>
      </c>
      <c r="BF584" s="211">
        <f>IF(O584="snížená",K584,0)</f>
        <v>0</v>
      </c>
      <c r="BG584" s="211">
        <f>IF(O584="zákl. přenesená",K584,0)</f>
        <v>0</v>
      </c>
      <c r="BH584" s="211">
        <f>IF(O584="sníž. přenesená",K584,0)</f>
        <v>0</v>
      </c>
      <c r="BI584" s="211">
        <f>IF(O584="nulová",K584,0)</f>
        <v>0</v>
      </c>
      <c r="BJ584" s="17" t="s">
        <v>81</v>
      </c>
      <c r="BK584" s="211">
        <f>ROUND(P584*H584,2)</f>
        <v>0</v>
      </c>
      <c r="BL584" s="17" t="s">
        <v>177</v>
      </c>
      <c r="BM584" s="17" t="s">
        <v>2451</v>
      </c>
    </row>
    <row r="585" spans="2:65" s="45" customFormat="1" ht="27" x14ac:dyDescent="0.3">
      <c r="B585" s="38"/>
      <c r="C585" s="39"/>
      <c r="D585" s="262" t="s">
        <v>179</v>
      </c>
      <c r="E585" s="39"/>
      <c r="F585" s="269" t="s">
        <v>2020</v>
      </c>
      <c r="G585" s="39"/>
      <c r="H585" s="39"/>
      <c r="I585" s="39"/>
      <c r="J585" s="39"/>
      <c r="K585" s="39"/>
      <c r="L585" s="39"/>
      <c r="M585" s="38"/>
      <c r="N585" s="214"/>
      <c r="O585" s="39"/>
      <c r="P585" s="39"/>
      <c r="Q585" s="39"/>
      <c r="R585" s="39"/>
      <c r="S585" s="39"/>
      <c r="T585" s="39"/>
      <c r="U585" s="39"/>
      <c r="V585" s="39"/>
      <c r="W585" s="39"/>
      <c r="X585" s="87"/>
      <c r="AT585" s="17" t="s">
        <v>179</v>
      </c>
      <c r="AU585" s="17" t="s">
        <v>177</v>
      </c>
    </row>
    <row r="586" spans="2:65" s="45" customFormat="1" ht="16.5" customHeight="1" x14ac:dyDescent="0.3">
      <c r="B586" s="38"/>
      <c r="C586" s="201" t="s">
        <v>877</v>
      </c>
      <c r="D586" s="201" t="s">
        <v>173</v>
      </c>
      <c r="E586" s="202" t="s">
        <v>2452</v>
      </c>
      <c r="F586" s="203" t="s">
        <v>1095</v>
      </c>
      <c r="G586" s="204" t="s">
        <v>241</v>
      </c>
      <c r="H586" s="205">
        <v>90</v>
      </c>
      <c r="I586" s="7"/>
      <c r="J586" s="7"/>
      <c r="K586" s="206">
        <f>ROUND(P586*H586,2)</f>
        <v>0</v>
      </c>
      <c r="L586" s="203" t="s">
        <v>5</v>
      </c>
      <c r="M586" s="38"/>
      <c r="N586" s="207" t="s">
        <v>5</v>
      </c>
      <c r="O586" s="208" t="s">
        <v>42</v>
      </c>
      <c r="P586" s="144">
        <f>I586+J586</f>
        <v>0</v>
      </c>
      <c r="Q586" s="144">
        <f>ROUND(I586*H586,2)</f>
        <v>0</v>
      </c>
      <c r="R586" s="144">
        <f>ROUND(J586*H586,2)</f>
        <v>0</v>
      </c>
      <c r="S586" s="39"/>
      <c r="T586" s="209">
        <f>S586*H586</f>
        <v>0</v>
      </c>
      <c r="U586" s="209">
        <v>0</v>
      </c>
      <c r="V586" s="209">
        <f>U586*H586</f>
        <v>0</v>
      </c>
      <c r="W586" s="209">
        <v>0</v>
      </c>
      <c r="X586" s="210">
        <f>W586*H586</f>
        <v>0</v>
      </c>
      <c r="AR586" s="17" t="s">
        <v>177</v>
      </c>
      <c r="AT586" s="17" t="s">
        <v>173</v>
      </c>
      <c r="AU586" s="17" t="s">
        <v>177</v>
      </c>
      <c r="AY586" s="17" t="s">
        <v>171</v>
      </c>
      <c r="BE586" s="211">
        <f>IF(O586="základní",K586,0)</f>
        <v>0</v>
      </c>
      <c r="BF586" s="211">
        <f>IF(O586="snížená",K586,0)</f>
        <v>0</v>
      </c>
      <c r="BG586" s="211">
        <f>IF(O586="zákl. přenesená",K586,0)</f>
        <v>0</v>
      </c>
      <c r="BH586" s="211">
        <f>IF(O586="sníž. přenesená",K586,0)</f>
        <v>0</v>
      </c>
      <c r="BI586" s="211">
        <f>IF(O586="nulová",K586,0)</f>
        <v>0</v>
      </c>
      <c r="BJ586" s="17" t="s">
        <v>81</v>
      </c>
      <c r="BK586" s="211">
        <f>ROUND(P586*H586,2)</f>
        <v>0</v>
      </c>
      <c r="BL586" s="17" t="s">
        <v>177</v>
      </c>
      <c r="BM586" s="17" t="s">
        <v>2453</v>
      </c>
    </row>
    <row r="587" spans="2:65" s="45" customFormat="1" ht="27" x14ac:dyDescent="0.3">
      <c r="B587" s="38"/>
      <c r="D587" s="212" t="s">
        <v>179</v>
      </c>
      <c r="F587" s="213" t="s">
        <v>2020</v>
      </c>
      <c r="M587" s="38"/>
      <c r="N587" s="214"/>
      <c r="O587" s="39"/>
      <c r="P587" s="39"/>
      <c r="Q587" s="39"/>
      <c r="R587" s="39"/>
      <c r="S587" s="39"/>
      <c r="T587" s="39"/>
      <c r="U587" s="39"/>
      <c r="V587" s="39"/>
      <c r="W587" s="39"/>
      <c r="X587" s="87"/>
      <c r="AT587" s="17" t="s">
        <v>179</v>
      </c>
      <c r="AU587" s="17" t="s">
        <v>177</v>
      </c>
    </row>
    <row r="588" spans="2:65" s="279" customFormat="1" ht="21.6" customHeight="1" x14ac:dyDescent="0.3">
      <c r="B588" s="278"/>
      <c r="C588" s="283"/>
      <c r="D588" s="289" t="s">
        <v>72</v>
      </c>
      <c r="E588" s="289" t="s">
        <v>2454</v>
      </c>
      <c r="F588" s="289" t="s">
        <v>2455</v>
      </c>
      <c r="G588" s="283"/>
      <c r="H588" s="283"/>
      <c r="I588" s="283"/>
      <c r="J588" s="283"/>
      <c r="K588" s="284">
        <f>BK588</f>
        <v>0</v>
      </c>
      <c r="L588" s="283"/>
      <c r="M588" s="278"/>
      <c r="N588" s="282"/>
      <c r="O588" s="283"/>
      <c r="P588" s="283"/>
      <c r="Q588" s="284">
        <f>SUM(Q589:Q590)</f>
        <v>0</v>
      </c>
      <c r="R588" s="284">
        <f>SUM(R589:R590)</f>
        <v>0</v>
      </c>
      <c r="S588" s="283"/>
      <c r="T588" s="285">
        <f>SUM(T589:T590)</f>
        <v>0</v>
      </c>
      <c r="U588" s="283"/>
      <c r="V588" s="285">
        <f>SUM(V589:V590)</f>
        <v>0</v>
      </c>
      <c r="W588" s="283"/>
      <c r="X588" s="286">
        <f>SUM(X589:X590)</f>
        <v>0</v>
      </c>
      <c r="AR588" s="280" t="s">
        <v>81</v>
      </c>
      <c r="AT588" s="287" t="s">
        <v>72</v>
      </c>
      <c r="AU588" s="287" t="s">
        <v>188</v>
      </c>
      <c r="AY588" s="280" t="s">
        <v>171</v>
      </c>
      <c r="BK588" s="288">
        <f>SUM(BK589:BK590)</f>
        <v>0</v>
      </c>
    </row>
    <row r="589" spans="2:65" s="45" customFormat="1" ht="16.5" customHeight="1" x14ac:dyDescent="0.3">
      <c r="B589" s="38"/>
      <c r="C589" s="201" t="s">
        <v>2456</v>
      </c>
      <c r="D589" s="201" t="s">
        <v>173</v>
      </c>
      <c r="E589" s="202" t="s">
        <v>2457</v>
      </c>
      <c r="F589" s="203" t="s">
        <v>2458</v>
      </c>
      <c r="G589" s="204" t="s">
        <v>1077</v>
      </c>
      <c r="H589" s="205">
        <v>3</v>
      </c>
      <c r="I589" s="7"/>
      <c r="J589" s="7"/>
      <c r="K589" s="206">
        <f>ROUND(P589*H589,2)</f>
        <v>0</v>
      </c>
      <c r="L589" s="203" t="s">
        <v>5</v>
      </c>
      <c r="M589" s="38"/>
      <c r="N589" s="207" t="s">
        <v>5</v>
      </c>
      <c r="O589" s="208" t="s">
        <v>42</v>
      </c>
      <c r="P589" s="144">
        <f>I589+J589</f>
        <v>0</v>
      </c>
      <c r="Q589" s="144">
        <f>ROUND(I589*H589,2)</f>
        <v>0</v>
      </c>
      <c r="R589" s="144">
        <f>ROUND(J589*H589,2)</f>
        <v>0</v>
      </c>
      <c r="S589" s="39"/>
      <c r="T589" s="209">
        <f>S589*H589</f>
        <v>0</v>
      </c>
      <c r="U589" s="209">
        <v>0</v>
      </c>
      <c r="V589" s="209">
        <f>U589*H589</f>
        <v>0</v>
      </c>
      <c r="W589" s="209">
        <v>0</v>
      </c>
      <c r="X589" s="210">
        <f>W589*H589</f>
        <v>0</v>
      </c>
      <c r="AR589" s="17" t="s">
        <v>177</v>
      </c>
      <c r="AT589" s="17" t="s">
        <v>173</v>
      </c>
      <c r="AU589" s="17" t="s">
        <v>177</v>
      </c>
      <c r="AY589" s="17" t="s">
        <v>171</v>
      </c>
      <c r="BE589" s="211">
        <f>IF(O589="základní",K589,0)</f>
        <v>0</v>
      </c>
      <c r="BF589" s="211">
        <f>IF(O589="snížená",K589,0)</f>
        <v>0</v>
      </c>
      <c r="BG589" s="211">
        <f>IF(O589="zákl. přenesená",K589,0)</f>
        <v>0</v>
      </c>
      <c r="BH589" s="211">
        <f>IF(O589="sníž. přenesená",K589,0)</f>
        <v>0</v>
      </c>
      <c r="BI589" s="211">
        <f>IF(O589="nulová",K589,0)</f>
        <v>0</v>
      </c>
      <c r="BJ589" s="17" t="s">
        <v>81</v>
      </c>
      <c r="BK589" s="211">
        <f>ROUND(P589*H589,2)</f>
        <v>0</v>
      </c>
      <c r="BL589" s="17" t="s">
        <v>177</v>
      </c>
      <c r="BM589" s="17" t="s">
        <v>2459</v>
      </c>
    </row>
    <row r="590" spans="2:65" s="45" customFormat="1" ht="27" x14ac:dyDescent="0.3">
      <c r="B590" s="38"/>
      <c r="D590" s="212" t="s">
        <v>179</v>
      </c>
      <c r="F590" s="213" t="s">
        <v>2020</v>
      </c>
      <c r="M590" s="38"/>
      <c r="N590" s="214"/>
      <c r="O590" s="39"/>
      <c r="P590" s="39"/>
      <c r="Q590" s="39"/>
      <c r="R590" s="39"/>
      <c r="S590" s="39"/>
      <c r="T590" s="39"/>
      <c r="U590" s="39"/>
      <c r="V590" s="39"/>
      <c r="W590" s="39"/>
      <c r="X590" s="87"/>
      <c r="AT590" s="17" t="s">
        <v>179</v>
      </c>
      <c r="AU590" s="17" t="s">
        <v>177</v>
      </c>
    </row>
    <row r="591" spans="2:65" s="279" customFormat="1" ht="21.6" customHeight="1" x14ac:dyDescent="0.3">
      <c r="B591" s="278"/>
      <c r="D591" s="280" t="s">
        <v>72</v>
      </c>
      <c r="E591" s="280" t="s">
        <v>2460</v>
      </c>
      <c r="F591" s="280" t="s">
        <v>2461</v>
      </c>
      <c r="K591" s="281">
        <f>BK591</f>
        <v>0</v>
      </c>
      <c r="M591" s="278"/>
      <c r="N591" s="282"/>
      <c r="O591" s="283"/>
      <c r="P591" s="283"/>
      <c r="Q591" s="284">
        <f>SUM(Q592:Q595)</f>
        <v>0</v>
      </c>
      <c r="R591" s="284">
        <f>SUM(R592:R595)</f>
        <v>0</v>
      </c>
      <c r="S591" s="283"/>
      <c r="T591" s="285">
        <f>SUM(T592:T595)</f>
        <v>0</v>
      </c>
      <c r="U591" s="283"/>
      <c r="V591" s="285">
        <f>SUM(V592:V595)</f>
        <v>0</v>
      </c>
      <c r="W591" s="283"/>
      <c r="X591" s="286">
        <f>SUM(X592:X595)</f>
        <v>0</v>
      </c>
      <c r="AR591" s="280" t="s">
        <v>81</v>
      </c>
      <c r="AT591" s="287" t="s">
        <v>72</v>
      </c>
      <c r="AU591" s="287" t="s">
        <v>188</v>
      </c>
      <c r="AY591" s="280" t="s">
        <v>171</v>
      </c>
      <c r="BK591" s="288">
        <f>SUM(BK592:BK595)</f>
        <v>0</v>
      </c>
    </row>
    <row r="592" spans="2:65" s="45" customFormat="1" ht="16.5" customHeight="1" x14ac:dyDescent="0.3">
      <c r="B592" s="38"/>
      <c r="C592" s="201" t="s">
        <v>1645</v>
      </c>
      <c r="D592" s="201" t="s">
        <v>173</v>
      </c>
      <c r="E592" s="202" t="s">
        <v>2462</v>
      </c>
      <c r="F592" s="203" t="s">
        <v>2463</v>
      </c>
      <c r="G592" s="204" t="s">
        <v>1077</v>
      </c>
      <c r="H592" s="205">
        <v>3</v>
      </c>
      <c r="I592" s="7"/>
      <c r="J592" s="7"/>
      <c r="K592" s="206">
        <f>ROUND(P592*H592,2)</f>
        <v>0</v>
      </c>
      <c r="L592" s="203" t="s">
        <v>5</v>
      </c>
      <c r="M592" s="38"/>
      <c r="N592" s="207" t="s">
        <v>5</v>
      </c>
      <c r="O592" s="208" t="s">
        <v>42</v>
      </c>
      <c r="P592" s="144">
        <f>I592+J592</f>
        <v>0</v>
      </c>
      <c r="Q592" s="144">
        <f>ROUND(I592*H592,2)</f>
        <v>0</v>
      </c>
      <c r="R592" s="144">
        <f>ROUND(J592*H592,2)</f>
        <v>0</v>
      </c>
      <c r="S592" s="39"/>
      <c r="T592" s="209">
        <f>S592*H592</f>
        <v>0</v>
      </c>
      <c r="U592" s="209">
        <v>0</v>
      </c>
      <c r="V592" s="209">
        <f>U592*H592</f>
        <v>0</v>
      </c>
      <c r="W592" s="209">
        <v>0</v>
      </c>
      <c r="X592" s="210">
        <f>W592*H592</f>
        <v>0</v>
      </c>
      <c r="AR592" s="17" t="s">
        <v>177</v>
      </c>
      <c r="AT592" s="17" t="s">
        <v>173</v>
      </c>
      <c r="AU592" s="17" t="s">
        <v>177</v>
      </c>
      <c r="AY592" s="17" t="s">
        <v>171</v>
      </c>
      <c r="BE592" s="211">
        <f>IF(O592="základní",K592,0)</f>
        <v>0</v>
      </c>
      <c r="BF592" s="211">
        <f>IF(O592="snížená",K592,0)</f>
        <v>0</v>
      </c>
      <c r="BG592" s="211">
        <f>IF(O592="zákl. přenesená",K592,0)</f>
        <v>0</v>
      </c>
      <c r="BH592" s="211">
        <f>IF(O592="sníž. přenesená",K592,0)</f>
        <v>0</v>
      </c>
      <c r="BI592" s="211">
        <f>IF(O592="nulová",K592,0)</f>
        <v>0</v>
      </c>
      <c r="BJ592" s="17" t="s">
        <v>81</v>
      </c>
      <c r="BK592" s="211">
        <f>ROUND(P592*H592,2)</f>
        <v>0</v>
      </c>
      <c r="BL592" s="17" t="s">
        <v>177</v>
      </c>
      <c r="BM592" s="17" t="s">
        <v>2464</v>
      </c>
    </row>
    <row r="593" spans="2:65" s="45" customFormat="1" ht="27" x14ac:dyDescent="0.3">
      <c r="B593" s="38"/>
      <c r="D593" s="212" t="s">
        <v>179</v>
      </c>
      <c r="F593" s="213" t="s">
        <v>2020</v>
      </c>
      <c r="M593" s="38"/>
      <c r="N593" s="214"/>
      <c r="O593" s="39"/>
      <c r="P593" s="39"/>
      <c r="Q593" s="39"/>
      <c r="R593" s="39"/>
      <c r="S593" s="39"/>
      <c r="T593" s="39"/>
      <c r="U593" s="39"/>
      <c r="V593" s="39"/>
      <c r="W593" s="39"/>
      <c r="X593" s="87"/>
      <c r="AT593" s="17" t="s">
        <v>179</v>
      </c>
      <c r="AU593" s="17" t="s">
        <v>177</v>
      </c>
    </row>
    <row r="594" spans="2:65" s="45" customFormat="1" ht="16.5" customHeight="1" x14ac:dyDescent="0.3">
      <c r="B594" s="38"/>
      <c r="C594" s="201" t="s">
        <v>2465</v>
      </c>
      <c r="D594" s="201" t="s">
        <v>173</v>
      </c>
      <c r="E594" s="202" t="s">
        <v>2466</v>
      </c>
      <c r="F594" s="203" t="s">
        <v>2467</v>
      </c>
      <c r="G594" s="204" t="s">
        <v>1077</v>
      </c>
      <c r="H594" s="205">
        <v>3</v>
      </c>
      <c r="I594" s="7"/>
      <c r="J594" s="7"/>
      <c r="K594" s="206">
        <f>ROUND(P594*H594,2)</f>
        <v>0</v>
      </c>
      <c r="L594" s="203" t="s">
        <v>5</v>
      </c>
      <c r="M594" s="38"/>
      <c r="N594" s="207" t="s">
        <v>5</v>
      </c>
      <c r="O594" s="208" t="s">
        <v>42</v>
      </c>
      <c r="P594" s="144">
        <f>I594+J594</f>
        <v>0</v>
      </c>
      <c r="Q594" s="144">
        <f>ROUND(I594*H594,2)</f>
        <v>0</v>
      </c>
      <c r="R594" s="144">
        <f>ROUND(J594*H594,2)</f>
        <v>0</v>
      </c>
      <c r="S594" s="39"/>
      <c r="T594" s="209">
        <f>S594*H594</f>
        <v>0</v>
      </c>
      <c r="U594" s="209">
        <v>0</v>
      </c>
      <c r="V594" s="209">
        <f>U594*H594</f>
        <v>0</v>
      </c>
      <c r="W594" s="209">
        <v>0</v>
      </c>
      <c r="X594" s="210">
        <f>W594*H594</f>
        <v>0</v>
      </c>
      <c r="AR594" s="17" t="s">
        <v>177</v>
      </c>
      <c r="AT594" s="17" t="s">
        <v>173</v>
      </c>
      <c r="AU594" s="17" t="s">
        <v>177</v>
      </c>
      <c r="AY594" s="17" t="s">
        <v>171</v>
      </c>
      <c r="BE594" s="211">
        <f>IF(O594="základní",K594,0)</f>
        <v>0</v>
      </c>
      <c r="BF594" s="211">
        <f>IF(O594="snížená",K594,0)</f>
        <v>0</v>
      </c>
      <c r="BG594" s="211">
        <f>IF(O594="zákl. přenesená",K594,0)</f>
        <v>0</v>
      </c>
      <c r="BH594" s="211">
        <f>IF(O594="sníž. přenesená",K594,0)</f>
        <v>0</v>
      </c>
      <c r="BI594" s="211">
        <f>IF(O594="nulová",K594,0)</f>
        <v>0</v>
      </c>
      <c r="BJ594" s="17" t="s">
        <v>81</v>
      </c>
      <c r="BK594" s="211">
        <f>ROUND(P594*H594,2)</f>
        <v>0</v>
      </c>
      <c r="BL594" s="17" t="s">
        <v>177</v>
      </c>
      <c r="BM594" s="17" t="s">
        <v>2468</v>
      </c>
    </row>
    <row r="595" spans="2:65" s="45" customFormat="1" ht="27" x14ac:dyDescent="0.3">
      <c r="B595" s="38"/>
      <c r="C595" s="39"/>
      <c r="D595" s="262" t="s">
        <v>179</v>
      </c>
      <c r="E595" s="39"/>
      <c r="F595" s="269" t="s">
        <v>2020</v>
      </c>
      <c r="G595" s="39"/>
      <c r="H595" s="39"/>
      <c r="I595" s="39"/>
      <c r="J595" s="39"/>
      <c r="K595" s="39"/>
      <c r="L595" s="39"/>
      <c r="M595" s="38"/>
      <c r="N595" s="214"/>
      <c r="O595" s="39"/>
      <c r="P595" s="39"/>
      <c r="Q595" s="39"/>
      <c r="R595" s="39"/>
      <c r="S595" s="39"/>
      <c r="T595" s="39"/>
      <c r="U595" s="39"/>
      <c r="V595" s="39"/>
      <c r="W595" s="39"/>
      <c r="X595" s="87"/>
      <c r="AT595" s="17" t="s">
        <v>179</v>
      </c>
      <c r="AU595" s="17" t="s">
        <v>177</v>
      </c>
    </row>
    <row r="596" spans="2:65" s="279" customFormat="1" ht="21.6" customHeight="1" x14ac:dyDescent="0.3">
      <c r="B596" s="278"/>
      <c r="D596" s="280" t="s">
        <v>72</v>
      </c>
      <c r="E596" s="280" t="s">
        <v>2469</v>
      </c>
      <c r="F596" s="280" t="s">
        <v>2470</v>
      </c>
      <c r="K596" s="281">
        <f>BK596</f>
        <v>0</v>
      </c>
      <c r="M596" s="278"/>
      <c r="N596" s="282"/>
      <c r="O596" s="283"/>
      <c r="P596" s="283"/>
      <c r="Q596" s="284">
        <f>SUM(Q597:Q600)</f>
        <v>0</v>
      </c>
      <c r="R596" s="284">
        <f>SUM(R597:R600)</f>
        <v>0</v>
      </c>
      <c r="S596" s="283"/>
      <c r="T596" s="285">
        <f>SUM(T597:T600)</f>
        <v>0</v>
      </c>
      <c r="U596" s="283"/>
      <c r="V596" s="285">
        <f>SUM(V597:V600)</f>
        <v>0</v>
      </c>
      <c r="W596" s="283"/>
      <c r="X596" s="286">
        <f>SUM(X597:X600)</f>
        <v>0</v>
      </c>
      <c r="AR596" s="280" t="s">
        <v>81</v>
      </c>
      <c r="AT596" s="287" t="s">
        <v>72</v>
      </c>
      <c r="AU596" s="287" t="s">
        <v>188</v>
      </c>
      <c r="AY596" s="280" t="s">
        <v>171</v>
      </c>
      <c r="BK596" s="288">
        <f>SUM(BK597:BK600)</f>
        <v>0</v>
      </c>
    </row>
    <row r="597" spans="2:65" s="45" customFormat="1" ht="16.5" customHeight="1" x14ac:dyDescent="0.3">
      <c r="B597" s="38"/>
      <c r="C597" s="201" t="s">
        <v>1649</v>
      </c>
      <c r="D597" s="201" t="s">
        <v>173</v>
      </c>
      <c r="E597" s="202" t="s">
        <v>2471</v>
      </c>
      <c r="F597" s="203" t="s">
        <v>2472</v>
      </c>
      <c r="G597" s="204" t="s">
        <v>1077</v>
      </c>
      <c r="H597" s="205">
        <v>3</v>
      </c>
      <c r="I597" s="7"/>
      <c r="J597" s="7"/>
      <c r="K597" s="206">
        <f>ROUND(P597*H597,2)</f>
        <v>0</v>
      </c>
      <c r="L597" s="203" t="s">
        <v>5</v>
      </c>
      <c r="M597" s="38"/>
      <c r="N597" s="207" t="s">
        <v>5</v>
      </c>
      <c r="O597" s="208" t="s">
        <v>42</v>
      </c>
      <c r="P597" s="144">
        <f>I597+J597</f>
        <v>0</v>
      </c>
      <c r="Q597" s="144">
        <f>ROUND(I597*H597,2)</f>
        <v>0</v>
      </c>
      <c r="R597" s="144">
        <f>ROUND(J597*H597,2)</f>
        <v>0</v>
      </c>
      <c r="S597" s="39"/>
      <c r="T597" s="209">
        <f>S597*H597</f>
        <v>0</v>
      </c>
      <c r="U597" s="209">
        <v>0</v>
      </c>
      <c r="V597" s="209">
        <f>U597*H597</f>
        <v>0</v>
      </c>
      <c r="W597" s="209">
        <v>0</v>
      </c>
      <c r="X597" s="210">
        <f>W597*H597</f>
        <v>0</v>
      </c>
      <c r="AR597" s="17" t="s">
        <v>177</v>
      </c>
      <c r="AT597" s="17" t="s">
        <v>173</v>
      </c>
      <c r="AU597" s="17" t="s">
        <v>177</v>
      </c>
      <c r="AY597" s="17" t="s">
        <v>171</v>
      </c>
      <c r="BE597" s="211">
        <f>IF(O597="základní",K597,0)</f>
        <v>0</v>
      </c>
      <c r="BF597" s="211">
        <f>IF(O597="snížená",K597,0)</f>
        <v>0</v>
      </c>
      <c r="BG597" s="211">
        <f>IF(O597="zákl. přenesená",K597,0)</f>
        <v>0</v>
      </c>
      <c r="BH597" s="211">
        <f>IF(O597="sníž. přenesená",K597,0)</f>
        <v>0</v>
      </c>
      <c r="BI597" s="211">
        <f>IF(O597="nulová",K597,0)</f>
        <v>0</v>
      </c>
      <c r="BJ597" s="17" t="s">
        <v>81</v>
      </c>
      <c r="BK597" s="211">
        <f>ROUND(P597*H597,2)</f>
        <v>0</v>
      </c>
      <c r="BL597" s="17" t="s">
        <v>177</v>
      </c>
      <c r="BM597" s="17" t="s">
        <v>2473</v>
      </c>
    </row>
    <row r="598" spans="2:65" s="45" customFormat="1" ht="27" x14ac:dyDescent="0.3">
      <c r="B598" s="38"/>
      <c r="D598" s="212" t="s">
        <v>179</v>
      </c>
      <c r="F598" s="213" t="s">
        <v>2020</v>
      </c>
      <c r="M598" s="38"/>
      <c r="N598" s="214"/>
      <c r="O598" s="39"/>
      <c r="P598" s="39"/>
      <c r="Q598" s="39"/>
      <c r="R598" s="39"/>
      <c r="S598" s="39"/>
      <c r="T598" s="39"/>
      <c r="U598" s="39"/>
      <c r="V598" s="39"/>
      <c r="W598" s="39"/>
      <c r="X598" s="87"/>
      <c r="AT598" s="17" t="s">
        <v>179</v>
      </c>
      <c r="AU598" s="17" t="s">
        <v>177</v>
      </c>
    </row>
    <row r="599" spans="2:65" s="45" customFormat="1" ht="16.5" customHeight="1" x14ac:dyDescent="0.3">
      <c r="B599" s="38"/>
      <c r="C599" s="201" t="s">
        <v>2474</v>
      </c>
      <c r="D599" s="201" t="s">
        <v>173</v>
      </c>
      <c r="E599" s="202" t="s">
        <v>2475</v>
      </c>
      <c r="F599" s="203" t="s">
        <v>2476</v>
      </c>
      <c r="G599" s="204" t="s">
        <v>1077</v>
      </c>
      <c r="H599" s="205">
        <v>3</v>
      </c>
      <c r="I599" s="7"/>
      <c r="J599" s="7"/>
      <c r="K599" s="206">
        <f>ROUND(P599*H599,2)</f>
        <v>0</v>
      </c>
      <c r="L599" s="203" t="s">
        <v>5</v>
      </c>
      <c r="M599" s="38"/>
      <c r="N599" s="207" t="s">
        <v>5</v>
      </c>
      <c r="O599" s="208" t="s">
        <v>42</v>
      </c>
      <c r="P599" s="144">
        <f>I599+J599</f>
        <v>0</v>
      </c>
      <c r="Q599" s="144">
        <f>ROUND(I599*H599,2)</f>
        <v>0</v>
      </c>
      <c r="R599" s="144">
        <f>ROUND(J599*H599,2)</f>
        <v>0</v>
      </c>
      <c r="S599" s="39"/>
      <c r="T599" s="209">
        <f>S599*H599</f>
        <v>0</v>
      </c>
      <c r="U599" s="209">
        <v>0</v>
      </c>
      <c r="V599" s="209">
        <f>U599*H599</f>
        <v>0</v>
      </c>
      <c r="W599" s="209">
        <v>0</v>
      </c>
      <c r="X599" s="210">
        <f>W599*H599</f>
        <v>0</v>
      </c>
      <c r="AR599" s="17" t="s">
        <v>177</v>
      </c>
      <c r="AT599" s="17" t="s">
        <v>173</v>
      </c>
      <c r="AU599" s="17" t="s">
        <v>177</v>
      </c>
      <c r="AY599" s="17" t="s">
        <v>171</v>
      </c>
      <c r="BE599" s="211">
        <f>IF(O599="základní",K599,0)</f>
        <v>0</v>
      </c>
      <c r="BF599" s="211">
        <f>IF(O599="snížená",K599,0)</f>
        <v>0</v>
      </c>
      <c r="BG599" s="211">
        <f>IF(O599="zákl. přenesená",K599,0)</f>
        <v>0</v>
      </c>
      <c r="BH599" s="211">
        <f>IF(O599="sníž. přenesená",K599,0)</f>
        <v>0</v>
      </c>
      <c r="BI599" s="211">
        <f>IF(O599="nulová",K599,0)</f>
        <v>0</v>
      </c>
      <c r="BJ599" s="17" t="s">
        <v>81</v>
      </c>
      <c r="BK599" s="211">
        <f>ROUND(P599*H599,2)</f>
        <v>0</v>
      </c>
      <c r="BL599" s="17" t="s">
        <v>177</v>
      </c>
      <c r="BM599" s="17" t="s">
        <v>2477</v>
      </c>
    </row>
    <row r="600" spans="2:65" s="45" customFormat="1" ht="27" x14ac:dyDescent="0.3">
      <c r="B600" s="38"/>
      <c r="C600" s="39"/>
      <c r="D600" s="262" t="s">
        <v>179</v>
      </c>
      <c r="E600" s="39"/>
      <c r="F600" s="269" t="s">
        <v>2020</v>
      </c>
      <c r="G600" s="39"/>
      <c r="H600" s="39"/>
      <c r="I600" s="39"/>
      <c r="J600" s="39"/>
      <c r="K600" s="39"/>
      <c r="L600" s="39"/>
      <c r="M600" s="38"/>
      <c r="N600" s="214"/>
      <c r="O600" s="39"/>
      <c r="P600" s="39"/>
      <c r="Q600" s="39"/>
      <c r="R600" s="39"/>
      <c r="S600" s="39"/>
      <c r="T600" s="39"/>
      <c r="U600" s="39"/>
      <c r="V600" s="39"/>
      <c r="W600" s="39"/>
      <c r="X600" s="87"/>
      <c r="AT600" s="17" t="s">
        <v>179</v>
      </c>
      <c r="AU600" s="17" t="s">
        <v>177</v>
      </c>
    </row>
    <row r="601" spans="2:65" s="279" customFormat="1" ht="21.6" customHeight="1" x14ac:dyDescent="0.3">
      <c r="B601" s="278"/>
      <c r="D601" s="280" t="s">
        <v>72</v>
      </c>
      <c r="E601" s="280" t="s">
        <v>2478</v>
      </c>
      <c r="F601" s="280" t="s">
        <v>2479</v>
      </c>
      <c r="K601" s="281">
        <f>BK601</f>
        <v>0</v>
      </c>
      <c r="M601" s="278"/>
      <c r="N601" s="282"/>
      <c r="O601" s="283"/>
      <c r="P601" s="283"/>
      <c r="Q601" s="284">
        <f>SUM(Q602:Q603)</f>
        <v>0</v>
      </c>
      <c r="R601" s="284">
        <f>SUM(R602:R603)</f>
        <v>0</v>
      </c>
      <c r="S601" s="283"/>
      <c r="T601" s="285">
        <f>SUM(T602:T603)</f>
        <v>0</v>
      </c>
      <c r="U601" s="283"/>
      <c r="V601" s="285">
        <f>SUM(V602:V603)</f>
        <v>0</v>
      </c>
      <c r="W601" s="283"/>
      <c r="X601" s="286">
        <f>SUM(X602:X603)</f>
        <v>0</v>
      </c>
      <c r="AR601" s="280" t="s">
        <v>81</v>
      </c>
      <c r="AT601" s="287" t="s">
        <v>72</v>
      </c>
      <c r="AU601" s="287" t="s">
        <v>188</v>
      </c>
      <c r="AY601" s="280" t="s">
        <v>171</v>
      </c>
      <c r="BK601" s="288">
        <f>SUM(BK602:BK603)</f>
        <v>0</v>
      </c>
    </row>
    <row r="602" spans="2:65" s="45" customFormat="1" ht="16.5" customHeight="1" x14ac:dyDescent="0.3">
      <c r="B602" s="38"/>
      <c r="C602" s="201" t="s">
        <v>1655</v>
      </c>
      <c r="D602" s="201" t="s">
        <v>173</v>
      </c>
      <c r="E602" s="202" t="s">
        <v>2480</v>
      </c>
      <c r="F602" s="203" t="s">
        <v>2481</v>
      </c>
      <c r="G602" s="204" t="s">
        <v>1077</v>
      </c>
      <c r="H602" s="205">
        <v>9</v>
      </c>
      <c r="I602" s="7"/>
      <c r="J602" s="7"/>
      <c r="K602" s="206">
        <f>ROUND(P602*H602,2)</f>
        <v>0</v>
      </c>
      <c r="L602" s="203" t="s">
        <v>5</v>
      </c>
      <c r="M602" s="38"/>
      <c r="N602" s="207" t="s">
        <v>5</v>
      </c>
      <c r="O602" s="208" t="s">
        <v>42</v>
      </c>
      <c r="P602" s="144">
        <f>I602+J602</f>
        <v>0</v>
      </c>
      <c r="Q602" s="144">
        <f>ROUND(I602*H602,2)</f>
        <v>0</v>
      </c>
      <c r="R602" s="144">
        <f>ROUND(J602*H602,2)</f>
        <v>0</v>
      </c>
      <c r="S602" s="39"/>
      <c r="T602" s="209">
        <f>S602*H602</f>
        <v>0</v>
      </c>
      <c r="U602" s="209">
        <v>0</v>
      </c>
      <c r="V602" s="209">
        <f>U602*H602</f>
        <v>0</v>
      </c>
      <c r="W602" s="209">
        <v>0</v>
      </c>
      <c r="X602" s="210">
        <f>W602*H602</f>
        <v>0</v>
      </c>
      <c r="AR602" s="17" t="s">
        <v>177</v>
      </c>
      <c r="AT602" s="17" t="s">
        <v>173</v>
      </c>
      <c r="AU602" s="17" t="s">
        <v>177</v>
      </c>
      <c r="AY602" s="17" t="s">
        <v>171</v>
      </c>
      <c r="BE602" s="211">
        <f>IF(O602="základní",K602,0)</f>
        <v>0</v>
      </c>
      <c r="BF602" s="211">
        <f>IF(O602="snížená",K602,0)</f>
        <v>0</v>
      </c>
      <c r="BG602" s="211">
        <f>IF(O602="zákl. přenesená",K602,0)</f>
        <v>0</v>
      </c>
      <c r="BH602" s="211">
        <f>IF(O602="sníž. přenesená",K602,0)</f>
        <v>0</v>
      </c>
      <c r="BI602" s="211">
        <f>IF(O602="nulová",K602,0)</f>
        <v>0</v>
      </c>
      <c r="BJ602" s="17" t="s">
        <v>81</v>
      </c>
      <c r="BK602" s="211">
        <f>ROUND(P602*H602,2)</f>
        <v>0</v>
      </c>
      <c r="BL602" s="17" t="s">
        <v>177</v>
      </c>
      <c r="BM602" s="17" t="s">
        <v>2482</v>
      </c>
    </row>
    <row r="603" spans="2:65" s="45" customFormat="1" ht="27" x14ac:dyDescent="0.3">
      <c r="B603" s="38"/>
      <c r="C603" s="39"/>
      <c r="D603" s="262" t="s">
        <v>179</v>
      </c>
      <c r="E603" s="39"/>
      <c r="F603" s="269" t="s">
        <v>2020</v>
      </c>
      <c r="G603" s="39"/>
      <c r="H603" s="39"/>
      <c r="I603" s="39"/>
      <c r="J603" s="39"/>
      <c r="K603" s="39"/>
      <c r="L603" s="39"/>
      <c r="M603" s="38"/>
      <c r="N603" s="214"/>
      <c r="O603" s="39"/>
      <c r="P603" s="39"/>
      <c r="Q603" s="39"/>
      <c r="R603" s="39"/>
      <c r="S603" s="39"/>
      <c r="T603" s="39"/>
      <c r="U603" s="39"/>
      <c r="V603" s="39"/>
      <c r="W603" s="39"/>
      <c r="X603" s="87"/>
      <c r="AT603" s="17" t="s">
        <v>179</v>
      </c>
      <c r="AU603" s="17" t="s">
        <v>177</v>
      </c>
    </row>
    <row r="604" spans="2:65" s="279" customFormat="1" ht="21.6" customHeight="1" x14ac:dyDescent="0.3">
      <c r="B604" s="278"/>
      <c r="D604" s="280" t="s">
        <v>72</v>
      </c>
      <c r="E604" s="280" t="s">
        <v>2483</v>
      </c>
      <c r="F604" s="280" t="s">
        <v>2484</v>
      </c>
      <c r="K604" s="281">
        <f>BK604</f>
        <v>0</v>
      </c>
      <c r="M604" s="278"/>
      <c r="N604" s="282"/>
      <c r="O604" s="283"/>
      <c r="P604" s="283"/>
      <c r="Q604" s="284">
        <f>SUM(Q605:Q606)</f>
        <v>0</v>
      </c>
      <c r="R604" s="284">
        <f>SUM(R605:R606)</f>
        <v>0</v>
      </c>
      <c r="S604" s="283"/>
      <c r="T604" s="285">
        <f>SUM(T605:T606)</f>
        <v>0</v>
      </c>
      <c r="U604" s="283"/>
      <c r="V604" s="285">
        <f>SUM(V605:V606)</f>
        <v>0</v>
      </c>
      <c r="W604" s="283"/>
      <c r="X604" s="286">
        <f>SUM(X605:X606)</f>
        <v>0</v>
      </c>
      <c r="AR604" s="280" t="s">
        <v>81</v>
      </c>
      <c r="AT604" s="287" t="s">
        <v>72</v>
      </c>
      <c r="AU604" s="287" t="s">
        <v>188</v>
      </c>
      <c r="AY604" s="280" t="s">
        <v>171</v>
      </c>
      <c r="BK604" s="288">
        <f>SUM(BK605:BK606)</f>
        <v>0</v>
      </c>
    </row>
    <row r="605" spans="2:65" s="45" customFormat="1" ht="16.5" customHeight="1" x14ac:dyDescent="0.3">
      <c r="B605" s="38"/>
      <c r="C605" s="201" t="s">
        <v>2485</v>
      </c>
      <c r="D605" s="201" t="s">
        <v>173</v>
      </c>
      <c r="E605" s="202" t="s">
        <v>2486</v>
      </c>
      <c r="F605" s="203" t="s">
        <v>2487</v>
      </c>
      <c r="G605" s="204" t="s">
        <v>1077</v>
      </c>
      <c r="H605" s="205">
        <v>154</v>
      </c>
      <c r="I605" s="7"/>
      <c r="J605" s="7"/>
      <c r="K605" s="206">
        <f>ROUND(P605*H605,2)</f>
        <v>0</v>
      </c>
      <c r="L605" s="203" t="s">
        <v>5</v>
      </c>
      <c r="M605" s="38"/>
      <c r="N605" s="207" t="s">
        <v>5</v>
      </c>
      <c r="O605" s="208" t="s">
        <v>42</v>
      </c>
      <c r="P605" s="144">
        <f>I605+J605</f>
        <v>0</v>
      </c>
      <c r="Q605" s="144">
        <f>ROUND(I605*H605,2)</f>
        <v>0</v>
      </c>
      <c r="R605" s="144">
        <f>ROUND(J605*H605,2)</f>
        <v>0</v>
      </c>
      <c r="S605" s="39"/>
      <c r="T605" s="209">
        <f>S605*H605</f>
        <v>0</v>
      </c>
      <c r="U605" s="209">
        <v>0</v>
      </c>
      <c r="V605" s="209">
        <f>U605*H605</f>
        <v>0</v>
      </c>
      <c r="W605" s="209">
        <v>0</v>
      </c>
      <c r="X605" s="210">
        <f>W605*H605</f>
        <v>0</v>
      </c>
      <c r="AR605" s="17" t="s">
        <v>177</v>
      </c>
      <c r="AT605" s="17" t="s">
        <v>173</v>
      </c>
      <c r="AU605" s="17" t="s">
        <v>177</v>
      </c>
      <c r="AY605" s="17" t="s">
        <v>171</v>
      </c>
      <c r="BE605" s="211">
        <f>IF(O605="základní",K605,0)</f>
        <v>0</v>
      </c>
      <c r="BF605" s="211">
        <f>IF(O605="snížená",K605,0)</f>
        <v>0</v>
      </c>
      <c r="BG605" s="211">
        <f>IF(O605="zákl. přenesená",K605,0)</f>
        <v>0</v>
      </c>
      <c r="BH605" s="211">
        <f>IF(O605="sníž. přenesená",K605,0)</f>
        <v>0</v>
      </c>
      <c r="BI605" s="211">
        <f>IF(O605="nulová",K605,0)</f>
        <v>0</v>
      </c>
      <c r="BJ605" s="17" t="s">
        <v>81</v>
      </c>
      <c r="BK605" s="211">
        <f>ROUND(P605*H605,2)</f>
        <v>0</v>
      </c>
      <c r="BL605" s="17" t="s">
        <v>177</v>
      </c>
      <c r="BM605" s="17" t="s">
        <v>2488</v>
      </c>
    </row>
    <row r="606" spans="2:65" s="45" customFormat="1" ht="27" x14ac:dyDescent="0.3">
      <c r="B606" s="38"/>
      <c r="D606" s="212" t="s">
        <v>179</v>
      </c>
      <c r="F606" s="213" t="s">
        <v>2020</v>
      </c>
      <c r="M606" s="38"/>
      <c r="N606" s="214"/>
      <c r="O606" s="39"/>
      <c r="P606" s="39"/>
      <c r="Q606" s="39"/>
      <c r="R606" s="39"/>
      <c r="S606" s="39"/>
      <c r="T606" s="39"/>
      <c r="U606" s="39"/>
      <c r="V606" s="39"/>
      <c r="W606" s="39"/>
      <c r="X606" s="87"/>
      <c r="AT606" s="17" t="s">
        <v>179</v>
      </c>
      <c r="AU606" s="17" t="s">
        <v>177</v>
      </c>
    </row>
    <row r="607" spans="2:65" s="279" customFormat="1" ht="21.6" customHeight="1" x14ac:dyDescent="0.3">
      <c r="B607" s="278"/>
      <c r="C607" s="283"/>
      <c r="D607" s="289" t="s">
        <v>72</v>
      </c>
      <c r="E607" s="289" t="s">
        <v>2489</v>
      </c>
      <c r="F607" s="289" t="s">
        <v>2490</v>
      </c>
      <c r="G607" s="283"/>
      <c r="H607" s="283"/>
      <c r="I607" s="283"/>
      <c r="J607" s="283"/>
      <c r="K607" s="284">
        <f>BK607</f>
        <v>0</v>
      </c>
      <c r="L607" s="283"/>
      <c r="M607" s="278"/>
      <c r="N607" s="282"/>
      <c r="O607" s="283"/>
      <c r="P607" s="283"/>
      <c r="Q607" s="284">
        <f>SUM(Q608:Q611)</f>
        <v>0</v>
      </c>
      <c r="R607" s="284">
        <f>SUM(R608:R611)</f>
        <v>0</v>
      </c>
      <c r="S607" s="283"/>
      <c r="T607" s="285">
        <f>SUM(T608:T611)</f>
        <v>0</v>
      </c>
      <c r="U607" s="283"/>
      <c r="V607" s="285">
        <f>SUM(V608:V611)</f>
        <v>0</v>
      </c>
      <c r="W607" s="283"/>
      <c r="X607" s="286">
        <f>SUM(X608:X611)</f>
        <v>0</v>
      </c>
      <c r="AR607" s="280" t="s">
        <v>81</v>
      </c>
      <c r="AT607" s="287" t="s">
        <v>72</v>
      </c>
      <c r="AU607" s="287" t="s">
        <v>188</v>
      </c>
      <c r="AY607" s="280" t="s">
        <v>171</v>
      </c>
      <c r="BK607" s="288">
        <f>SUM(BK608:BK611)</f>
        <v>0</v>
      </c>
    </row>
    <row r="608" spans="2:65" s="45" customFormat="1" ht="16.5" customHeight="1" x14ac:dyDescent="0.3">
      <c r="B608" s="38"/>
      <c r="C608" s="201" t="s">
        <v>1660</v>
      </c>
      <c r="D608" s="201" t="s">
        <v>173</v>
      </c>
      <c r="E608" s="202" t="s">
        <v>2491</v>
      </c>
      <c r="F608" s="203" t="s">
        <v>2492</v>
      </c>
      <c r="G608" s="204" t="s">
        <v>1077</v>
      </c>
      <c r="H608" s="205">
        <v>9</v>
      </c>
      <c r="I608" s="7"/>
      <c r="J608" s="7"/>
      <c r="K608" s="206">
        <f>ROUND(P608*H608,2)</f>
        <v>0</v>
      </c>
      <c r="L608" s="203" t="s">
        <v>5</v>
      </c>
      <c r="M608" s="38"/>
      <c r="N608" s="207" t="s">
        <v>5</v>
      </c>
      <c r="O608" s="208" t="s">
        <v>42</v>
      </c>
      <c r="P608" s="144">
        <f>I608+J608</f>
        <v>0</v>
      </c>
      <c r="Q608" s="144">
        <f>ROUND(I608*H608,2)</f>
        <v>0</v>
      </c>
      <c r="R608" s="144">
        <f>ROUND(J608*H608,2)</f>
        <v>0</v>
      </c>
      <c r="S608" s="39"/>
      <c r="T608" s="209">
        <f>S608*H608</f>
        <v>0</v>
      </c>
      <c r="U608" s="209">
        <v>0</v>
      </c>
      <c r="V608" s="209">
        <f>U608*H608</f>
        <v>0</v>
      </c>
      <c r="W608" s="209">
        <v>0</v>
      </c>
      <c r="X608" s="210">
        <f>W608*H608</f>
        <v>0</v>
      </c>
      <c r="AR608" s="17" t="s">
        <v>177</v>
      </c>
      <c r="AT608" s="17" t="s">
        <v>173</v>
      </c>
      <c r="AU608" s="17" t="s">
        <v>177</v>
      </c>
      <c r="AY608" s="17" t="s">
        <v>171</v>
      </c>
      <c r="BE608" s="211">
        <f>IF(O608="základní",K608,0)</f>
        <v>0</v>
      </c>
      <c r="BF608" s="211">
        <f>IF(O608="snížená",K608,0)</f>
        <v>0</v>
      </c>
      <c r="BG608" s="211">
        <f>IF(O608="zákl. přenesená",K608,0)</f>
        <v>0</v>
      </c>
      <c r="BH608" s="211">
        <f>IF(O608="sníž. přenesená",K608,0)</f>
        <v>0</v>
      </c>
      <c r="BI608" s="211">
        <f>IF(O608="nulová",K608,0)</f>
        <v>0</v>
      </c>
      <c r="BJ608" s="17" t="s">
        <v>81</v>
      </c>
      <c r="BK608" s="211">
        <f>ROUND(P608*H608,2)</f>
        <v>0</v>
      </c>
      <c r="BL608" s="17" t="s">
        <v>177</v>
      </c>
      <c r="BM608" s="17" t="s">
        <v>2493</v>
      </c>
    </row>
    <row r="609" spans="2:65" s="45" customFormat="1" ht="27" x14ac:dyDescent="0.3">
      <c r="B609" s="38"/>
      <c r="D609" s="212" t="s">
        <v>179</v>
      </c>
      <c r="F609" s="213" t="s">
        <v>2020</v>
      </c>
      <c r="M609" s="38"/>
      <c r="N609" s="214"/>
      <c r="O609" s="39"/>
      <c r="P609" s="39"/>
      <c r="Q609" s="39"/>
      <c r="R609" s="39"/>
      <c r="S609" s="39"/>
      <c r="T609" s="39"/>
      <c r="U609" s="39"/>
      <c r="V609" s="39"/>
      <c r="W609" s="39"/>
      <c r="X609" s="87"/>
      <c r="AT609" s="17" t="s">
        <v>179</v>
      </c>
      <c r="AU609" s="17" t="s">
        <v>177</v>
      </c>
    </row>
    <row r="610" spans="2:65" s="45" customFormat="1" ht="16.5" customHeight="1" x14ac:dyDescent="0.3">
      <c r="B610" s="38"/>
      <c r="C610" s="201" t="s">
        <v>2494</v>
      </c>
      <c r="D610" s="201" t="s">
        <v>173</v>
      </c>
      <c r="E610" s="202" t="s">
        <v>2495</v>
      </c>
      <c r="F610" s="203" t="s">
        <v>2496</v>
      </c>
      <c r="G610" s="204" t="s">
        <v>1077</v>
      </c>
      <c r="H610" s="205">
        <v>18</v>
      </c>
      <c r="I610" s="7"/>
      <c r="J610" s="7"/>
      <c r="K610" s="206">
        <f>ROUND(P610*H610,2)</f>
        <v>0</v>
      </c>
      <c r="L610" s="203" t="s">
        <v>5</v>
      </c>
      <c r="M610" s="38"/>
      <c r="N610" s="207" t="s">
        <v>5</v>
      </c>
      <c r="O610" s="208" t="s">
        <v>42</v>
      </c>
      <c r="P610" s="144">
        <f>I610+J610</f>
        <v>0</v>
      </c>
      <c r="Q610" s="144">
        <f>ROUND(I610*H610,2)</f>
        <v>0</v>
      </c>
      <c r="R610" s="144">
        <f>ROUND(J610*H610,2)</f>
        <v>0</v>
      </c>
      <c r="S610" s="39"/>
      <c r="T610" s="209">
        <f>S610*H610</f>
        <v>0</v>
      </c>
      <c r="U610" s="209">
        <v>0</v>
      </c>
      <c r="V610" s="209">
        <f>U610*H610</f>
        <v>0</v>
      </c>
      <c r="W610" s="209">
        <v>0</v>
      </c>
      <c r="X610" s="210">
        <f>W610*H610</f>
        <v>0</v>
      </c>
      <c r="AR610" s="17" t="s">
        <v>177</v>
      </c>
      <c r="AT610" s="17" t="s">
        <v>173</v>
      </c>
      <c r="AU610" s="17" t="s">
        <v>177</v>
      </c>
      <c r="AY610" s="17" t="s">
        <v>171</v>
      </c>
      <c r="BE610" s="211">
        <f>IF(O610="základní",K610,0)</f>
        <v>0</v>
      </c>
      <c r="BF610" s="211">
        <f>IF(O610="snížená",K610,0)</f>
        <v>0</v>
      </c>
      <c r="BG610" s="211">
        <f>IF(O610="zákl. přenesená",K610,0)</f>
        <v>0</v>
      </c>
      <c r="BH610" s="211">
        <f>IF(O610="sníž. přenesená",K610,0)</f>
        <v>0</v>
      </c>
      <c r="BI610" s="211">
        <f>IF(O610="nulová",K610,0)</f>
        <v>0</v>
      </c>
      <c r="BJ610" s="17" t="s">
        <v>81</v>
      </c>
      <c r="BK610" s="211">
        <f>ROUND(P610*H610,2)</f>
        <v>0</v>
      </c>
      <c r="BL610" s="17" t="s">
        <v>177</v>
      </c>
      <c r="BM610" s="17" t="s">
        <v>2497</v>
      </c>
    </row>
    <row r="611" spans="2:65" s="45" customFormat="1" ht="27" x14ac:dyDescent="0.3">
      <c r="B611" s="38"/>
      <c r="D611" s="212" t="s">
        <v>179</v>
      </c>
      <c r="F611" s="213" t="s">
        <v>2020</v>
      </c>
      <c r="M611" s="38"/>
      <c r="N611" s="214"/>
      <c r="O611" s="39"/>
      <c r="P611" s="39"/>
      <c r="Q611" s="39"/>
      <c r="R611" s="39"/>
      <c r="S611" s="39"/>
      <c r="T611" s="39"/>
      <c r="U611" s="39"/>
      <c r="V611" s="39"/>
      <c r="W611" s="39"/>
      <c r="X611" s="87"/>
      <c r="AT611" s="17" t="s">
        <v>179</v>
      </c>
      <c r="AU611" s="17" t="s">
        <v>177</v>
      </c>
    </row>
    <row r="612" spans="2:65" s="279" customFormat="1" ht="21.6" customHeight="1" x14ac:dyDescent="0.3">
      <c r="B612" s="278"/>
      <c r="C612" s="283"/>
      <c r="D612" s="289" t="s">
        <v>72</v>
      </c>
      <c r="E612" s="289" t="s">
        <v>2498</v>
      </c>
      <c r="F612" s="289" t="s">
        <v>2499</v>
      </c>
      <c r="G612" s="283"/>
      <c r="H612" s="283"/>
      <c r="I612" s="283"/>
      <c r="J612" s="283"/>
      <c r="K612" s="284">
        <f>BK612</f>
        <v>0</v>
      </c>
      <c r="L612" s="283"/>
      <c r="M612" s="278"/>
      <c r="N612" s="282"/>
      <c r="O612" s="283"/>
      <c r="P612" s="283"/>
      <c r="Q612" s="284">
        <f>SUM(Q613:Q614)</f>
        <v>0</v>
      </c>
      <c r="R612" s="284">
        <f>SUM(R613:R614)</f>
        <v>0</v>
      </c>
      <c r="S612" s="283"/>
      <c r="T612" s="285">
        <f>SUM(T613:T614)</f>
        <v>0</v>
      </c>
      <c r="U612" s="283"/>
      <c r="V612" s="285">
        <f>SUM(V613:V614)</f>
        <v>0</v>
      </c>
      <c r="W612" s="283"/>
      <c r="X612" s="286">
        <f>SUM(X613:X614)</f>
        <v>0</v>
      </c>
      <c r="AR612" s="280" t="s">
        <v>81</v>
      </c>
      <c r="AT612" s="287" t="s">
        <v>72</v>
      </c>
      <c r="AU612" s="287" t="s">
        <v>188</v>
      </c>
      <c r="AY612" s="280" t="s">
        <v>171</v>
      </c>
      <c r="BK612" s="288">
        <f>SUM(BK613:BK614)</f>
        <v>0</v>
      </c>
    </row>
    <row r="613" spans="2:65" s="45" customFormat="1" ht="16.5" customHeight="1" x14ac:dyDescent="0.3">
      <c r="B613" s="38"/>
      <c r="C613" s="201" t="s">
        <v>1666</v>
      </c>
      <c r="D613" s="201" t="s">
        <v>173</v>
      </c>
      <c r="E613" s="202" t="s">
        <v>2500</v>
      </c>
      <c r="F613" s="203" t="s">
        <v>2501</v>
      </c>
      <c r="G613" s="204" t="s">
        <v>241</v>
      </c>
      <c r="H613" s="205">
        <v>230</v>
      </c>
      <c r="I613" s="7"/>
      <c r="J613" s="7"/>
      <c r="K613" s="206">
        <f>ROUND(P613*H613,2)</f>
        <v>0</v>
      </c>
      <c r="L613" s="203" t="s">
        <v>5</v>
      </c>
      <c r="M613" s="38"/>
      <c r="N613" s="207" t="s">
        <v>5</v>
      </c>
      <c r="O613" s="208" t="s">
        <v>42</v>
      </c>
      <c r="P613" s="144">
        <f>I613+J613</f>
        <v>0</v>
      </c>
      <c r="Q613" s="144">
        <f>ROUND(I613*H613,2)</f>
        <v>0</v>
      </c>
      <c r="R613" s="144">
        <f>ROUND(J613*H613,2)</f>
        <v>0</v>
      </c>
      <c r="S613" s="39"/>
      <c r="T613" s="209">
        <f>S613*H613</f>
        <v>0</v>
      </c>
      <c r="U613" s="209">
        <v>0</v>
      </c>
      <c r="V613" s="209">
        <f>U613*H613</f>
        <v>0</v>
      </c>
      <c r="W613" s="209">
        <v>0</v>
      </c>
      <c r="X613" s="210">
        <f>W613*H613</f>
        <v>0</v>
      </c>
      <c r="AR613" s="17" t="s">
        <v>177</v>
      </c>
      <c r="AT613" s="17" t="s">
        <v>173</v>
      </c>
      <c r="AU613" s="17" t="s">
        <v>177</v>
      </c>
      <c r="AY613" s="17" t="s">
        <v>171</v>
      </c>
      <c r="BE613" s="211">
        <f>IF(O613="základní",K613,0)</f>
        <v>0</v>
      </c>
      <c r="BF613" s="211">
        <f>IF(O613="snížená",K613,0)</f>
        <v>0</v>
      </c>
      <c r="BG613" s="211">
        <f>IF(O613="zákl. přenesená",K613,0)</f>
        <v>0</v>
      </c>
      <c r="BH613" s="211">
        <f>IF(O613="sníž. přenesená",K613,0)</f>
        <v>0</v>
      </c>
      <c r="BI613" s="211">
        <f>IF(O613="nulová",K613,0)</f>
        <v>0</v>
      </c>
      <c r="BJ613" s="17" t="s">
        <v>81</v>
      </c>
      <c r="BK613" s="211">
        <f>ROUND(P613*H613,2)</f>
        <v>0</v>
      </c>
      <c r="BL613" s="17" t="s">
        <v>177</v>
      </c>
      <c r="BM613" s="17" t="s">
        <v>2502</v>
      </c>
    </row>
    <row r="614" spans="2:65" s="45" customFormat="1" ht="27" x14ac:dyDescent="0.3">
      <c r="B614" s="38"/>
      <c r="D614" s="212" t="s">
        <v>179</v>
      </c>
      <c r="F614" s="213" t="s">
        <v>2020</v>
      </c>
      <c r="M614" s="38"/>
      <c r="N614" s="214"/>
      <c r="O614" s="39"/>
      <c r="P614" s="39"/>
      <c r="Q614" s="39"/>
      <c r="R614" s="39"/>
      <c r="S614" s="39"/>
      <c r="T614" s="39"/>
      <c r="U614" s="39"/>
      <c r="V614" s="39"/>
      <c r="W614" s="39"/>
      <c r="X614" s="87"/>
      <c r="AT614" s="17" t="s">
        <v>179</v>
      </c>
      <c r="AU614" s="17" t="s">
        <v>177</v>
      </c>
    </row>
    <row r="615" spans="2:65" s="279" customFormat="1" ht="21.6" customHeight="1" x14ac:dyDescent="0.3">
      <c r="B615" s="278"/>
      <c r="D615" s="280" t="s">
        <v>72</v>
      </c>
      <c r="E615" s="280" t="s">
        <v>2416</v>
      </c>
      <c r="F615" s="280" t="s">
        <v>2417</v>
      </c>
      <c r="K615" s="281">
        <f>BK615</f>
        <v>0</v>
      </c>
      <c r="M615" s="278"/>
      <c r="N615" s="282"/>
      <c r="O615" s="283"/>
      <c r="P615" s="283"/>
      <c r="Q615" s="284">
        <f>SUM(Q616:Q633)</f>
        <v>0</v>
      </c>
      <c r="R615" s="284">
        <f>SUM(R616:R633)</f>
        <v>0</v>
      </c>
      <c r="S615" s="283"/>
      <c r="T615" s="285">
        <f>SUM(T616:T633)</f>
        <v>0</v>
      </c>
      <c r="U615" s="283"/>
      <c r="V615" s="285">
        <f>SUM(V616:V633)</f>
        <v>0</v>
      </c>
      <c r="W615" s="283"/>
      <c r="X615" s="286">
        <f>SUM(X616:X633)</f>
        <v>0</v>
      </c>
      <c r="AR615" s="280" t="s">
        <v>81</v>
      </c>
      <c r="AT615" s="287" t="s">
        <v>72</v>
      </c>
      <c r="AU615" s="287" t="s">
        <v>188</v>
      </c>
      <c r="AY615" s="280" t="s">
        <v>171</v>
      </c>
      <c r="BK615" s="288">
        <f>SUM(BK616:BK633)</f>
        <v>0</v>
      </c>
    </row>
    <row r="616" spans="2:65" s="45" customFormat="1" ht="16.5" customHeight="1" x14ac:dyDescent="0.3">
      <c r="B616" s="38"/>
      <c r="C616" s="201" t="s">
        <v>2503</v>
      </c>
      <c r="D616" s="201" t="s">
        <v>173</v>
      </c>
      <c r="E616" s="202" t="s">
        <v>2504</v>
      </c>
      <c r="F616" s="203" t="s">
        <v>2505</v>
      </c>
      <c r="G616" s="204" t="s">
        <v>1077</v>
      </c>
      <c r="H616" s="205">
        <v>66</v>
      </c>
      <c r="I616" s="7"/>
      <c r="J616" s="7"/>
      <c r="K616" s="206">
        <f>ROUND(P616*H616,2)</f>
        <v>0</v>
      </c>
      <c r="L616" s="203" t="s">
        <v>5</v>
      </c>
      <c r="M616" s="38"/>
      <c r="N616" s="207" t="s">
        <v>5</v>
      </c>
      <c r="O616" s="208" t="s">
        <v>42</v>
      </c>
      <c r="P616" s="144">
        <f>I616+J616</f>
        <v>0</v>
      </c>
      <c r="Q616" s="144">
        <f>ROUND(I616*H616,2)</f>
        <v>0</v>
      </c>
      <c r="R616" s="144">
        <f>ROUND(J616*H616,2)</f>
        <v>0</v>
      </c>
      <c r="S616" s="39"/>
      <c r="T616" s="209">
        <f>S616*H616</f>
        <v>0</v>
      </c>
      <c r="U616" s="209">
        <v>0</v>
      </c>
      <c r="V616" s="209">
        <f>U616*H616</f>
        <v>0</v>
      </c>
      <c r="W616" s="209">
        <v>0</v>
      </c>
      <c r="X616" s="210">
        <f>W616*H616</f>
        <v>0</v>
      </c>
      <c r="AR616" s="17" t="s">
        <v>177</v>
      </c>
      <c r="AT616" s="17" t="s">
        <v>173</v>
      </c>
      <c r="AU616" s="17" t="s">
        <v>177</v>
      </c>
      <c r="AY616" s="17" t="s">
        <v>171</v>
      </c>
      <c r="BE616" s="211">
        <f>IF(O616="základní",K616,0)</f>
        <v>0</v>
      </c>
      <c r="BF616" s="211">
        <f>IF(O616="snížená",K616,0)</f>
        <v>0</v>
      </c>
      <c r="BG616" s="211">
        <f>IF(O616="zákl. přenesená",K616,0)</f>
        <v>0</v>
      </c>
      <c r="BH616" s="211">
        <f>IF(O616="sníž. přenesená",K616,0)</f>
        <v>0</v>
      </c>
      <c r="BI616" s="211">
        <f>IF(O616="nulová",K616,0)</f>
        <v>0</v>
      </c>
      <c r="BJ616" s="17" t="s">
        <v>81</v>
      </c>
      <c r="BK616" s="211">
        <f>ROUND(P616*H616,2)</f>
        <v>0</v>
      </c>
      <c r="BL616" s="17" t="s">
        <v>177</v>
      </c>
      <c r="BM616" s="17" t="s">
        <v>2506</v>
      </c>
    </row>
    <row r="617" spans="2:65" s="45" customFormat="1" ht="27" x14ac:dyDescent="0.3">
      <c r="B617" s="38"/>
      <c r="C617" s="39"/>
      <c r="D617" s="262" t="s">
        <v>179</v>
      </c>
      <c r="E617" s="39"/>
      <c r="F617" s="269" t="s">
        <v>2020</v>
      </c>
      <c r="G617" s="39"/>
      <c r="H617" s="39"/>
      <c r="I617" s="39"/>
      <c r="J617" s="39"/>
      <c r="K617" s="39"/>
      <c r="L617" s="39"/>
      <c r="M617" s="38"/>
      <c r="N617" s="214"/>
      <c r="O617" s="39"/>
      <c r="P617" s="39"/>
      <c r="Q617" s="39"/>
      <c r="R617" s="39"/>
      <c r="S617" s="39"/>
      <c r="T617" s="39"/>
      <c r="U617" s="39"/>
      <c r="V617" s="39"/>
      <c r="W617" s="39"/>
      <c r="X617" s="87"/>
      <c r="AT617" s="17" t="s">
        <v>179</v>
      </c>
      <c r="AU617" s="17" t="s">
        <v>177</v>
      </c>
    </row>
    <row r="618" spans="2:65" s="45" customFormat="1" ht="16.5" customHeight="1" x14ac:dyDescent="0.3">
      <c r="B618" s="38"/>
      <c r="C618" s="201" t="s">
        <v>1670</v>
      </c>
      <c r="D618" s="201" t="s">
        <v>173</v>
      </c>
      <c r="E618" s="202" t="s">
        <v>2507</v>
      </c>
      <c r="F618" s="203" t="s">
        <v>2508</v>
      </c>
      <c r="G618" s="204" t="s">
        <v>1077</v>
      </c>
      <c r="H618" s="205">
        <v>9</v>
      </c>
      <c r="I618" s="7"/>
      <c r="J618" s="7"/>
      <c r="K618" s="206">
        <f>ROUND(P618*H618,2)</f>
        <v>0</v>
      </c>
      <c r="L618" s="203" t="s">
        <v>5</v>
      </c>
      <c r="M618" s="38"/>
      <c r="N618" s="207" t="s">
        <v>5</v>
      </c>
      <c r="O618" s="208" t="s">
        <v>42</v>
      </c>
      <c r="P618" s="144">
        <f>I618+J618</f>
        <v>0</v>
      </c>
      <c r="Q618" s="144">
        <f>ROUND(I618*H618,2)</f>
        <v>0</v>
      </c>
      <c r="R618" s="144">
        <f>ROUND(J618*H618,2)</f>
        <v>0</v>
      </c>
      <c r="S618" s="39"/>
      <c r="T618" s="209">
        <f>S618*H618</f>
        <v>0</v>
      </c>
      <c r="U618" s="209">
        <v>0</v>
      </c>
      <c r="V618" s="209">
        <f>U618*H618</f>
        <v>0</v>
      </c>
      <c r="W618" s="209">
        <v>0</v>
      </c>
      <c r="X618" s="210">
        <f>W618*H618</f>
        <v>0</v>
      </c>
      <c r="AR618" s="17" t="s">
        <v>177</v>
      </c>
      <c r="AT618" s="17" t="s">
        <v>173</v>
      </c>
      <c r="AU618" s="17" t="s">
        <v>177</v>
      </c>
      <c r="AY618" s="17" t="s">
        <v>171</v>
      </c>
      <c r="BE618" s="211">
        <f>IF(O618="základní",K618,0)</f>
        <v>0</v>
      </c>
      <c r="BF618" s="211">
        <f>IF(O618="snížená",K618,0)</f>
        <v>0</v>
      </c>
      <c r="BG618" s="211">
        <f>IF(O618="zákl. přenesená",K618,0)</f>
        <v>0</v>
      </c>
      <c r="BH618" s="211">
        <f>IF(O618="sníž. přenesená",K618,0)</f>
        <v>0</v>
      </c>
      <c r="BI618" s="211">
        <f>IF(O618="nulová",K618,0)</f>
        <v>0</v>
      </c>
      <c r="BJ618" s="17" t="s">
        <v>81</v>
      </c>
      <c r="BK618" s="211">
        <f>ROUND(P618*H618,2)</f>
        <v>0</v>
      </c>
      <c r="BL618" s="17" t="s">
        <v>177</v>
      </c>
      <c r="BM618" s="17" t="s">
        <v>2509</v>
      </c>
    </row>
    <row r="619" spans="2:65" s="45" customFormat="1" ht="27" x14ac:dyDescent="0.3">
      <c r="B619" s="38"/>
      <c r="D619" s="212" t="s">
        <v>179</v>
      </c>
      <c r="F619" s="213" t="s">
        <v>2020</v>
      </c>
      <c r="M619" s="38"/>
      <c r="N619" s="214"/>
      <c r="O619" s="39"/>
      <c r="P619" s="39"/>
      <c r="Q619" s="39"/>
      <c r="R619" s="39"/>
      <c r="S619" s="39"/>
      <c r="T619" s="39"/>
      <c r="U619" s="39"/>
      <c r="V619" s="39"/>
      <c r="W619" s="39"/>
      <c r="X619" s="87"/>
      <c r="AT619" s="17" t="s">
        <v>179</v>
      </c>
      <c r="AU619" s="17" t="s">
        <v>177</v>
      </c>
    </row>
    <row r="620" spans="2:65" s="45" customFormat="1" ht="16.5" customHeight="1" x14ac:dyDescent="0.3">
      <c r="B620" s="38"/>
      <c r="C620" s="201" t="s">
        <v>2510</v>
      </c>
      <c r="D620" s="201" t="s">
        <v>173</v>
      </c>
      <c r="E620" s="202" t="s">
        <v>2511</v>
      </c>
      <c r="F620" s="203" t="s">
        <v>2512</v>
      </c>
      <c r="G620" s="204" t="s">
        <v>1077</v>
      </c>
      <c r="H620" s="205">
        <v>1</v>
      </c>
      <c r="I620" s="7"/>
      <c r="J620" s="7"/>
      <c r="K620" s="206">
        <f>ROUND(P620*H620,2)</f>
        <v>0</v>
      </c>
      <c r="L620" s="203" t="s">
        <v>5</v>
      </c>
      <c r="M620" s="38"/>
      <c r="N620" s="207" t="s">
        <v>5</v>
      </c>
      <c r="O620" s="208" t="s">
        <v>42</v>
      </c>
      <c r="P620" s="144">
        <f>I620+J620</f>
        <v>0</v>
      </c>
      <c r="Q620" s="144">
        <f>ROUND(I620*H620,2)</f>
        <v>0</v>
      </c>
      <c r="R620" s="144">
        <f>ROUND(J620*H620,2)</f>
        <v>0</v>
      </c>
      <c r="S620" s="39"/>
      <c r="T620" s="209">
        <f>S620*H620</f>
        <v>0</v>
      </c>
      <c r="U620" s="209">
        <v>0</v>
      </c>
      <c r="V620" s="209">
        <f>U620*H620</f>
        <v>0</v>
      </c>
      <c r="W620" s="209">
        <v>0</v>
      </c>
      <c r="X620" s="210">
        <f>W620*H620</f>
        <v>0</v>
      </c>
      <c r="AR620" s="17" t="s">
        <v>177</v>
      </c>
      <c r="AT620" s="17" t="s">
        <v>173</v>
      </c>
      <c r="AU620" s="17" t="s">
        <v>177</v>
      </c>
      <c r="AY620" s="17" t="s">
        <v>171</v>
      </c>
      <c r="BE620" s="211">
        <f>IF(O620="základní",K620,0)</f>
        <v>0</v>
      </c>
      <c r="BF620" s="211">
        <f>IF(O620="snížená",K620,0)</f>
        <v>0</v>
      </c>
      <c r="BG620" s="211">
        <f>IF(O620="zákl. přenesená",K620,0)</f>
        <v>0</v>
      </c>
      <c r="BH620" s="211">
        <f>IF(O620="sníž. přenesená",K620,0)</f>
        <v>0</v>
      </c>
      <c r="BI620" s="211">
        <f>IF(O620="nulová",K620,0)</f>
        <v>0</v>
      </c>
      <c r="BJ620" s="17" t="s">
        <v>81</v>
      </c>
      <c r="BK620" s="211">
        <f>ROUND(P620*H620,2)</f>
        <v>0</v>
      </c>
      <c r="BL620" s="17" t="s">
        <v>177</v>
      </c>
      <c r="BM620" s="17" t="s">
        <v>2513</v>
      </c>
    </row>
    <row r="621" spans="2:65" s="45" customFormat="1" ht="27" x14ac:dyDescent="0.3">
      <c r="B621" s="38"/>
      <c r="C621" s="39"/>
      <c r="D621" s="262" t="s">
        <v>179</v>
      </c>
      <c r="E621" s="39"/>
      <c r="F621" s="269" t="s">
        <v>2020</v>
      </c>
      <c r="G621" s="39"/>
      <c r="H621" s="39"/>
      <c r="I621" s="39"/>
      <c r="J621" s="39"/>
      <c r="K621" s="39"/>
      <c r="L621" s="39"/>
      <c r="M621" s="38"/>
      <c r="N621" s="214"/>
      <c r="O621" s="39"/>
      <c r="P621" s="39"/>
      <c r="Q621" s="39"/>
      <c r="R621" s="39"/>
      <c r="S621" s="39"/>
      <c r="T621" s="39"/>
      <c r="U621" s="39"/>
      <c r="V621" s="39"/>
      <c r="W621" s="39"/>
      <c r="X621" s="87"/>
      <c r="AT621" s="17" t="s">
        <v>179</v>
      </c>
      <c r="AU621" s="17" t="s">
        <v>177</v>
      </c>
    </row>
    <row r="622" spans="2:65" s="45" customFormat="1" ht="16.5" customHeight="1" x14ac:dyDescent="0.3">
      <c r="B622" s="38"/>
      <c r="C622" s="201" t="s">
        <v>1673</v>
      </c>
      <c r="D622" s="201" t="s">
        <v>173</v>
      </c>
      <c r="E622" s="202" t="s">
        <v>2514</v>
      </c>
      <c r="F622" s="203" t="s">
        <v>2419</v>
      </c>
      <c r="G622" s="204" t="s">
        <v>1077</v>
      </c>
      <c r="H622" s="205">
        <v>14</v>
      </c>
      <c r="I622" s="7"/>
      <c r="J622" s="7"/>
      <c r="K622" s="206">
        <f>ROUND(P622*H622,2)</f>
        <v>0</v>
      </c>
      <c r="L622" s="203" t="s">
        <v>5</v>
      </c>
      <c r="M622" s="38"/>
      <c r="N622" s="207" t="s">
        <v>5</v>
      </c>
      <c r="O622" s="208" t="s">
        <v>42</v>
      </c>
      <c r="P622" s="144">
        <f>I622+J622</f>
        <v>0</v>
      </c>
      <c r="Q622" s="144">
        <f>ROUND(I622*H622,2)</f>
        <v>0</v>
      </c>
      <c r="R622" s="144">
        <f>ROUND(J622*H622,2)</f>
        <v>0</v>
      </c>
      <c r="S622" s="39"/>
      <c r="T622" s="209">
        <f>S622*H622</f>
        <v>0</v>
      </c>
      <c r="U622" s="209">
        <v>0</v>
      </c>
      <c r="V622" s="209">
        <f>U622*H622</f>
        <v>0</v>
      </c>
      <c r="W622" s="209">
        <v>0</v>
      </c>
      <c r="X622" s="210">
        <f>W622*H622</f>
        <v>0</v>
      </c>
      <c r="AR622" s="17" t="s">
        <v>177</v>
      </c>
      <c r="AT622" s="17" t="s">
        <v>173</v>
      </c>
      <c r="AU622" s="17" t="s">
        <v>177</v>
      </c>
      <c r="AY622" s="17" t="s">
        <v>171</v>
      </c>
      <c r="BE622" s="211">
        <f>IF(O622="základní",K622,0)</f>
        <v>0</v>
      </c>
      <c r="BF622" s="211">
        <f>IF(O622="snížená",K622,0)</f>
        <v>0</v>
      </c>
      <c r="BG622" s="211">
        <f>IF(O622="zákl. přenesená",K622,0)</f>
        <v>0</v>
      </c>
      <c r="BH622" s="211">
        <f>IF(O622="sníž. přenesená",K622,0)</f>
        <v>0</v>
      </c>
      <c r="BI622" s="211">
        <f>IF(O622="nulová",K622,0)</f>
        <v>0</v>
      </c>
      <c r="BJ622" s="17" t="s">
        <v>81</v>
      </c>
      <c r="BK622" s="211">
        <f>ROUND(P622*H622,2)</f>
        <v>0</v>
      </c>
      <c r="BL622" s="17" t="s">
        <v>177</v>
      </c>
      <c r="BM622" s="17" t="s">
        <v>2515</v>
      </c>
    </row>
    <row r="623" spans="2:65" s="45" customFormat="1" ht="27" x14ac:dyDescent="0.3">
      <c r="B623" s="38"/>
      <c r="D623" s="212" t="s">
        <v>179</v>
      </c>
      <c r="F623" s="213" t="s">
        <v>2020</v>
      </c>
      <c r="M623" s="38"/>
      <c r="N623" s="214"/>
      <c r="O623" s="39"/>
      <c r="P623" s="39"/>
      <c r="Q623" s="39"/>
      <c r="R623" s="39"/>
      <c r="S623" s="39"/>
      <c r="T623" s="39"/>
      <c r="U623" s="39"/>
      <c r="V623" s="39"/>
      <c r="W623" s="39"/>
      <c r="X623" s="87"/>
      <c r="AT623" s="17" t="s">
        <v>179</v>
      </c>
      <c r="AU623" s="17" t="s">
        <v>177</v>
      </c>
    </row>
    <row r="624" spans="2:65" s="45" customFormat="1" ht="16.5" customHeight="1" x14ac:dyDescent="0.3">
      <c r="B624" s="38"/>
      <c r="C624" s="201" t="s">
        <v>2516</v>
      </c>
      <c r="D624" s="201" t="s">
        <v>173</v>
      </c>
      <c r="E624" s="202" t="s">
        <v>2517</v>
      </c>
      <c r="F624" s="203" t="s">
        <v>2518</v>
      </c>
      <c r="G624" s="204" t="s">
        <v>1077</v>
      </c>
      <c r="H624" s="205">
        <v>8</v>
      </c>
      <c r="I624" s="7"/>
      <c r="J624" s="7"/>
      <c r="K624" s="206">
        <f>ROUND(P624*H624,2)</f>
        <v>0</v>
      </c>
      <c r="L624" s="203" t="s">
        <v>5</v>
      </c>
      <c r="M624" s="38"/>
      <c r="N624" s="207" t="s">
        <v>5</v>
      </c>
      <c r="O624" s="208" t="s">
        <v>42</v>
      </c>
      <c r="P624" s="144">
        <f>I624+J624</f>
        <v>0</v>
      </c>
      <c r="Q624" s="144">
        <f>ROUND(I624*H624,2)</f>
        <v>0</v>
      </c>
      <c r="R624" s="144">
        <f>ROUND(J624*H624,2)</f>
        <v>0</v>
      </c>
      <c r="S624" s="39"/>
      <c r="T624" s="209">
        <f>S624*H624</f>
        <v>0</v>
      </c>
      <c r="U624" s="209">
        <v>0</v>
      </c>
      <c r="V624" s="209">
        <f>U624*H624</f>
        <v>0</v>
      </c>
      <c r="W624" s="209">
        <v>0</v>
      </c>
      <c r="X624" s="210">
        <f>W624*H624</f>
        <v>0</v>
      </c>
      <c r="AR624" s="17" t="s">
        <v>177</v>
      </c>
      <c r="AT624" s="17" t="s">
        <v>173</v>
      </c>
      <c r="AU624" s="17" t="s">
        <v>177</v>
      </c>
      <c r="AY624" s="17" t="s">
        <v>171</v>
      </c>
      <c r="BE624" s="211">
        <f>IF(O624="základní",K624,0)</f>
        <v>0</v>
      </c>
      <c r="BF624" s="211">
        <f>IF(O624="snížená",K624,0)</f>
        <v>0</v>
      </c>
      <c r="BG624" s="211">
        <f>IF(O624="zákl. přenesená",K624,0)</f>
        <v>0</v>
      </c>
      <c r="BH624" s="211">
        <f>IF(O624="sníž. přenesená",K624,0)</f>
        <v>0</v>
      </c>
      <c r="BI624" s="211">
        <f>IF(O624="nulová",K624,0)</f>
        <v>0</v>
      </c>
      <c r="BJ624" s="17" t="s">
        <v>81</v>
      </c>
      <c r="BK624" s="211">
        <f>ROUND(P624*H624,2)</f>
        <v>0</v>
      </c>
      <c r="BL624" s="17" t="s">
        <v>177</v>
      </c>
      <c r="BM624" s="17" t="s">
        <v>2519</v>
      </c>
    </row>
    <row r="625" spans="2:65" s="45" customFormat="1" ht="27" x14ac:dyDescent="0.3">
      <c r="B625" s="38"/>
      <c r="D625" s="212" t="s">
        <v>179</v>
      </c>
      <c r="F625" s="213" t="s">
        <v>2020</v>
      </c>
      <c r="M625" s="38"/>
      <c r="N625" s="214"/>
      <c r="O625" s="39"/>
      <c r="P625" s="39"/>
      <c r="Q625" s="39"/>
      <c r="R625" s="39"/>
      <c r="S625" s="39"/>
      <c r="T625" s="39"/>
      <c r="U625" s="39"/>
      <c r="V625" s="39"/>
      <c r="W625" s="39"/>
      <c r="X625" s="87"/>
      <c r="AT625" s="17" t="s">
        <v>179</v>
      </c>
      <c r="AU625" s="17" t="s">
        <v>177</v>
      </c>
    </row>
    <row r="626" spans="2:65" s="45" customFormat="1" ht="16.5" customHeight="1" x14ac:dyDescent="0.3">
      <c r="B626" s="38"/>
      <c r="C626" s="201" t="s">
        <v>1678</v>
      </c>
      <c r="D626" s="201" t="s">
        <v>173</v>
      </c>
      <c r="E626" s="202" t="s">
        <v>2520</v>
      </c>
      <c r="F626" s="203" t="s">
        <v>2521</v>
      </c>
      <c r="G626" s="204" t="s">
        <v>1077</v>
      </c>
      <c r="H626" s="205">
        <v>6</v>
      </c>
      <c r="I626" s="7"/>
      <c r="J626" s="7"/>
      <c r="K626" s="206">
        <f>ROUND(P626*H626,2)</f>
        <v>0</v>
      </c>
      <c r="L626" s="203" t="s">
        <v>5</v>
      </c>
      <c r="M626" s="38"/>
      <c r="N626" s="207" t="s">
        <v>5</v>
      </c>
      <c r="O626" s="208" t="s">
        <v>42</v>
      </c>
      <c r="P626" s="144">
        <f>I626+J626</f>
        <v>0</v>
      </c>
      <c r="Q626" s="144">
        <f>ROUND(I626*H626,2)</f>
        <v>0</v>
      </c>
      <c r="R626" s="144">
        <f>ROUND(J626*H626,2)</f>
        <v>0</v>
      </c>
      <c r="S626" s="39"/>
      <c r="T626" s="209">
        <f>S626*H626</f>
        <v>0</v>
      </c>
      <c r="U626" s="209">
        <v>0</v>
      </c>
      <c r="V626" s="209">
        <f>U626*H626</f>
        <v>0</v>
      </c>
      <c r="W626" s="209">
        <v>0</v>
      </c>
      <c r="X626" s="210">
        <f>W626*H626</f>
        <v>0</v>
      </c>
      <c r="AR626" s="17" t="s">
        <v>177</v>
      </c>
      <c r="AT626" s="17" t="s">
        <v>173</v>
      </c>
      <c r="AU626" s="17" t="s">
        <v>177</v>
      </c>
      <c r="AY626" s="17" t="s">
        <v>171</v>
      </c>
      <c r="BE626" s="211">
        <f>IF(O626="základní",K626,0)</f>
        <v>0</v>
      </c>
      <c r="BF626" s="211">
        <f>IF(O626="snížená",K626,0)</f>
        <v>0</v>
      </c>
      <c r="BG626" s="211">
        <f>IF(O626="zákl. přenesená",K626,0)</f>
        <v>0</v>
      </c>
      <c r="BH626" s="211">
        <f>IF(O626="sníž. přenesená",K626,0)</f>
        <v>0</v>
      </c>
      <c r="BI626" s="211">
        <f>IF(O626="nulová",K626,0)</f>
        <v>0</v>
      </c>
      <c r="BJ626" s="17" t="s">
        <v>81</v>
      </c>
      <c r="BK626" s="211">
        <f>ROUND(P626*H626,2)</f>
        <v>0</v>
      </c>
      <c r="BL626" s="17" t="s">
        <v>177</v>
      </c>
      <c r="BM626" s="17" t="s">
        <v>2522</v>
      </c>
    </row>
    <row r="627" spans="2:65" s="45" customFormat="1" ht="27" x14ac:dyDescent="0.3">
      <c r="B627" s="38"/>
      <c r="C627" s="39"/>
      <c r="D627" s="262" t="s">
        <v>179</v>
      </c>
      <c r="E627" s="39"/>
      <c r="F627" s="269" t="s">
        <v>2020</v>
      </c>
      <c r="G627" s="39"/>
      <c r="H627" s="39"/>
      <c r="I627" s="39"/>
      <c r="J627" s="39"/>
      <c r="K627" s="39"/>
      <c r="L627" s="39"/>
      <c r="M627" s="38"/>
      <c r="N627" s="214"/>
      <c r="O627" s="39"/>
      <c r="P627" s="39"/>
      <c r="Q627" s="39"/>
      <c r="R627" s="39"/>
      <c r="S627" s="39"/>
      <c r="T627" s="39"/>
      <c r="U627" s="39"/>
      <c r="V627" s="39"/>
      <c r="W627" s="39"/>
      <c r="X627" s="87"/>
      <c r="AT627" s="17" t="s">
        <v>179</v>
      </c>
      <c r="AU627" s="17" t="s">
        <v>177</v>
      </c>
    </row>
    <row r="628" spans="2:65" s="45" customFormat="1" ht="16.5" customHeight="1" x14ac:dyDescent="0.3">
      <c r="B628" s="38"/>
      <c r="C628" s="201" t="s">
        <v>2523</v>
      </c>
      <c r="D628" s="201" t="s">
        <v>173</v>
      </c>
      <c r="E628" s="202" t="s">
        <v>2524</v>
      </c>
      <c r="F628" s="203" t="s">
        <v>2525</v>
      </c>
      <c r="G628" s="204" t="s">
        <v>1077</v>
      </c>
      <c r="H628" s="205">
        <v>9</v>
      </c>
      <c r="I628" s="7"/>
      <c r="J628" s="7"/>
      <c r="K628" s="206">
        <f>ROUND(P628*H628,2)</f>
        <v>0</v>
      </c>
      <c r="L628" s="203" t="s">
        <v>5</v>
      </c>
      <c r="M628" s="38"/>
      <c r="N628" s="207" t="s">
        <v>5</v>
      </c>
      <c r="O628" s="208" t="s">
        <v>42</v>
      </c>
      <c r="P628" s="144">
        <f>I628+J628</f>
        <v>0</v>
      </c>
      <c r="Q628" s="144">
        <f>ROUND(I628*H628,2)</f>
        <v>0</v>
      </c>
      <c r="R628" s="144">
        <f>ROUND(J628*H628,2)</f>
        <v>0</v>
      </c>
      <c r="S628" s="39"/>
      <c r="T628" s="209">
        <f>S628*H628</f>
        <v>0</v>
      </c>
      <c r="U628" s="209">
        <v>0</v>
      </c>
      <c r="V628" s="209">
        <f>U628*H628</f>
        <v>0</v>
      </c>
      <c r="W628" s="209">
        <v>0</v>
      </c>
      <c r="X628" s="210">
        <f>W628*H628</f>
        <v>0</v>
      </c>
      <c r="AR628" s="17" t="s">
        <v>177</v>
      </c>
      <c r="AT628" s="17" t="s">
        <v>173</v>
      </c>
      <c r="AU628" s="17" t="s">
        <v>177</v>
      </c>
      <c r="AY628" s="17" t="s">
        <v>171</v>
      </c>
      <c r="BE628" s="211">
        <f>IF(O628="základní",K628,0)</f>
        <v>0</v>
      </c>
      <c r="BF628" s="211">
        <f>IF(O628="snížená",K628,0)</f>
        <v>0</v>
      </c>
      <c r="BG628" s="211">
        <f>IF(O628="zákl. přenesená",K628,0)</f>
        <v>0</v>
      </c>
      <c r="BH628" s="211">
        <f>IF(O628="sníž. přenesená",K628,0)</f>
        <v>0</v>
      </c>
      <c r="BI628" s="211">
        <f>IF(O628="nulová",K628,0)</f>
        <v>0</v>
      </c>
      <c r="BJ628" s="17" t="s">
        <v>81</v>
      </c>
      <c r="BK628" s="211">
        <f>ROUND(P628*H628,2)</f>
        <v>0</v>
      </c>
      <c r="BL628" s="17" t="s">
        <v>177</v>
      </c>
      <c r="BM628" s="17" t="s">
        <v>2526</v>
      </c>
    </row>
    <row r="629" spans="2:65" s="45" customFormat="1" ht="27" x14ac:dyDescent="0.3">
      <c r="B629" s="38"/>
      <c r="D629" s="212" t="s">
        <v>179</v>
      </c>
      <c r="F629" s="213" t="s">
        <v>2020</v>
      </c>
      <c r="M629" s="38"/>
      <c r="N629" s="214"/>
      <c r="O629" s="39"/>
      <c r="P629" s="39"/>
      <c r="Q629" s="39"/>
      <c r="R629" s="39"/>
      <c r="S629" s="39"/>
      <c r="T629" s="39"/>
      <c r="U629" s="39"/>
      <c r="V629" s="39"/>
      <c r="W629" s="39"/>
      <c r="X629" s="87"/>
      <c r="AT629" s="17" t="s">
        <v>179</v>
      </c>
      <c r="AU629" s="17" t="s">
        <v>177</v>
      </c>
    </row>
    <row r="630" spans="2:65" s="45" customFormat="1" ht="16.5" customHeight="1" x14ac:dyDescent="0.3">
      <c r="B630" s="38"/>
      <c r="C630" s="201" t="s">
        <v>1683</v>
      </c>
      <c r="D630" s="201" t="s">
        <v>173</v>
      </c>
      <c r="E630" s="202" t="s">
        <v>2527</v>
      </c>
      <c r="F630" s="203" t="s">
        <v>2528</v>
      </c>
      <c r="G630" s="204" t="s">
        <v>1077</v>
      </c>
      <c r="H630" s="205">
        <v>20</v>
      </c>
      <c r="I630" s="7"/>
      <c r="J630" s="7"/>
      <c r="K630" s="206">
        <f>ROUND(P630*H630,2)</f>
        <v>0</v>
      </c>
      <c r="L630" s="203" t="s">
        <v>5</v>
      </c>
      <c r="M630" s="38"/>
      <c r="N630" s="207" t="s">
        <v>5</v>
      </c>
      <c r="O630" s="208" t="s">
        <v>42</v>
      </c>
      <c r="P630" s="144">
        <f>I630+J630</f>
        <v>0</v>
      </c>
      <c r="Q630" s="144">
        <f>ROUND(I630*H630,2)</f>
        <v>0</v>
      </c>
      <c r="R630" s="144">
        <f>ROUND(J630*H630,2)</f>
        <v>0</v>
      </c>
      <c r="S630" s="39"/>
      <c r="T630" s="209">
        <f>S630*H630</f>
        <v>0</v>
      </c>
      <c r="U630" s="209">
        <v>0</v>
      </c>
      <c r="V630" s="209">
        <f>U630*H630</f>
        <v>0</v>
      </c>
      <c r="W630" s="209">
        <v>0</v>
      </c>
      <c r="X630" s="210">
        <f>W630*H630</f>
        <v>0</v>
      </c>
      <c r="AR630" s="17" t="s">
        <v>177</v>
      </c>
      <c r="AT630" s="17" t="s">
        <v>173</v>
      </c>
      <c r="AU630" s="17" t="s">
        <v>177</v>
      </c>
      <c r="AY630" s="17" t="s">
        <v>171</v>
      </c>
      <c r="BE630" s="211">
        <f>IF(O630="základní",K630,0)</f>
        <v>0</v>
      </c>
      <c r="BF630" s="211">
        <f>IF(O630="snížená",K630,0)</f>
        <v>0</v>
      </c>
      <c r="BG630" s="211">
        <f>IF(O630="zákl. přenesená",K630,0)</f>
        <v>0</v>
      </c>
      <c r="BH630" s="211">
        <f>IF(O630="sníž. přenesená",K630,0)</f>
        <v>0</v>
      </c>
      <c r="BI630" s="211">
        <f>IF(O630="nulová",K630,0)</f>
        <v>0</v>
      </c>
      <c r="BJ630" s="17" t="s">
        <v>81</v>
      </c>
      <c r="BK630" s="211">
        <f>ROUND(P630*H630,2)</f>
        <v>0</v>
      </c>
      <c r="BL630" s="17" t="s">
        <v>177</v>
      </c>
      <c r="BM630" s="17" t="s">
        <v>2529</v>
      </c>
    </row>
    <row r="631" spans="2:65" s="45" customFormat="1" ht="27" x14ac:dyDescent="0.3">
      <c r="B631" s="38"/>
      <c r="C631" s="39"/>
      <c r="D631" s="262" t="s">
        <v>179</v>
      </c>
      <c r="E631" s="39"/>
      <c r="F631" s="269" t="s">
        <v>2020</v>
      </c>
      <c r="G631" s="39"/>
      <c r="H631" s="39"/>
      <c r="I631" s="39"/>
      <c r="J631" s="39"/>
      <c r="K631" s="39"/>
      <c r="L631" s="39"/>
      <c r="M631" s="38"/>
      <c r="N631" s="214"/>
      <c r="O631" s="39"/>
      <c r="P631" s="39"/>
      <c r="Q631" s="39"/>
      <c r="R631" s="39"/>
      <c r="S631" s="39"/>
      <c r="T631" s="39"/>
      <c r="U631" s="39"/>
      <c r="V631" s="39"/>
      <c r="W631" s="39"/>
      <c r="X631" s="87"/>
      <c r="AT631" s="17" t="s">
        <v>179</v>
      </c>
      <c r="AU631" s="17" t="s">
        <v>177</v>
      </c>
    </row>
    <row r="632" spans="2:65" s="45" customFormat="1" ht="16.5" customHeight="1" x14ac:dyDescent="0.3">
      <c r="B632" s="38"/>
      <c r="C632" s="201" t="s">
        <v>2530</v>
      </c>
      <c r="D632" s="201" t="s">
        <v>173</v>
      </c>
      <c r="E632" s="202" t="s">
        <v>2531</v>
      </c>
      <c r="F632" s="203" t="s">
        <v>2528</v>
      </c>
      <c r="G632" s="204" t="s">
        <v>1077</v>
      </c>
      <c r="H632" s="205">
        <v>4</v>
      </c>
      <c r="I632" s="7"/>
      <c r="J632" s="7"/>
      <c r="K632" s="206">
        <f>ROUND(P632*H632,2)</f>
        <v>0</v>
      </c>
      <c r="L632" s="203" t="s">
        <v>5</v>
      </c>
      <c r="M632" s="38"/>
      <c r="N632" s="207" t="s">
        <v>5</v>
      </c>
      <c r="O632" s="208" t="s">
        <v>42</v>
      </c>
      <c r="P632" s="144">
        <f>I632+J632</f>
        <v>0</v>
      </c>
      <c r="Q632" s="144">
        <f>ROUND(I632*H632,2)</f>
        <v>0</v>
      </c>
      <c r="R632" s="144">
        <f>ROUND(J632*H632,2)</f>
        <v>0</v>
      </c>
      <c r="S632" s="39"/>
      <c r="T632" s="209">
        <f>S632*H632</f>
        <v>0</v>
      </c>
      <c r="U632" s="209">
        <v>0</v>
      </c>
      <c r="V632" s="209">
        <f>U632*H632</f>
        <v>0</v>
      </c>
      <c r="W632" s="209">
        <v>0</v>
      </c>
      <c r="X632" s="210">
        <f>W632*H632</f>
        <v>0</v>
      </c>
      <c r="AR632" s="17" t="s">
        <v>177</v>
      </c>
      <c r="AT632" s="17" t="s">
        <v>173</v>
      </c>
      <c r="AU632" s="17" t="s">
        <v>177</v>
      </c>
      <c r="AY632" s="17" t="s">
        <v>171</v>
      </c>
      <c r="BE632" s="211">
        <f>IF(O632="základní",K632,0)</f>
        <v>0</v>
      </c>
      <c r="BF632" s="211">
        <f>IF(O632="snížená",K632,0)</f>
        <v>0</v>
      </c>
      <c r="BG632" s="211">
        <f>IF(O632="zákl. přenesená",K632,0)</f>
        <v>0</v>
      </c>
      <c r="BH632" s="211">
        <f>IF(O632="sníž. přenesená",K632,0)</f>
        <v>0</v>
      </c>
      <c r="BI632" s="211">
        <f>IF(O632="nulová",K632,0)</f>
        <v>0</v>
      </c>
      <c r="BJ632" s="17" t="s">
        <v>81</v>
      </c>
      <c r="BK632" s="211">
        <f>ROUND(P632*H632,2)</f>
        <v>0</v>
      </c>
      <c r="BL632" s="17" t="s">
        <v>177</v>
      </c>
      <c r="BM632" s="17" t="s">
        <v>2532</v>
      </c>
    </row>
    <row r="633" spans="2:65" s="45" customFormat="1" ht="27" x14ac:dyDescent="0.3">
      <c r="B633" s="38"/>
      <c r="D633" s="212" t="s">
        <v>179</v>
      </c>
      <c r="F633" s="213" t="s">
        <v>2020</v>
      </c>
      <c r="M633" s="38"/>
      <c r="N633" s="214"/>
      <c r="O633" s="39"/>
      <c r="P633" s="39"/>
      <c r="Q633" s="39"/>
      <c r="R633" s="39"/>
      <c r="S633" s="39"/>
      <c r="T633" s="39"/>
      <c r="U633" s="39"/>
      <c r="V633" s="39"/>
      <c r="W633" s="39"/>
      <c r="X633" s="87"/>
      <c r="AT633" s="17" t="s">
        <v>179</v>
      </c>
      <c r="AU633" s="17" t="s">
        <v>177</v>
      </c>
    </row>
    <row r="634" spans="2:65" s="279" customFormat="1" ht="21.6" customHeight="1" x14ac:dyDescent="0.3">
      <c r="B634" s="278"/>
      <c r="C634" s="283"/>
      <c r="D634" s="289" t="s">
        <v>72</v>
      </c>
      <c r="E634" s="289" t="s">
        <v>2421</v>
      </c>
      <c r="F634" s="289" t="s">
        <v>2422</v>
      </c>
      <c r="G634" s="283"/>
      <c r="H634" s="283"/>
      <c r="I634" s="283"/>
      <c r="J634" s="283"/>
      <c r="K634" s="284">
        <f>BK634</f>
        <v>0</v>
      </c>
      <c r="L634" s="283"/>
      <c r="M634" s="278"/>
      <c r="N634" s="282"/>
      <c r="O634" s="283"/>
      <c r="P634" s="283"/>
      <c r="Q634" s="284">
        <f>SUM(Q635:Q638)</f>
        <v>0</v>
      </c>
      <c r="R634" s="284">
        <f>SUM(R635:R638)</f>
        <v>0</v>
      </c>
      <c r="S634" s="283"/>
      <c r="T634" s="285">
        <f>SUM(T635:T638)</f>
        <v>0</v>
      </c>
      <c r="U634" s="283"/>
      <c r="V634" s="285">
        <f>SUM(V635:V638)</f>
        <v>0</v>
      </c>
      <c r="W634" s="283"/>
      <c r="X634" s="286">
        <f>SUM(X635:X638)</f>
        <v>0</v>
      </c>
      <c r="AR634" s="280" t="s">
        <v>81</v>
      </c>
      <c r="AT634" s="287" t="s">
        <v>72</v>
      </c>
      <c r="AU634" s="287" t="s">
        <v>188</v>
      </c>
      <c r="AY634" s="280" t="s">
        <v>171</v>
      </c>
      <c r="BK634" s="288">
        <f>SUM(BK635:BK638)</f>
        <v>0</v>
      </c>
    </row>
    <row r="635" spans="2:65" s="45" customFormat="1" ht="16.5" customHeight="1" x14ac:dyDescent="0.3">
      <c r="B635" s="38"/>
      <c r="C635" s="201" t="s">
        <v>1688</v>
      </c>
      <c r="D635" s="201" t="s">
        <v>173</v>
      </c>
      <c r="E635" s="202" t="s">
        <v>2424</v>
      </c>
      <c r="F635" s="203" t="s">
        <v>2425</v>
      </c>
      <c r="G635" s="204" t="s">
        <v>241</v>
      </c>
      <c r="H635" s="205">
        <v>20</v>
      </c>
      <c r="I635" s="7"/>
      <c r="J635" s="7"/>
      <c r="K635" s="206">
        <f>ROUND(P635*H635,2)</f>
        <v>0</v>
      </c>
      <c r="L635" s="203" t="s">
        <v>5</v>
      </c>
      <c r="M635" s="38"/>
      <c r="N635" s="207" t="s">
        <v>5</v>
      </c>
      <c r="O635" s="208" t="s">
        <v>42</v>
      </c>
      <c r="P635" s="144">
        <f>I635+J635</f>
        <v>0</v>
      </c>
      <c r="Q635" s="144">
        <f>ROUND(I635*H635,2)</f>
        <v>0</v>
      </c>
      <c r="R635" s="144">
        <f>ROUND(J635*H635,2)</f>
        <v>0</v>
      </c>
      <c r="S635" s="39"/>
      <c r="T635" s="209">
        <f>S635*H635</f>
        <v>0</v>
      </c>
      <c r="U635" s="209">
        <v>0</v>
      </c>
      <c r="V635" s="209">
        <f>U635*H635</f>
        <v>0</v>
      </c>
      <c r="W635" s="209">
        <v>0</v>
      </c>
      <c r="X635" s="210">
        <f>W635*H635</f>
        <v>0</v>
      </c>
      <c r="AR635" s="17" t="s">
        <v>177</v>
      </c>
      <c r="AT635" s="17" t="s">
        <v>173</v>
      </c>
      <c r="AU635" s="17" t="s">
        <v>177</v>
      </c>
      <c r="AY635" s="17" t="s">
        <v>171</v>
      </c>
      <c r="BE635" s="211">
        <f>IF(O635="základní",K635,0)</f>
        <v>0</v>
      </c>
      <c r="BF635" s="211">
        <f>IF(O635="snížená",K635,0)</f>
        <v>0</v>
      </c>
      <c r="BG635" s="211">
        <f>IF(O635="zákl. přenesená",K635,0)</f>
        <v>0</v>
      </c>
      <c r="BH635" s="211">
        <f>IF(O635="sníž. přenesená",K635,0)</f>
        <v>0</v>
      </c>
      <c r="BI635" s="211">
        <f>IF(O635="nulová",K635,0)</f>
        <v>0</v>
      </c>
      <c r="BJ635" s="17" t="s">
        <v>81</v>
      </c>
      <c r="BK635" s="211">
        <f>ROUND(P635*H635,2)</f>
        <v>0</v>
      </c>
      <c r="BL635" s="17" t="s">
        <v>177</v>
      </c>
      <c r="BM635" s="17" t="s">
        <v>2533</v>
      </c>
    </row>
    <row r="636" spans="2:65" s="45" customFormat="1" ht="27" x14ac:dyDescent="0.3">
      <c r="B636" s="38"/>
      <c r="D636" s="212" t="s">
        <v>179</v>
      </c>
      <c r="F636" s="213" t="s">
        <v>2020</v>
      </c>
      <c r="M636" s="38"/>
      <c r="N636" s="214"/>
      <c r="O636" s="39"/>
      <c r="P636" s="39"/>
      <c r="Q636" s="39"/>
      <c r="R636" s="39"/>
      <c r="S636" s="39"/>
      <c r="T636" s="39"/>
      <c r="U636" s="39"/>
      <c r="V636" s="39"/>
      <c r="W636" s="39"/>
      <c r="X636" s="87"/>
      <c r="AT636" s="17" t="s">
        <v>179</v>
      </c>
      <c r="AU636" s="17" t="s">
        <v>177</v>
      </c>
    </row>
    <row r="637" spans="2:65" s="45" customFormat="1" ht="16.5" customHeight="1" x14ac:dyDescent="0.3">
      <c r="B637" s="38"/>
      <c r="C637" s="201" t="s">
        <v>2534</v>
      </c>
      <c r="D637" s="201" t="s">
        <v>173</v>
      </c>
      <c r="E637" s="202" t="s">
        <v>2427</v>
      </c>
      <c r="F637" s="203" t="s">
        <v>2428</v>
      </c>
      <c r="G637" s="204" t="s">
        <v>241</v>
      </c>
      <c r="H637" s="205">
        <v>185</v>
      </c>
      <c r="I637" s="7"/>
      <c r="J637" s="7"/>
      <c r="K637" s="206">
        <f>ROUND(P637*H637,2)</f>
        <v>0</v>
      </c>
      <c r="L637" s="203" t="s">
        <v>5</v>
      </c>
      <c r="M637" s="38"/>
      <c r="N637" s="207" t="s">
        <v>5</v>
      </c>
      <c r="O637" s="208" t="s">
        <v>42</v>
      </c>
      <c r="P637" s="144">
        <f>I637+J637</f>
        <v>0</v>
      </c>
      <c r="Q637" s="144">
        <f>ROUND(I637*H637,2)</f>
        <v>0</v>
      </c>
      <c r="R637" s="144">
        <f>ROUND(J637*H637,2)</f>
        <v>0</v>
      </c>
      <c r="S637" s="39"/>
      <c r="T637" s="209">
        <f>S637*H637</f>
        <v>0</v>
      </c>
      <c r="U637" s="209">
        <v>0</v>
      </c>
      <c r="V637" s="209">
        <f>U637*H637</f>
        <v>0</v>
      </c>
      <c r="W637" s="209">
        <v>0</v>
      </c>
      <c r="X637" s="210">
        <f>W637*H637</f>
        <v>0</v>
      </c>
      <c r="AR637" s="17" t="s">
        <v>177</v>
      </c>
      <c r="AT637" s="17" t="s">
        <v>173</v>
      </c>
      <c r="AU637" s="17" t="s">
        <v>177</v>
      </c>
      <c r="AY637" s="17" t="s">
        <v>171</v>
      </c>
      <c r="BE637" s="211">
        <f>IF(O637="základní",K637,0)</f>
        <v>0</v>
      </c>
      <c r="BF637" s="211">
        <f>IF(O637="snížená",K637,0)</f>
        <v>0</v>
      </c>
      <c r="BG637" s="211">
        <f>IF(O637="zákl. přenesená",K637,0)</f>
        <v>0</v>
      </c>
      <c r="BH637" s="211">
        <f>IF(O637="sníž. přenesená",K637,0)</f>
        <v>0</v>
      </c>
      <c r="BI637" s="211">
        <f>IF(O637="nulová",K637,0)</f>
        <v>0</v>
      </c>
      <c r="BJ637" s="17" t="s">
        <v>81</v>
      </c>
      <c r="BK637" s="211">
        <f>ROUND(P637*H637,2)</f>
        <v>0</v>
      </c>
      <c r="BL637" s="17" t="s">
        <v>177</v>
      </c>
      <c r="BM637" s="17" t="s">
        <v>2535</v>
      </c>
    </row>
    <row r="638" spans="2:65" s="45" customFormat="1" ht="27" x14ac:dyDescent="0.3">
      <c r="B638" s="38"/>
      <c r="D638" s="212" t="s">
        <v>179</v>
      </c>
      <c r="F638" s="213" t="s">
        <v>2020</v>
      </c>
      <c r="M638" s="38"/>
      <c r="N638" s="214"/>
      <c r="O638" s="39"/>
      <c r="P638" s="39"/>
      <c r="Q638" s="39"/>
      <c r="R638" s="39"/>
      <c r="S638" s="39"/>
      <c r="T638" s="39"/>
      <c r="U638" s="39"/>
      <c r="V638" s="39"/>
      <c r="W638" s="39"/>
      <c r="X638" s="87"/>
      <c r="AT638" s="17" t="s">
        <v>179</v>
      </c>
      <c r="AU638" s="17" t="s">
        <v>177</v>
      </c>
    </row>
    <row r="639" spans="2:65" s="188" customFormat="1" ht="22.35" customHeight="1" x14ac:dyDescent="0.3">
      <c r="B639" s="187"/>
      <c r="C639" s="193"/>
      <c r="D639" s="261" t="s">
        <v>72</v>
      </c>
      <c r="E639" s="263" t="s">
        <v>2536</v>
      </c>
      <c r="F639" s="263" t="s">
        <v>2537</v>
      </c>
      <c r="G639" s="193"/>
      <c r="H639" s="193"/>
      <c r="I639" s="193"/>
      <c r="J639" s="193"/>
      <c r="K639" s="274">
        <f>BK639</f>
        <v>0</v>
      </c>
      <c r="L639" s="193"/>
      <c r="M639" s="187"/>
      <c r="N639" s="192"/>
      <c r="O639" s="193"/>
      <c r="P639" s="193"/>
      <c r="Q639" s="194">
        <f>Q640+Q643+Q648+Q651+Q654</f>
        <v>0</v>
      </c>
      <c r="R639" s="194">
        <f>R640+R643+R648+R651+R654</f>
        <v>0</v>
      </c>
      <c r="S639" s="193"/>
      <c r="T639" s="195">
        <f>T640+T643+T648+T651+T654</f>
        <v>0</v>
      </c>
      <c r="U639" s="193"/>
      <c r="V639" s="195">
        <f>V640+V643+V648+V651+V654</f>
        <v>0</v>
      </c>
      <c r="W639" s="193"/>
      <c r="X639" s="196">
        <f>X640+X643+X648+X651+X654</f>
        <v>0</v>
      </c>
      <c r="AR639" s="189" t="s">
        <v>81</v>
      </c>
      <c r="AT639" s="197" t="s">
        <v>72</v>
      </c>
      <c r="AU639" s="197" t="s">
        <v>83</v>
      </c>
      <c r="AY639" s="189" t="s">
        <v>171</v>
      </c>
      <c r="BK639" s="198">
        <f>BK640+BK643+BK648+BK651+BK654</f>
        <v>0</v>
      </c>
    </row>
    <row r="640" spans="2:65" s="279" customFormat="1" ht="14.45" customHeight="1" x14ac:dyDescent="0.3">
      <c r="B640" s="278"/>
      <c r="D640" s="280" t="s">
        <v>72</v>
      </c>
      <c r="E640" s="280" t="s">
        <v>2538</v>
      </c>
      <c r="F640" s="280" t="s">
        <v>2539</v>
      </c>
      <c r="K640" s="281">
        <f>BK640</f>
        <v>0</v>
      </c>
      <c r="M640" s="278"/>
      <c r="N640" s="282"/>
      <c r="O640" s="283"/>
      <c r="P640" s="283"/>
      <c r="Q640" s="284">
        <f>SUM(Q641:Q642)</f>
        <v>0</v>
      </c>
      <c r="R640" s="284">
        <f>SUM(R641:R642)</f>
        <v>0</v>
      </c>
      <c r="S640" s="283"/>
      <c r="T640" s="285">
        <f>SUM(T641:T642)</f>
        <v>0</v>
      </c>
      <c r="U640" s="283"/>
      <c r="V640" s="285">
        <f>SUM(V641:V642)</f>
        <v>0</v>
      </c>
      <c r="W640" s="283"/>
      <c r="X640" s="286">
        <f>SUM(X641:X642)</f>
        <v>0</v>
      </c>
      <c r="AR640" s="280" t="s">
        <v>81</v>
      </c>
      <c r="AT640" s="287" t="s">
        <v>72</v>
      </c>
      <c r="AU640" s="287" t="s">
        <v>188</v>
      </c>
      <c r="AY640" s="280" t="s">
        <v>171</v>
      </c>
      <c r="BK640" s="288">
        <f>SUM(BK641:BK642)</f>
        <v>0</v>
      </c>
    </row>
    <row r="641" spans="2:65" s="45" customFormat="1" ht="16.5" customHeight="1" x14ac:dyDescent="0.3">
      <c r="B641" s="38"/>
      <c r="C641" s="201" t="s">
        <v>1692</v>
      </c>
      <c r="D641" s="201" t="s">
        <v>173</v>
      </c>
      <c r="E641" s="202" t="s">
        <v>2540</v>
      </c>
      <c r="F641" s="203" t="s">
        <v>2541</v>
      </c>
      <c r="G641" s="204" t="s">
        <v>1077</v>
      </c>
      <c r="H641" s="205">
        <v>2</v>
      </c>
      <c r="I641" s="7"/>
      <c r="J641" s="7"/>
      <c r="K641" s="206">
        <f>ROUND(P641*H641,2)</f>
        <v>0</v>
      </c>
      <c r="L641" s="203" t="s">
        <v>5</v>
      </c>
      <c r="M641" s="38"/>
      <c r="N641" s="207" t="s">
        <v>5</v>
      </c>
      <c r="O641" s="208" t="s">
        <v>42</v>
      </c>
      <c r="P641" s="144">
        <f>I641+J641</f>
        <v>0</v>
      </c>
      <c r="Q641" s="144">
        <f>ROUND(I641*H641,2)</f>
        <v>0</v>
      </c>
      <c r="R641" s="144">
        <f>ROUND(J641*H641,2)</f>
        <v>0</v>
      </c>
      <c r="S641" s="39"/>
      <c r="T641" s="209">
        <f>S641*H641</f>
        <v>0</v>
      </c>
      <c r="U641" s="209">
        <v>0</v>
      </c>
      <c r="V641" s="209">
        <f>U641*H641</f>
        <v>0</v>
      </c>
      <c r="W641" s="209">
        <v>0</v>
      </c>
      <c r="X641" s="210">
        <f>W641*H641</f>
        <v>0</v>
      </c>
      <c r="AR641" s="17" t="s">
        <v>177</v>
      </c>
      <c r="AT641" s="17" t="s">
        <v>173</v>
      </c>
      <c r="AU641" s="17" t="s">
        <v>177</v>
      </c>
      <c r="AY641" s="17" t="s">
        <v>171</v>
      </c>
      <c r="BE641" s="211">
        <f>IF(O641="základní",K641,0)</f>
        <v>0</v>
      </c>
      <c r="BF641" s="211">
        <f>IF(O641="snížená",K641,0)</f>
        <v>0</v>
      </c>
      <c r="BG641" s="211">
        <f>IF(O641="zákl. přenesená",K641,0)</f>
        <v>0</v>
      </c>
      <c r="BH641" s="211">
        <f>IF(O641="sníž. přenesená",K641,0)</f>
        <v>0</v>
      </c>
      <c r="BI641" s="211">
        <f>IF(O641="nulová",K641,0)</f>
        <v>0</v>
      </c>
      <c r="BJ641" s="17" t="s">
        <v>81</v>
      </c>
      <c r="BK641" s="211">
        <f>ROUND(P641*H641,2)</f>
        <v>0</v>
      </c>
      <c r="BL641" s="17" t="s">
        <v>177</v>
      </c>
      <c r="BM641" s="17" t="s">
        <v>2542</v>
      </c>
    </row>
    <row r="642" spans="2:65" s="45" customFormat="1" ht="27" x14ac:dyDescent="0.3">
      <c r="B642" s="38"/>
      <c r="C642" s="39"/>
      <c r="D642" s="262" t="s">
        <v>179</v>
      </c>
      <c r="E642" s="39"/>
      <c r="F642" s="269" t="s">
        <v>2020</v>
      </c>
      <c r="G642" s="39"/>
      <c r="H642" s="39"/>
      <c r="I642" s="39"/>
      <c r="J642" s="39"/>
      <c r="K642" s="39"/>
      <c r="L642" s="39"/>
      <c r="M642" s="38"/>
      <c r="N642" s="214"/>
      <c r="O642" s="39"/>
      <c r="P642" s="39"/>
      <c r="Q642" s="39"/>
      <c r="R642" s="39"/>
      <c r="S642" s="39"/>
      <c r="T642" s="39"/>
      <c r="U642" s="39"/>
      <c r="V642" s="39"/>
      <c r="W642" s="39"/>
      <c r="X642" s="87"/>
      <c r="AT642" s="17" t="s">
        <v>179</v>
      </c>
      <c r="AU642" s="17" t="s">
        <v>177</v>
      </c>
    </row>
    <row r="643" spans="2:65" s="279" customFormat="1" ht="21.6" customHeight="1" x14ac:dyDescent="0.3">
      <c r="B643" s="278"/>
      <c r="D643" s="280" t="s">
        <v>72</v>
      </c>
      <c r="E643" s="280" t="s">
        <v>2231</v>
      </c>
      <c r="F643" s="280" t="s">
        <v>2232</v>
      </c>
      <c r="K643" s="281">
        <f>BK643</f>
        <v>0</v>
      </c>
      <c r="M643" s="278"/>
      <c r="N643" s="282"/>
      <c r="O643" s="283"/>
      <c r="P643" s="283"/>
      <c r="Q643" s="284">
        <f>SUM(Q644:Q647)</f>
        <v>0</v>
      </c>
      <c r="R643" s="284">
        <f>SUM(R644:R647)</f>
        <v>0</v>
      </c>
      <c r="S643" s="283"/>
      <c r="T643" s="285">
        <f>SUM(T644:T647)</f>
        <v>0</v>
      </c>
      <c r="U643" s="283"/>
      <c r="V643" s="285">
        <f>SUM(V644:V647)</f>
        <v>0</v>
      </c>
      <c r="W643" s="283"/>
      <c r="X643" s="286">
        <f>SUM(X644:X647)</f>
        <v>0</v>
      </c>
      <c r="AR643" s="280" t="s">
        <v>81</v>
      </c>
      <c r="AT643" s="287" t="s">
        <v>72</v>
      </c>
      <c r="AU643" s="287" t="s">
        <v>188</v>
      </c>
      <c r="AY643" s="280" t="s">
        <v>171</v>
      </c>
      <c r="BK643" s="288">
        <f>SUM(BK644:BK647)</f>
        <v>0</v>
      </c>
    </row>
    <row r="644" spans="2:65" s="45" customFormat="1" ht="16.5" customHeight="1" x14ac:dyDescent="0.3">
      <c r="B644" s="38"/>
      <c r="C644" s="201" t="s">
        <v>2543</v>
      </c>
      <c r="D644" s="201" t="s">
        <v>173</v>
      </c>
      <c r="E644" s="202" t="s">
        <v>2233</v>
      </c>
      <c r="F644" s="203" t="s">
        <v>2234</v>
      </c>
      <c r="G644" s="204" t="s">
        <v>241</v>
      </c>
      <c r="H644" s="205">
        <v>19.2</v>
      </c>
      <c r="I644" s="7"/>
      <c r="J644" s="7"/>
      <c r="K644" s="206">
        <f>ROUND(P644*H644,2)</f>
        <v>0</v>
      </c>
      <c r="L644" s="203" t="s">
        <v>5</v>
      </c>
      <c r="M644" s="38"/>
      <c r="N644" s="207" t="s">
        <v>5</v>
      </c>
      <c r="O644" s="208" t="s">
        <v>42</v>
      </c>
      <c r="P644" s="144">
        <f>I644+J644</f>
        <v>0</v>
      </c>
      <c r="Q644" s="144">
        <f>ROUND(I644*H644,2)</f>
        <v>0</v>
      </c>
      <c r="R644" s="144">
        <f>ROUND(J644*H644,2)</f>
        <v>0</v>
      </c>
      <c r="S644" s="39"/>
      <c r="T644" s="209">
        <f>S644*H644</f>
        <v>0</v>
      </c>
      <c r="U644" s="209">
        <v>0</v>
      </c>
      <c r="V644" s="209">
        <f>U644*H644</f>
        <v>0</v>
      </c>
      <c r="W644" s="209">
        <v>0</v>
      </c>
      <c r="X644" s="210">
        <f>W644*H644</f>
        <v>0</v>
      </c>
      <c r="AR644" s="17" t="s">
        <v>177</v>
      </c>
      <c r="AT644" s="17" t="s">
        <v>173</v>
      </c>
      <c r="AU644" s="17" t="s">
        <v>177</v>
      </c>
      <c r="AY644" s="17" t="s">
        <v>171</v>
      </c>
      <c r="BE644" s="211">
        <f>IF(O644="základní",K644,0)</f>
        <v>0</v>
      </c>
      <c r="BF644" s="211">
        <f>IF(O644="snížená",K644,0)</f>
        <v>0</v>
      </c>
      <c r="BG644" s="211">
        <f>IF(O644="zákl. přenesená",K644,0)</f>
        <v>0</v>
      </c>
      <c r="BH644" s="211">
        <f>IF(O644="sníž. přenesená",K644,0)</f>
        <v>0</v>
      </c>
      <c r="BI644" s="211">
        <f>IF(O644="nulová",K644,0)</f>
        <v>0</v>
      </c>
      <c r="BJ644" s="17" t="s">
        <v>81</v>
      </c>
      <c r="BK644" s="211">
        <f>ROUND(P644*H644,2)</f>
        <v>0</v>
      </c>
      <c r="BL644" s="17" t="s">
        <v>177</v>
      </c>
      <c r="BM644" s="17" t="s">
        <v>2544</v>
      </c>
    </row>
    <row r="645" spans="2:65" s="45" customFormat="1" ht="27" x14ac:dyDescent="0.3">
      <c r="B645" s="38"/>
      <c r="D645" s="212" t="s">
        <v>179</v>
      </c>
      <c r="F645" s="213" t="s">
        <v>2020</v>
      </c>
      <c r="M645" s="38"/>
      <c r="N645" s="214"/>
      <c r="O645" s="39"/>
      <c r="P645" s="39"/>
      <c r="Q645" s="39"/>
      <c r="R645" s="39"/>
      <c r="S645" s="39"/>
      <c r="T645" s="39"/>
      <c r="U645" s="39"/>
      <c r="V645" s="39"/>
      <c r="W645" s="39"/>
      <c r="X645" s="87"/>
      <c r="AT645" s="17" t="s">
        <v>179</v>
      </c>
      <c r="AU645" s="17" t="s">
        <v>177</v>
      </c>
    </row>
    <row r="646" spans="2:65" s="45" customFormat="1" ht="16.5" customHeight="1" x14ac:dyDescent="0.3">
      <c r="B646" s="38"/>
      <c r="C646" s="201" t="s">
        <v>1701</v>
      </c>
      <c r="D646" s="201" t="s">
        <v>173</v>
      </c>
      <c r="E646" s="202" t="s">
        <v>2235</v>
      </c>
      <c r="F646" s="203" t="s">
        <v>2236</v>
      </c>
      <c r="G646" s="204" t="s">
        <v>241</v>
      </c>
      <c r="H646" s="205">
        <v>126</v>
      </c>
      <c r="I646" s="7"/>
      <c r="J646" s="7"/>
      <c r="K646" s="206">
        <f>ROUND(P646*H646,2)</f>
        <v>0</v>
      </c>
      <c r="L646" s="203" t="s">
        <v>5</v>
      </c>
      <c r="M646" s="38"/>
      <c r="N646" s="207" t="s">
        <v>5</v>
      </c>
      <c r="O646" s="208" t="s">
        <v>42</v>
      </c>
      <c r="P646" s="144">
        <f>I646+J646</f>
        <v>0</v>
      </c>
      <c r="Q646" s="144">
        <f>ROUND(I646*H646,2)</f>
        <v>0</v>
      </c>
      <c r="R646" s="144">
        <f>ROUND(J646*H646,2)</f>
        <v>0</v>
      </c>
      <c r="S646" s="39"/>
      <c r="T646" s="209">
        <f>S646*H646</f>
        <v>0</v>
      </c>
      <c r="U646" s="209">
        <v>0</v>
      </c>
      <c r="V646" s="209">
        <f>U646*H646</f>
        <v>0</v>
      </c>
      <c r="W646" s="209">
        <v>0</v>
      </c>
      <c r="X646" s="210">
        <f>W646*H646</f>
        <v>0</v>
      </c>
      <c r="AR646" s="17" t="s">
        <v>177</v>
      </c>
      <c r="AT646" s="17" t="s">
        <v>173</v>
      </c>
      <c r="AU646" s="17" t="s">
        <v>177</v>
      </c>
      <c r="AY646" s="17" t="s">
        <v>171</v>
      </c>
      <c r="BE646" s="211">
        <f>IF(O646="základní",K646,0)</f>
        <v>0</v>
      </c>
      <c r="BF646" s="211">
        <f>IF(O646="snížená",K646,0)</f>
        <v>0</v>
      </c>
      <c r="BG646" s="211">
        <f>IF(O646="zákl. přenesená",K646,0)</f>
        <v>0</v>
      </c>
      <c r="BH646" s="211">
        <f>IF(O646="sníž. přenesená",K646,0)</f>
        <v>0</v>
      </c>
      <c r="BI646" s="211">
        <f>IF(O646="nulová",K646,0)</f>
        <v>0</v>
      </c>
      <c r="BJ646" s="17" t="s">
        <v>81</v>
      </c>
      <c r="BK646" s="211">
        <f>ROUND(P646*H646,2)</f>
        <v>0</v>
      </c>
      <c r="BL646" s="17" t="s">
        <v>177</v>
      </c>
      <c r="BM646" s="17" t="s">
        <v>2545</v>
      </c>
    </row>
    <row r="647" spans="2:65" s="45" customFormat="1" ht="27" x14ac:dyDescent="0.3">
      <c r="B647" s="38"/>
      <c r="D647" s="212" t="s">
        <v>179</v>
      </c>
      <c r="F647" s="213" t="s">
        <v>2020</v>
      </c>
      <c r="M647" s="38"/>
      <c r="N647" s="214"/>
      <c r="O647" s="39"/>
      <c r="P647" s="39"/>
      <c r="Q647" s="39"/>
      <c r="R647" s="39"/>
      <c r="S647" s="39"/>
      <c r="T647" s="39"/>
      <c r="U647" s="39"/>
      <c r="V647" s="39"/>
      <c r="W647" s="39"/>
      <c r="X647" s="87"/>
      <c r="AT647" s="17" t="s">
        <v>179</v>
      </c>
      <c r="AU647" s="17" t="s">
        <v>177</v>
      </c>
    </row>
    <row r="648" spans="2:65" s="279" customFormat="1" ht="21.6" customHeight="1" x14ac:dyDescent="0.3">
      <c r="B648" s="278"/>
      <c r="C648" s="283"/>
      <c r="D648" s="289" t="s">
        <v>72</v>
      </c>
      <c r="E648" s="289" t="s">
        <v>2546</v>
      </c>
      <c r="F648" s="289" t="s">
        <v>2547</v>
      </c>
      <c r="G648" s="283"/>
      <c r="H648" s="283"/>
      <c r="I648" s="283"/>
      <c r="J648" s="283"/>
      <c r="K648" s="284">
        <f>BK648</f>
        <v>0</v>
      </c>
      <c r="L648" s="283"/>
      <c r="M648" s="278"/>
      <c r="N648" s="282"/>
      <c r="O648" s="283"/>
      <c r="P648" s="283"/>
      <c r="Q648" s="284">
        <f>SUM(Q649:Q650)</f>
        <v>0</v>
      </c>
      <c r="R648" s="284">
        <f>SUM(R649:R650)</f>
        <v>0</v>
      </c>
      <c r="S648" s="283"/>
      <c r="T648" s="285">
        <f>SUM(T649:T650)</f>
        <v>0</v>
      </c>
      <c r="U648" s="283"/>
      <c r="V648" s="285">
        <f>SUM(V649:V650)</f>
        <v>0</v>
      </c>
      <c r="W648" s="283"/>
      <c r="X648" s="286">
        <f>SUM(X649:X650)</f>
        <v>0</v>
      </c>
      <c r="AR648" s="280" t="s">
        <v>81</v>
      </c>
      <c r="AT648" s="287" t="s">
        <v>72</v>
      </c>
      <c r="AU648" s="287" t="s">
        <v>188</v>
      </c>
      <c r="AY648" s="280" t="s">
        <v>171</v>
      </c>
      <c r="BK648" s="288">
        <f>SUM(BK649:BK650)</f>
        <v>0</v>
      </c>
    </row>
    <row r="649" spans="2:65" s="45" customFormat="1" ht="25.5" customHeight="1" x14ac:dyDescent="0.3">
      <c r="B649" s="38"/>
      <c r="C649" s="201" t="s">
        <v>2548</v>
      </c>
      <c r="D649" s="201" t="s">
        <v>173</v>
      </c>
      <c r="E649" s="202" t="s">
        <v>2549</v>
      </c>
      <c r="F649" s="203" t="s">
        <v>2550</v>
      </c>
      <c r="G649" s="204" t="s">
        <v>1077</v>
      </c>
      <c r="H649" s="205">
        <v>2</v>
      </c>
      <c r="I649" s="7"/>
      <c r="J649" s="7"/>
      <c r="K649" s="206">
        <f>ROUND(P649*H649,2)</f>
        <v>0</v>
      </c>
      <c r="L649" s="203" t="s">
        <v>5</v>
      </c>
      <c r="M649" s="38"/>
      <c r="N649" s="207" t="s">
        <v>5</v>
      </c>
      <c r="O649" s="208" t="s">
        <v>42</v>
      </c>
      <c r="P649" s="144">
        <f>I649+J649</f>
        <v>0</v>
      </c>
      <c r="Q649" s="144">
        <f>ROUND(I649*H649,2)</f>
        <v>0</v>
      </c>
      <c r="R649" s="144">
        <f>ROUND(J649*H649,2)</f>
        <v>0</v>
      </c>
      <c r="S649" s="39"/>
      <c r="T649" s="209">
        <f>S649*H649</f>
        <v>0</v>
      </c>
      <c r="U649" s="209">
        <v>0</v>
      </c>
      <c r="V649" s="209">
        <f>U649*H649</f>
        <v>0</v>
      </c>
      <c r="W649" s="209">
        <v>0</v>
      </c>
      <c r="X649" s="210">
        <f>W649*H649</f>
        <v>0</v>
      </c>
      <c r="AR649" s="17" t="s">
        <v>177</v>
      </c>
      <c r="AT649" s="17" t="s">
        <v>173</v>
      </c>
      <c r="AU649" s="17" t="s">
        <v>177</v>
      </c>
      <c r="AY649" s="17" t="s">
        <v>171</v>
      </c>
      <c r="BE649" s="211">
        <f>IF(O649="základní",K649,0)</f>
        <v>0</v>
      </c>
      <c r="BF649" s="211">
        <f>IF(O649="snížená",K649,0)</f>
        <v>0</v>
      </c>
      <c r="BG649" s="211">
        <f>IF(O649="zákl. přenesená",K649,0)</f>
        <v>0</v>
      </c>
      <c r="BH649" s="211">
        <f>IF(O649="sníž. přenesená",K649,0)</f>
        <v>0</v>
      </c>
      <c r="BI649" s="211">
        <f>IF(O649="nulová",K649,0)</f>
        <v>0</v>
      </c>
      <c r="BJ649" s="17" t="s">
        <v>81</v>
      </c>
      <c r="BK649" s="211">
        <f>ROUND(P649*H649,2)</f>
        <v>0</v>
      </c>
      <c r="BL649" s="17" t="s">
        <v>177</v>
      </c>
      <c r="BM649" s="17" t="s">
        <v>2551</v>
      </c>
    </row>
    <row r="650" spans="2:65" s="45" customFormat="1" ht="27" x14ac:dyDescent="0.3">
      <c r="B650" s="38"/>
      <c r="D650" s="212" t="s">
        <v>179</v>
      </c>
      <c r="F650" s="213" t="s">
        <v>2020</v>
      </c>
      <c r="M650" s="38"/>
      <c r="N650" s="214"/>
      <c r="O650" s="39"/>
      <c r="P650" s="39"/>
      <c r="Q650" s="39"/>
      <c r="R650" s="39"/>
      <c r="S650" s="39"/>
      <c r="T650" s="39"/>
      <c r="U650" s="39"/>
      <c r="V650" s="39"/>
      <c r="W650" s="39"/>
      <c r="X650" s="87"/>
      <c r="AT650" s="17" t="s">
        <v>179</v>
      </c>
      <c r="AU650" s="17" t="s">
        <v>177</v>
      </c>
    </row>
    <row r="651" spans="2:65" s="279" customFormat="1" ht="21.6" customHeight="1" x14ac:dyDescent="0.3">
      <c r="B651" s="278"/>
      <c r="D651" s="280" t="s">
        <v>72</v>
      </c>
      <c r="E651" s="280" t="s">
        <v>2366</v>
      </c>
      <c r="F651" s="280" t="s">
        <v>2367</v>
      </c>
      <c r="K651" s="281">
        <f>BK651</f>
        <v>0</v>
      </c>
      <c r="M651" s="278"/>
      <c r="N651" s="282"/>
      <c r="O651" s="283"/>
      <c r="P651" s="283"/>
      <c r="Q651" s="284">
        <f>SUM(Q652:Q653)</f>
        <v>0</v>
      </c>
      <c r="R651" s="284">
        <f>SUM(R652:R653)</f>
        <v>0</v>
      </c>
      <c r="S651" s="283"/>
      <c r="T651" s="285">
        <f>SUM(T652:T653)</f>
        <v>0</v>
      </c>
      <c r="U651" s="283"/>
      <c r="V651" s="285">
        <f>SUM(V652:V653)</f>
        <v>0</v>
      </c>
      <c r="W651" s="283"/>
      <c r="X651" s="286">
        <f>SUM(X652:X653)</f>
        <v>0</v>
      </c>
      <c r="AR651" s="280" t="s">
        <v>81</v>
      </c>
      <c r="AT651" s="287" t="s">
        <v>72</v>
      </c>
      <c r="AU651" s="287" t="s">
        <v>188</v>
      </c>
      <c r="AY651" s="280" t="s">
        <v>171</v>
      </c>
      <c r="BK651" s="288">
        <f>SUM(BK652:BK653)</f>
        <v>0</v>
      </c>
    </row>
    <row r="652" spans="2:65" s="45" customFormat="1" ht="25.5" customHeight="1" x14ac:dyDescent="0.3">
      <c r="B652" s="38"/>
      <c r="C652" s="201" t="s">
        <v>1705</v>
      </c>
      <c r="D652" s="201" t="s">
        <v>173</v>
      </c>
      <c r="E652" s="202" t="s">
        <v>2370</v>
      </c>
      <c r="F652" s="203" t="s">
        <v>2371</v>
      </c>
      <c r="G652" s="204" t="s">
        <v>1077</v>
      </c>
      <c r="H652" s="205">
        <v>2</v>
      </c>
      <c r="I652" s="7"/>
      <c r="J652" s="7"/>
      <c r="K652" s="206">
        <f>ROUND(P652*H652,2)</f>
        <v>0</v>
      </c>
      <c r="L652" s="203" t="s">
        <v>5</v>
      </c>
      <c r="M652" s="38"/>
      <c r="N652" s="207" t="s">
        <v>5</v>
      </c>
      <c r="O652" s="208" t="s">
        <v>42</v>
      </c>
      <c r="P652" s="144">
        <f>I652+J652</f>
        <v>0</v>
      </c>
      <c r="Q652" s="144">
        <f>ROUND(I652*H652,2)</f>
        <v>0</v>
      </c>
      <c r="R652" s="144">
        <f>ROUND(J652*H652,2)</f>
        <v>0</v>
      </c>
      <c r="S652" s="39"/>
      <c r="T652" s="209">
        <f>S652*H652</f>
        <v>0</v>
      </c>
      <c r="U652" s="209">
        <v>0</v>
      </c>
      <c r="V652" s="209">
        <f>U652*H652</f>
        <v>0</v>
      </c>
      <c r="W652" s="209">
        <v>0</v>
      </c>
      <c r="X652" s="210">
        <f>W652*H652</f>
        <v>0</v>
      </c>
      <c r="AR652" s="17" t="s">
        <v>177</v>
      </c>
      <c r="AT652" s="17" t="s">
        <v>173</v>
      </c>
      <c r="AU652" s="17" t="s">
        <v>177</v>
      </c>
      <c r="AY652" s="17" t="s">
        <v>171</v>
      </c>
      <c r="BE652" s="211">
        <f>IF(O652="základní",K652,0)</f>
        <v>0</v>
      </c>
      <c r="BF652" s="211">
        <f>IF(O652="snížená",K652,0)</f>
        <v>0</v>
      </c>
      <c r="BG652" s="211">
        <f>IF(O652="zákl. přenesená",K652,0)</f>
        <v>0</v>
      </c>
      <c r="BH652" s="211">
        <f>IF(O652="sníž. přenesená",K652,0)</f>
        <v>0</v>
      </c>
      <c r="BI652" s="211">
        <f>IF(O652="nulová",K652,0)</f>
        <v>0</v>
      </c>
      <c r="BJ652" s="17" t="s">
        <v>81</v>
      </c>
      <c r="BK652" s="211">
        <f>ROUND(P652*H652,2)</f>
        <v>0</v>
      </c>
      <c r="BL652" s="17" t="s">
        <v>177</v>
      </c>
      <c r="BM652" s="17" t="s">
        <v>2552</v>
      </c>
    </row>
    <row r="653" spans="2:65" s="45" customFormat="1" ht="27" x14ac:dyDescent="0.3">
      <c r="B653" s="38"/>
      <c r="C653" s="39"/>
      <c r="D653" s="262" t="s">
        <v>179</v>
      </c>
      <c r="E653" s="39"/>
      <c r="F653" s="269" t="s">
        <v>2020</v>
      </c>
      <c r="G653" s="39"/>
      <c r="H653" s="39"/>
      <c r="I653" s="39"/>
      <c r="J653" s="39"/>
      <c r="K653" s="39"/>
      <c r="L653" s="39"/>
      <c r="M653" s="38"/>
      <c r="N653" s="214"/>
      <c r="O653" s="39"/>
      <c r="P653" s="39"/>
      <c r="Q653" s="39"/>
      <c r="R653" s="39"/>
      <c r="S653" s="39"/>
      <c r="T653" s="39"/>
      <c r="U653" s="39"/>
      <c r="V653" s="39"/>
      <c r="W653" s="39"/>
      <c r="X653" s="87"/>
      <c r="AT653" s="17" t="s">
        <v>179</v>
      </c>
      <c r="AU653" s="17" t="s">
        <v>177</v>
      </c>
    </row>
    <row r="654" spans="2:65" s="279" customFormat="1" ht="21.6" customHeight="1" x14ac:dyDescent="0.3">
      <c r="B654" s="278"/>
      <c r="D654" s="280" t="s">
        <v>72</v>
      </c>
      <c r="E654" s="280" t="s">
        <v>2445</v>
      </c>
      <c r="F654" s="280" t="s">
        <v>1093</v>
      </c>
      <c r="K654" s="281">
        <f>BK654</f>
        <v>0</v>
      </c>
      <c r="M654" s="278"/>
      <c r="N654" s="282"/>
      <c r="O654" s="283"/>
      <c r="P654" s="283"/>
      <c r="Q654" s="284">
        <f>SUM(Q655:Q658)</f>
        <v>0</v>
      </c>
      <c r="R654" s="284">
        <f>SUM(R655:R658)</f>
        <v>0</v>
      </c>
      <c r="S654" s="283"/>
      <c r="T654" s="285">
        <f>SUM(T655:T658)</f>
        <v>0</v>
      </c>
      <c r="U654" s="283"/>
      <c r="V654" s="285">
        <f>SUM(V655:V658)</f>
        <v>0</v>
      </c>
      <c r="W654" s="283"/>
      <c r="X654" s="286">
        <f>SUM(X655:X658)</f>
        <v>0</v>
      </c>
      <c r="AR654" s="280" t="s">
        <v>81</v>
      </c>
      <c r="AT654" s="287" t="s">
        <v>72</v>
      </c>
      <c r="AU654" s="287" t="s">
        <v>188</v>
      </c>
      <c r="AY654" s="280" t="s">
        <v>171</v>
      </c>
      <c r="BK654" s="288">
        <f>SUM(BK655:BK658)</f>
        <v>0</v>
      </c>
    </row>
    <row r="655" spans="2:65" s="45" customFormat="1" ht="16.5" customHeight="1" x14ac:dyDescent="0.3">
      <c r="B655" s="38"/>
      <c r="C655" s="201" t="s">
        <v>2553</v>
      </c>
      <c r="D655" s="201" t="s">
        <v>173</v>
      </c>
      <c r="E655" s="202" t="s">
        <v>2446</v>
      </c>
      <c r="F655" s="203" t="s">
        <v>2447</v>
      </c>
      <c r="G655" s="204" t="s">
        <v>241</v>
      </c>
      <c r="H655" s="205">
        <v>4</v>
      </c>
      <c r="I655" s="7"/>
      <c r="J655" s="7"/>
      <c r="K655" s="206">
        <f>ROUND(P655*H655,2)</f>
        <v>0</v>
      </c>
      <c r="L655" s="203" t="s">
        <v>5</v>
      </c>
      <c r="M655" s="38"/>
      <c r="N655" s="207" t="s">
        <v>5</v>
      </c>
      <c r="O655" s="208" t="s">
        <v>42</v>
      </c>
      <c r="P655" s="144">
        <f>I655+J655</f>
        <v>0</v>
      </c>
      <c r="Q655" s="144">
        <f>ROUND(I655*H655,2)</f>
        <v>0</v>
      </c>
      <c r="R655" s="144">
        <f>ROUND(J655*H655,2)</f>
        <v>0</v>
      </c>
      <c r="S655" s="39"/>
      <c r="T655" s="209">
        <f>S655*H655</f>
        <v>0</v>
      </c>
      <c r="U655" s="209">
        <v>0</v>
      </c>
      <c r="V655" s="209">
        <f>U655*H655</f>
        <v>0</v>
      </c>
      <c r="W655" s="209">
        <v>0</v>
      </c>
      <c r="X655" s="210">
        <f>W655*H655</f>
        <v>0</v>
      </c>
      <c r="AR655" s="17" t="s">
        <v>177</v>
      </c>
      <c r="AT655" s="17" t="s">
        <v>173</v>
      </c>
      <c r="AU655" s="17" t="s">
        <v>177</v>
      </c>
      <c r="AY655" s="17" t="s">
        <v>171</v>
      </c>
      <c r="BE655" s="211">
        <f>IF(O655="základní",K655,0)</f>
        <v>0</v>
      </c>
      <c r="BF655" s="211">
        <f>IF(O655="snížená",K655,0)</f>
        <v>0</v>
      </c>
      <c r="BG655" s="211">
        <f>IF(O655="zákl. přenesená",K655,0)</f>
        <v>0</v>
      </c>
      <c r="BH655" s="211">
        <f>IF(O655="sníž. přenesená",K655,0)</f>
        <v>0</v>
      </c>
      <c r="BI655" s="211">
        <f>IF(O655="nulová",K655,0)</f>
        <v>0</v>
      </c>
      <c r="BJ655" s="17" t="s">
        <v>81</v>
      </c>
      <c r="BK655" s="211">
        <f>ROUND(P655*H655,2)</f>
        <v>0</v>
      </c>
      <c r="BL655" s="17" t="s">
        <v>177</v>
      </c>
      <c r="BM655" s="17" t="s">
        <v>2554</v>
      </c>
    </row>
    <row r="656" spans="2:65" s="45" customFormat="1" ht="27" x14ac:dyDescent="0.3">
      <c r="B656" s="38"/>
      <c r="D656" s="212" t="s">
        <v>179</v>
      </c>
      <c r="F656" s="213" t="s">
        <v>2020</v>
      </c>
      <c r="M656" s="38"/>
      <c r="N656" s="214"/>
      <c r="O656" s="39"/>
      <c r="P656" s="39"/>
      <c r="Q656" s="39"/>
      <c r="R656" s="39"/>
      <c r="S656" s="39"/>
      <c r="T656" s="39"/>
      <c r="U656" s="39"/>
      <c r="V656" s="39"/>
      <c r="W656" s="39"/>
      <c r="X656" s="87"/>
      <c r="AT656" s="17" t="s">
        <v>179</v>
      </c>
      <c r="AU656" s="17" t="s">
        <v>177</v>
      </c>
    </row>
    <row r="657" spans="2:65" s="45" customFormat="1" ht="16.5" customHeight="1" x14ac:dyDescent="0.3">
      <c r="B657" s="38"/>
      <c r="C657" s="201" t="s">
        <v>1709</v>
      </c>
      <c r="D657" s="201" t="s">
        <v>173</v>
      </c>
      <c r="E657" s="202" t="s">
        <v>2452</v>
      </c>
      <c r="F657" s="203" t="s">
        <v>1095</v>
      </c>
      <c r="G657" s="204" t="s">
        <v>241</v>
      </c>
      <c r="H657" s="205">
        <v>90</v>
      </c>
      <c r="I657" s="7"/>
      <c r="J657" s="7"/>
      <c r="K657" s="206">
        <f>ROUND(P657*H657,2)</f>
        <v>0</v>
      </c>
      <c r="L657" s="203" t="s">
        <v>5</v>
      </c>
      <c r="M657" s="38"/>
      <c r="N657" s="207" t="s">
        <v>5</v>
      </c>
      <c r="O657" s="208" t="s">
        <v>42</v>
      </c>
      <c r="P657" s="144">
        <f>I657+J657</f>
        <v>0</v>
      </c>
      <c r="Q657" s="144">
        <f>ROUND(I657*H657,2)</f>
        <v>0</v>
      </c>
      <c r="R657" s="144">
        <f>ROUND(J657*H657,2)</f>
        <v>0</v>
      </c>
      <c r="S657" s="39"/>
      <c r="T657" s="209">
        <f>S657*H657</f>
        <v>0</v>
      </c>
      <c r="U657" s="209">
        <v>0</v>
      </c>
      <c r="V657" s="209">
        <f>U657*H657</f>
        <v>0</v>
      </c>
      <c r="W657" s="209">
        <v>0</v>
      </c>
      <c r="X657" s="210">
        <f>W657*H657</f>
        <v>0</v>
      </c>
      <c r="AR657" s="17" t="s">
        <v>177</v>
      </c>
      <c r="AT657" s="17" t="s">
        <v>173</v>
      </c>
      <c r="AU657" s="17" t="s">
        <v>177</v>
      </c>
      <c r="AY657" s="17" t="s">
        <v>171</v>
      </c>
      <c r="BE657" s="211">
        <f>IF(O657="základní",K657,0)</f>
        <v>0</v>
      </c>
      <c r="BF657" s="211">
        <f>IF(O657="snížená",K657,0)</f>
        <v>0</v>
      </c>
      <c r="BG657" s="211">
        <f>IF(O657="zákl. přenesená",K657,0)</f>
        <v>0</v>
      </c>
      <c r="BH657" s="211">
        <f>IF(O657="sníž. přenesená",K657,0)</f>
        <v>0</v>
      </c>
      <c r="BI657" s="211">
        <f>IF(O657="nulová",K657,0)</f>
        <v>0</v>
      </c>
      <c r="BJ657" s="17" t="s">
        <v>81</v>
      </c>
      <c r="BK657" s="211">
        <f>ROUND(P657*H657,2)</f>
        <v>0</v>
      </c>
      <c r="BL657" s="17" t="s">
        <v>177</v>
      </c>
      <c r="BM657" s="17" t="s">
        <v>2555</v>
      </c>
    </row>
    <row r="658" spans="2:65" s="45" customFormat="1" ht="27" x14ac:dyDescent="0.3">
      <c r="B658" s="38"/>
      <c r="C658" s="39"/>
      <c r="D658" s="262" t="s">
        <v>179</v>
      </c>
      <c r="E658" s="39"/>
      <c r="F658" s="269" t="s">
        <v>2020</v>
      </c>
      <c r="G658" s="39"/>
      <c r="H658" s="39"/>
      <c r="I658" s="39"/>
      <c r="J658" s="39"/>
      <c r="K658" s="39"/>
      <c r="L658" s="39"/>
      <c r="M658" s="38"/>
      <c r="N658" s="214"/>
      <c r="O658" s="39"/>
      <c r="P658" s="39"/>
      <c r="Q658" s="39"/>
      <c r="R658" s="39"/>
      <c r="S658" s="39"/>
      <c r="T658" s="39"/>
      <c r="U658" s="39"/>
      <c r="V658" s="39"/>
      <c r="W658" s="39"/>
      <c r="X658" s="87"/>
      <c r="AT658" s="17" t="s">
        <v>179</v>
      </c>
      <c r="AU658" s="17" t="s">
        <v>177</v>
      </c>
    </row>
    <row r="659" spans="2:65" s="188" customFormat="1" ht="22.35" customHeight="1" x14ac:dyDescent="0.3">
      <c r="B659" s="187"/>
      <c r="D659" s="189" t="s">
        <v>72</v>
      </c>
      <c r="E659" s="199" t="s">
        <v>2556</v>
      </c>
      <c r="F659" s="199" t="s">
        <v>1101</v>
      </c>
      <c r="K659" s="200">
        <f>BK659</f>
        <v>0</v>
      </c>
      <c r="M659" s="187"/>
      <c r="N659" s="192"/>
      <c r="O659" s="193"/>
      <c r="P659" s="193"/>
      <c r="Q659" s="194">
        <f>SUM(Q660:Q665)</f>
        <v>0</v>
      </c>
      <c r="R659" s="194">
        <f>SUM(R660:R665)</f>
        <v>0</v>
      </c>
      <c r="S659" s="193"/>
      <c r="T659" s="195">
        <f>SUM(T660:T665)</f>
        <v>0</v>
      </c>
      <c r="U659" s="193"/>
      <c r="V659" s="195">
        <f>SUM(V660:V665)</f>
        <v>0</v>
      </c>
      <c r="W659" s="193"/>
      <c r="X659" s="196">
        <f>SUM(X660:X665)</f>
        <v>0</v>
      </c>
      <c r="AR659" s="189" t="s">
        <v>81</v>
      </c>
      <c r="AT659" s="197" t="s">
        <v>72</v>
      </c>
      <c r="AU659" s="197" t="s">
        <v>83</v>
      </c>
      <c r="AY659" s="189" t="s">
        <v>171</v>
      </c>
      <c r="BK659" s="198">
        <f>SUM(BK660:BK665)</f>
        <v>0</v>
      </c>
    </row>
    <row r="660" spans="2:65" s="45" customFormat="1" ht="16.5" customHeight="1" x14ac:dyDescent="0.3">
      <c r="B660" s="38"/>
      <c r="C660" s="201" t="s">
        <v>2557</v>
      </c>
      <c r="D660" s="201" t="s">
        <v>173</v>
      </c>
      <c r="E660" s="202" t="s">
        <v>2558</v>
      </c>
      <c r="F660" s="203" t="s">
        <v>2559</v>
      </c>
      <c r="G660" s="204" t="s">
        <v>1104</v>
      </c>
      <c r="H660" s="205">
        <v>15</v>
      </c>
      <c r="I660" s="7"/>
      <c r="J660" s="7"/>
      <c r="K660" s="206">
        <f>ROUND(P660*H660,2)</f>
        <v>0</v>
      </c>
      <c r="L660" s="203" t="s">
        <v>5</v>
      </c>
      <c r="M660" s="38"/>
      <c r="N660" s="207" t="s">
        <v>5</v>
      </c>
      <c r="O660" s="208" t="s">
        <v>42</v>
      </c>
      <c r="P660" s="144">
        <f>I660+J660</f>
        <v>0</v>
      </c>
      <c r="Q660" s="144">
        <f>ROUND(I660*H660,2)</f>
        <v>0</v>
      </c>
      <c r="R660" s="144">
        <f>ROUND(J660*H660,2)</f>
        <v>0</v>
      </c>
      <c r="S660" s="39"/>
      <c r="T660" s="209">
        <f>S660*H660</f>
        <v>0</v>
      </c>
      <c r="U660" s="209">
        <v>0</v>
      </c>
      <c r="V660" s="209">
        <f>U660*H660</f>
        <v>0</v>
      </c>
      <c r="W660" s="209">
        <v>0</v>
      </c>
      <c r="X660" s="210">
        <f>W660*H660</f>
        <v>0</v>
      </c>
      <c r="AR660" s="17" t="s">
        <v>177</v>
      </c>
      <c r="AT660" s="17" t="s">
        <v>173</v>
      </c>
      <c r="AU660" s="17" t="s">
        <v>188</v>
      </c>
      <c r="AY660" s="17" t="s">
        <v>171</v>
      </c>
      <c r="BE660" s="211">
        <f>IF(O660="základní",K660,0)</f>
        <v>0</v>
      </c>
      <c r="BF660" s="211">
        <f>IF(O660="snížená",K660,0)</f>
        <v>0</v>
      </c>
      <c r="BG660" s="211">
        <f>IF(O660="zákl. přenesená",K660,0)</f>
        <v>0</v>
      </c>
      <c r="BH660" s="211">
        <f>IF(O660="sníž. přenesená",K660,0)</f>
        <v>0</v>
      </c>
      <c r="BI660" s="211">
        <f>IF(O660="nulová",K660,0)</f>
        <v>0</v>
      </c>
      <c r="BJ660" s="17" t="s">
        <v>81</v>
      </c>
      <c r="BK660" s="211">
        <f>ROUND(P660*H660,2)</f>
        <v>0</v>
      </c>
      <c r="BL660" s="17" t="s">
        <v>177</v>
      </c>
      <c r="BM660" s="17" t="s">
        <v>2560</v>
      </c>
    </row>
    <row r="661" spans="2:65" s="45" customFormat="1" ht="27" x14ac:dyDescent="0.3">
      <c r="B661" s="38"/>
      <c r="D661" s="212" t="s">
        <v>179</v>
      </c>
      <c r="F661" s="213" t="s">
        <v>2020</v>
      </c>
      <c r="M661" s="38"/>
      <c r="N661" s="214"/>
      <c r="O661" s="39"/>
      <c r="P661" s="39"/>
      <c r="Q661" s="39"/>
      <c r="R661" s="39"/>
      <c r="S661" s="39"/>
      <c r="T661" s="39"/>
      <c r="U661" s="39"/>
      <c r="V661" s="39"/>
      <c r="W661" s="39"/>
      <c r="X661" s="87"/>
      <c r="AT661" s="17" t="s">
        <v>179</v>
      </c>
      <c r="AU661" s="17" t="s">
        <v>188</v>
      </c>
    </row>
    <row r="662" spans="2:65" s="45" customFormat="1" ht="16.5" customHeight="1" x14ac:dyDescent="0.3">
      <c r="B662" s="38"/>
      <c r="C662" s="201" t="s">
        <v>1713</v>
      </c>
      <c r="D662" s="201" t="s">
        <v>173</v>
      </c>
      <c r="E662" s="202" t="s">
        <v>2561</v>
      </c>
      <c r="F662" s="203" t="s">
        <v>1106</v>
      </c>
      <c r="G662" s="204" t="s">
        <v>1104</v>
      </c>
      <c r="H662" s="205">
        <v>72</v>
      </c>
      <c r="I662" s="7"/>
      <c r="J662" s="7"/>
      <c r="K662" s="206">
        <f>ROUND(P662*H662,2)</f>
        <v>0</v>
      </c>
      <c r="L662" s="203" t="s">
        <v>5</v>
      </c>
      <c r="M662" s="38"/>
      <c r="N662" s="207" t="s">
        <v>5</v>
      </c>
      <c r="O662" s="208" t="s">
        <v>42</v>
      </c>
      <c r="P662" s="144">
        <f>I662+J662</f>
        <v>0</v>
      </c>
      <c r="Q662" s="144">
        <f>ROUND(I662*H662,2)</f>
        <v>0</v>
      </c>
      <c r="R662" s="144">
        <f>ROUND(J662*H662,2)</f>
        <v>0</v>
      </c>
      <c r="S662" s="39"/>
      <c r="T662" s="209">
        <f>S662*H662</f>
        <v>0</v>
      </c>
      <c r="U662" s="209">
        <v>0</v>
      </c>
      <c r="V662" s="209">
        <f>U662*H662</f>
        <v>0</v>
      </c>
      <c r="W662" s="209">
        <v>0</v>
      </c>
      <c r="X662" s="210">
        <f>W662*H662</f>
        <v>0</v>
      </c>
      <c r="AR662" s="17" t="s">
        <v>177</v>
      </c>
      <c r="AT662" s="17" t="s">
        <v>173</v>
      </c>
      <c r="AU662" s="17" t="s">
        <v>188</v>
      </c>
      <c r="AY662" s="17" t="s">
        <v>171</v>
      </c>
      <c r="BE662" s="211">
        <f>IF(O662="základní",K662,0)</f>
        <v>0</v>
      </c>
      <c r="BF662" s="211">
        <f>IF(O662="snížená",K662,0)</f>
        <v>0</v>
      </c>
      <c r="BG662" s="211">
        <f>IF(O662="zákl. přenesená",K662,0)</f>
        <v>0</v>
      </c>
      <c r="BH662" s="211">
        <f>IF(O662="sníž. přenesená",K662,0)</f>
        <v>0</v>
      </c>
      <c r="BI662" s="211">
        <f>IF(O662="nulová",K662,0)</f>
        <v>0</v>
      </c>
      <c r="BJ662" s="17" t="s">
        <v>81</v>
      </c>
      <c r="BK662" s="211">
        <f>ROUND(P662*H662,2)</f>
        <v>0</v>
      </c>
      <c r="BL662" s="17" t="s">
        <v>177</v>
      </c>
      <c r="BM662" s="17" t="s">
        <v>2562</v>
      </c>
    </row>
    <row r="663" spans="2:65" s="45" customFormat="1" ht="27" x14ac:dyDescent="0.3">
      <c r="B663" s="38"/>
      <c r="C663" s="39"/>
      <c r="D663" s="262" t="s">
        <v>179</v>
      </c>
      <c r="E663" s="39"/>
      <c r="F663" s="269" t="s">
        <v>2020</v>
      </c>
      <c r="G663" s="39"/>
      <c r="H663" s="39"/>
      <c r="I663" s="39"/>
      <c r="J663" s="39"/>
      <c r="K663" s="39"/>
      <c r="L663" s="39"/>
      <c r="M663" s="38"/>
      <c r="N663" s="214"/>
      <c r="O663" s="39"/>
      <c r="P663" s="39"/>
      <c r="Q663" s="39"/>
      <c r="R663" s="39"/>
      <c r="S663" s="39"/>
      <c r="T663" s="39"/>
      <c r="U663" s="39"/>
      <c r="V663" s="39"/>
      <c r="W663" s="39"/>
      <c r="X663" s="87"/>
      <c r="AT663" s="17" t="s">
        <v>179</v>
      </c>
      <c r="AU663" s="17" t="s">
        <v>188</v>
      </c>
    </row>
    <row r="664" spans="2:65" s="45" customFormat="1" ht="16.5" customHeight="1" x14ac:dyDescent="0.3">
      <c r="B664" s="38"/>
      <c r="C664" s="201" t="s">
        <v>2563</v>
      </c>
      <c r="D664" s="201" t="s">
        <v>173</v>
      </c>
      <c r="E664" s="202" t="s">
        <v>2564</v>
      </c>
      <c r="F664" s="203" t="s">
        <v>2565</v>
      </c>
      <c r="G664" s="204" t="s">
        <v>1104</v>
      </c>
      <c r="H664" s="205">
        <v>10</v>
      </c>
      <c r="I664" s="7"/>
      <c r="J664" s="7"/>
      <c r="K664" s="206">
        <f>ROUND(P664*H664,2)</f>
        <v>0</v>
      </c>
      <c r="L664" s="203" t="s">
        <v>5</v>
      </c>
      <c r="M664" s="38"/>
      <c r="N664" s="207" t="s">
        <v>5</v>
      </c>
      <c r="O664" s="208" t="s">
        <v>42</v>
      </c>
      <c r="P664" s="144">
        <f>I664+J664</f>
        <v>0</v>
      </c>
      <c r="Q664" s="144">
        <f>ROUND(I664*H664,2)</f>
        <v>0</v>
      </c>
      <c r="R664" s="144">
        <f>ROUND(J664*H664,2)</f>
        <v>0</v>
      </c>
      <c r="S664" s="39"/>
      <c r="T664" s="209">
        <f>S664*H664</f>
        <v>0</v>
      </c>
      <c r="U664" s="209">
        <v>0</v>
      </c>
      <c r="V664" s="209">
        <f>U664*H664</f>
        <v>0</v>
      </c>
      <c r="W664" s="209">
        <v>0</v>
      </c>
      <c r="X664" s="210">
        <f>W664*H664</f>
        <v>0</v>
      </c>
      <c r="AR664" s="17" t="s">
        <v>177</v>
      </c>
      <c r="AT664" s="17" t="s">
        <v>173</v>
      </c>
      <c r="AU664" s="17" t="s">
        <v>188</v>
      </c>
      <c r="AY664" s="17" t="s">
        <v>171</v>
      </c>
      <c r="BE664" s="211">
        <f>IF(O664="základní",K664,0)</f>
        <v>0</v>
      </c>
      <c r="BF664" s="211">
        <f>IF(O664="snížená",K664,0)</f>
        <v>0</v>
      </c>
      <c r="BG664" s="211">
        <f>IF(O664="zákl. přenesená",K664,0)</f>
        <v>0</v>
      </c>
      <c r="BH664" s="211">
        <f>IF(O664="sníž. přenesená",K664,0)</f>
        <v>0</v>
      </c>
      <c r="BI664" s="211">
        <f>IF(O664="nulová",K664,0)</f>
        <v>0</v>
      </c>
      <c r="BJ664" s="17" t="s">
        <v>81</v>
      </c>
      <c r="BK664" s="211">
        <f>ROUND(P664*H664,2)</f>
        <v>0</v>
      </c>
      <c r="BL664" s="17" t="s">
        <v>177</v>
      </c>
      <c r="BM664" s="17" t="s">
        <v>2566</v>
      </c>
    </row>
    <row r="665" spans="2:65" s="45" customFormat="1" ht="27" x14ac:dyDescent="0.3">
      <c r="B665" s="38"/>
      <c r="D665" s="212" t="s">
        <v>179</v>
      </c>
      <c r="F665" s="213" t="s">
        <v>2020</v>
      </c>
      <c r="M665" s="38"/>
      <c r="N665" s="214"/>
      <c r="O665" s="39"/>
      <c r="P665" s="39"/>
      <c r="Q665" s="39"/>
      <c r="R665" s="39"/>
      <c r="S665" s="39"/>
      <c r="T665" s="39"/>
      <c r="U665" s="39"/>
      <c r="V665" s="39"/>
      <c r="W665" s="39"/>
      <c r="X665" s="87"/>
      <c r="AT665" s="17" t="s">
        <v>179</v>
      </c>
      <c r="AU665" s="17" t="s">
        <v>188</v>
      </c>
    </row>
    <row r="666" spans="2:65" s="188" customFormat="1" ht="22.35" customHeight="1" x14ac:dyDescent="0.3">
      <c r="B666" s="187"/>
      <c r="D666" s="189" t="s">
        <v>72</v>
      </c>
      <c r="E666" s="199" t="s">
        <v>2567</v>
      </c>
      <c r="F666" s="199" t="s">
        <v>2568</v>
      </c>
      <c r="K666" s="200">
        <f>BK666</f>
        <v>0</v>
      </c>
      <c r="M666" s="187"/>
      <c r="N666" s="192"/>
      <c r="O666" s="193"/>
      <c r="P666" s="193"/>
      <c r="Q666" s="194">
        <f>SUM(Q667:Q670)</f>
        <v>0</v>
      </c>
      <c r="R666" s="194">
        <f>SUM(R667:R670)</f>
        <v>0</v>
      </c>
      <c r="S666" s="193"/>
      <c r="T666" s="195">
        <f>SUM(T667:T670)</f>
        <v>0</v>
      </c>
      <c r="U666" s="193"/>
      <c r="V666" s="195">
        <f>SUM(V667:V670)</f>
        <v>0</v>
      </c>
      <c r="W666" s="193"/>
      <c r="X666" s="196">
        <f>SUM(X667:X670)</f>
        <v>0</v>
      </c>
      <c r="AR666" s="189" t="s">
        <v>81</v>
      </c>
      <c r="AT666" s="197" t="s">
        <v>72</v>
      </c>
      <c r="AU666" s="197" t="s">
        <v>83</v>
      </c>
      <c r="AY666" s="189" t="s">
        <v>171</v>
      </c>
      <c r="BK666" s="198">
        <f>SUM(BK667:BK670)</f>
        <v>0</v>
      </c>
    </row>
    <row r="667" spans="2:65" s="45" customFormat="1" ht="16.5" customHeight="1" x14ac:dyDescent="0.3">
      <c r="B667" s="38"/>
      <c r="C667" s="201" t="s">
        <v>1718</v>
      </c>
      <c r="D667" s="201" t="s">
        <v>173</v>
      </c>
      <c r="E667" s="202" t="s">
        <v>2569</v>
      </c>
      <c r="F667" s="203" t="s">
        <v>2570</v>
      </c>
      <c r="G667" s="204" t="s">
        <v>1104</v>
      </c>
      <c r="H667" s="205">
        <v>34</v>
      </c>
      <c r="I667" s="7"/>
      <c r="J667" s="7"/>
      <c r="K667" s="206">
        <f>ROUND(P667*H667,2)</f>
        <v>0</v>
      </c>
      <c r="L667" s="203" t="s">
        <v>5</v>
      </c>
      <c r="M667" s="38"/>
      <c r="N667" s="207" t="s">
        <v>5</v>
      </c>
      <c r="O667" s="208" t="s">
        <v>42</v>
      </c>
      <c r="P667" s="144">
        <f>I667+J667</f>
        <v>0</v>
      </c>
      <c r="Q667" s="144">
        <f>ROUND(I667*H667,2)</f>
        <v>0</v>
      </c>
      <c r="R667" s="144">
        <f>ROUND(J667*H667,2)</f>
        <v>0</v>
      </c>
      <c r="S667" s="39"/>
      <c r="T667" s="209">
        <f>S667*H667</f>
        <v>0</v>
      </c>
      <c r="U667" s="209">
        <v>0</v>
      </c>
      <c r="V667" s="209">
        <f>U667*H667</f>
        <v>0</v>
      </c>
      <c r="W667" s="209">
        <v>0</v>
      </c>
      <c r="X667" s="210">
        <f>W667*H667</f>
        <v>0</v>
      </c>
      <c r="AR667" s="17" t="s">
        <v>177</v>
      </c>
      <c r="AT667" s="17" t="s">
        <v>173</v>
      </c>
      <c r="AU667" s="17" t="s">
        <v>188</v>
      </c>
      <c r="AY667" s="17" t="s">
        <v>171</v>
      </c>
      <c r="BE667" s="211">
        <f>IF(O667="základní",K667,0)</f>
        <v>0</v>
      </c>
      <c r="BF667" s="211">
        <f>IF(O667="snížená",K667,0)</f>
        <v>0</v>
      </c>
      <c r="BG667" s="211">
        <f>IF(O667="zákl. přenesená",K667,0)</f>
        <v>0</v>
      </c>
      <c r="BH667" s="211">
        <f>IF(O667="sníž. přenesená",K667,0)</f>
        <v>0</v>
      </c>
      <c r="BI667" s="211">
        <f>IF(O667="nulová",K667,0)</f>
        <v>0</v>
      </c>
      <c r="BJ667" s="17" t="s">
        <v>81</v>
      </c>
      <c r="BK667" s="211">
        <f>ROUND(P667*H667,2)</f>
        <v>0</v>
      </c>
      <c r="BL667" s="17" t="s">
        <v>177</v>
      </c>
      <c r="BM667" s="17" t="s">
        <v>2571</v>
      </c>
    </row>
    <row r="668" spans="2:65" s="45" customFormat="1" ht="27" x14ac:dyDescent="0.3">
      <c r="B668" s="38"/>
      <c r="C668" s="39"/>
      <c r="D668" s="262" t="s">
        <v>179</v>
      </c>
      <c r="E668" s="39"/>
      <c r="F668" s="269" t="s">
        <v>2020</v>
      </c>
      <c r="G668" s="39"/>
      <c r="H668" s="39"/>
      <c r="I668" s="39"/>
      <c r="J668" s="39"/>
      <c r="K668" s="39"/>
      <c r="L668" s="39"/>
      <c r="M668" s="38"/>
      <c r="N668" s="214"/>
      <c r="O668" s="39"/>
      <c r="P668" s="39"/>
      <c r="Q668" s="39"/>
      <c r="R668" s="39"/>
      <c r="S668" s="39"/>
      <c r="T668" s="39"/>
      <c r="U668" s="39"/>
      <c r="V668" s="39"/>
      <c r="W668" s="39"/>
      <c r="X668" s="87"/>
      <c r="AT668" s="17" t="s">
        <v>179</v>
      </c>
      <c r="AU668" s="17" t="s">
        <v>188</v>
      </c>
    </row>
    <row r="669" spans="2:65" s="45" customFormat="1" ht="16.5" customHeight="1" x14ac:dyDescent="0.3">
      <c r="B669" s="38"/>
      <c r="C669" s="201" t="s">
        <v>2572</v>
      </c>
      <c r="D669" s="201" t="s">
        <v>173</v>
      </c>
      <c r="E669" s="202" t="s">
        <v>2573</v>
      </c>
      <c r="F669" s="203" t="s">
        <v>2574</v>
      </c>
      <c r="G669" s="204" t="s">
        <v>1104</v>
      </c>
      <c r="H669" s="205">
        <v>17</v>
      </c>
      <c r="I669" s="7"/>
      <c r="J669" s="7"/>
      <c r="K669" s="206">
        <f>ROUND(P669*H669,2)</f>
        <v>0</v>
      </c>
      <c r="L669" s="203" t="s">
        <v>5</v>
      </c>
      <c r="M669" s="38"/>
      <c r="N669" s="207" t="s">
        <v>5</v>
      </c>
      <c r="O669" s="208" t="s">
        <v>42</v>
      </c>
      <c r="P669" s="144">
        <f>I669+J669</f>
        <v>0</v>
      </c>
      <c r="Q669" s="144">
        <f>ROUND(I669*H669,2)</f>
        <v>0</v>
      </c>
      <c r="R669" s="144">
        <f>ROUND(J669*H669,2)</f>
        <v>0</v>
      </c>
      <c r="S669" s="39"/>
      <c r="T669" s="209">
        <f>S669*H669</f>
        <v>0</v>
      </c>
      <c r="U669" s="209">
        <v>0</v>
      </c>
      <c r="V669" s="209">
        <f>U669*H669</f>
        <v>0</v>
      </c>
      <c r="W669" s="209">
        <v>0</v>
      </c>
      <c r="X669" s="210">
        <f>W669*H669</f>
        <v>0</v>
      </c>
      <c r="AR669" s="17" t="s">
        <v>177</v>
      </c>
      <c r="AT669" s="17" t="s">
        <v>173</v>
      </c>
      <c r="AU669" s="17" t="s">
        <v>188</v>
      </c>
      <c r="AY669" s="17" t="s">
        <v>171</v>
      </c>
      <c r="BE669" s="211">
        <f>IF(O669="základní",K669,0)</f>
        <v>0</v>
      </c>
      <c r="BF669" s="211">
        <f>IF(O669="snížená",K669,0)</f>
        <v>0</v>
      </c>
      <c r="BG669" s="211">
        <f>IF(O669="zákl. přenesená",K669,0)</f>
        <v>0</v>
      </c>
      <c r="BH669" s="211">
        <f>IF(O669="sníž. přenesená",K669,0)</f>
        <v>0</v>
      </c>
      <c r="BI669" s="211">
        <f>IF(O669="nulová",K669,0)</f>
        <v>0</v>
      </c>
      <c r="BJ669" s="17" t="s">
        <v>81</v>
      </c>
      <c r="BK669" s="211">
        <f>ROUND(P669*H669,2)</f>
        <v>0</v>
      </c>
      <c r="BL669" s="17" t="s">
        <v>177</v>
      </c>
      <c r="BM669" s="17" t="s">
        <v>2575</v>
      </c>
    </row>
    <row r="670" spans="2:65" s="45" customFormat="1" ht="27" x14ac:dyDescent="0.3">
      <c r="B670" s="38"/>
      <c r="D670" s="212" t="s">
        <v>179</v>
      </c>
      <c r="F670" s="213" t="s">
        <v>2020</v>
      </c>
      <c r="M670" s="38"/>
      <c r="N670" s="214"/>
      <c r="O670" s="39"/>
      <c r="P670" s="39"/>
      <c r="Q670" s="39"/>
      <c r="R670" s="39"/>
      <c r="S670" s="39"/>
      <c r="T670" s="39"/>
      <c r="U670" s="39"/>
      <c r="V670" s="39"/>
      <c r="W670" s="39"/>
      <c r="X670" s="87"/>
      <c r="AT670" s="17" t="s">
        <v>179</v>
      </c>
      <c r="AU670" s="17" t="s">
        <v>188</v>
      </c>
    </row>
    <row r="671" spans="2:65" s="188" customFormat="1" ht="29.85" customHeight="1" x14ac:dyDescent="0.3">
      <c r="B671" s="187"/>
      <c r="D671" s="189" t="s">
        <v>72</v>
      </c>
      <c r="E671" s="199" t="s">
        <v>2576</v>
      </c>
      <c r="F671" s="199" t="s">
        <v>172</v>
      </c>
      <c r="K671" s="200">
        <f>BK671</f>
        <v>0</v>
      </c>
      <c r="M671" s="187"/>
      <c r="N671" s="192"/>
      <c r="O671" s="193"/>
      <c r="P671" s="193"/>
      <c r="Q671" s="194">
        <f>Q672+Q675+Q678+Q681+Q684+Q687+Q692+Q697+Q700+Q703+Q708+Q711</f>
        <v>0</v>
      </c>
      <c r="R671" s="194">
        <f>R672+R675+R678+R681+R684+R687+R692+R697+R700+R703+R708+R711</f>
        <v>0</v>
      </c>
      <c r="S671" s="193"/>
      <c r="T671" s="195">
        <f>T672+T675+T678+T681+T684+T687+T692+T697+T700+T703+T708+T711</f>
        <v>0</v>
      </c>
      <c r="U671" s="193"/>
      <c r="V671" s="195">
        <f>V672+V675+V678+V681+V684+V687+V692+V697+V700+V703+V708+V711</f>
        <v>0</v>
      </c>
      <c r="W671" s="193"/>
      <c r="X671" s="196">
        <f>X672+X675+X678+X681+X684+X687+X692+X697+X700+X703+X708+X711</f>
        <v>0</v>
      </c>
      <c r="AR671" s="189" t="s">
        <v>81</v>
      </c>
      <c r="AT671" s="197" t="s">
        <v>72</v>
      </c>
      <c r="AU671" s="197" t="s">
        <v>81</v>
      </c>
      <c r="AY671" s="189" t="s">
        <v>171</v>
      </c>
      <c r="BK671" s="198">
        <f>BK672+BK675+BK678+BK681+BK684+BK687+BK692+BK697+BK700+BK703+BK708+BK711</f>
        <v>0</v>
      </c>
    </row>
    <row r="672" spans="2:65" s="188" customFormat="1" ht="14.85" customHeight="1" x14ac:dyDescent="0.3">
      <c r="B672" s="187"/>
      <c r="C672" s="193"/>
      <c r="D672" s="261" t="s">
        <v>72</v>
      </c>
      <c r="E672" s="263" t="s">
        <v>2577</v>
      </c>
      <c r="F672" s="263" t="s">
        <v>1121</v>
      </c>
      <c r="G672" s="193"/>
      <c r="H672" s="193"/>
      <c r="I672" s="193"/>
      <c r="J672" s="193"/>
      <c r="K672" s="274">
        <f>BK672</f>
        <v>0</v>
      </c>
      <c r="L672" s="193"/>
      <c r="M672" s="187"/>
      <c r="N672" s="192"/>
      <c r="O672" s="193"/>
      <c r="P672" s="193"/>
      <c r="Q672" s="194">
        <f>SUM(Q673:Q674)</f>
        <v>0</v>
      </c>
      <c r="R672" s="194">
        <f>SUM(R673:R674)</f>
        <v>0</v>
      </c>
      <c r="S672" s="193"/>
      <c r="T672" s="195">
        <f>SUM(T673:T674)</f>
        <v>0</v>
      </c>
      <c r="U672" s="193"/>
      <c r="V672" s="195">
        <f>SUM(V673:V674)</f>
        <v>0</v>
      </c>
      <c r="W672" s="193"/>
      <c r="X672" s="196">
        <f>SUM(X673:X674)</f>
        <v>0</v>
      </c>
      <c r="AR672" s="189" t="s">
        <v>81</v>
      </c>
      <c r="AT672" s="197" t="s">
        <v>72</v>
      </c>
      <c r="AU672" s="197" t="s">
        <v>83</v>
      </c>
      <c r="AY672" s="189" t="s">
        <v>171</v>
      </c>
      <c r="BK672" s="198">
        <f>SUM(BK673:BK674)</f>
        <v>0</v>
      </c>
    </row>
    <row r="673" spans="2:65" s="45" customFormat="1" ht="16.5" customHeight="1" x14ac:dyDescent="0.3">
      <c r="B673" s="38"/>
      <c r="C673" s="201" t="s">
        <v>1722</v>
      </c>
      <c r="D673" s="201" t="s">
        <v>173</v>
      </c>
      <c r="E673" s="202" t="s">
        <v>1122</v>
      </c>
      <c r="F673" s="203" t="s">
        <v>1123</v>
      </c>
      <c r="G673" s="204" t="s">
        <v>1124</v>
      </c>
      <c r="H673" s="205">
        <v>0.1</v>
      </c>
      <c r="I673" s="7"/>
      <c r="J673" s="7"/>
      <c r="K673" s="206">
        <f>ROUND(P673*H673,2)</f>
        <v>0</v>
      </c>
      <c r="L673" s="203" t="s">
        <v>5</v>
      </c>
      <c r="M673" s="38"/>
      <c r="N673" s="207" t="s">
        <v>5</v>
      </c>
      <c r="O673" s="208" t="s">
        <v>42</v>
      </c>
      <c r="P673" s="144">
        <f>I673+J673</f>
        <v>0</v>
      </c>
      <c r="Q673" s="144">
        <f>ROUND(I673*H673,2)</f>
        <v>0</v>
      </c>
      <c r="R673" s="144">
        <f>ROUND(J673*H673,2)</f>
        <v>0</v>
      </c>
      <c r="S673" s="39"/>
      <c r="T673" s="209">
        <f>S673*H673</f>
        <v>0</v>
      </c>
      <c r="U673" s="209">
        <v>0</v>
      </c>
      <c r="V673" s="209">
        <f>U673*H673</f>
        <v>0</v>
      </c>
      <c r="W673" s="209">
        <v>0</v>
      </c>
      <c r="X673" s="210">
        <f>W673*H673</f>
        <v>0</v>
      </c>
      <c r="AR673" s="17" t="s">
        <v>177</v>
      </c>
      <c r="AT673" s="17" t="s">
        <v>173</v>
      </c>
      <c r="AU673" s="17" t="s">
        <v>188</v>
      </c>
      <c r="AY673" s="17" t="s">
        <v>171</v>
      </c>
      <c r="BE673" s="211">
        <f>IF(O673="základní",K673,0)</f>
        <v>0</v>
      </c>
      <c r="BF673" s="211">
        <f>IF(O673="snížená",K673,0)</f>
        <v>0</v>
      </c>
      <c r="BG673" s="211">
        <f>IF(O673="zákl. přenesená",K673,0)</f>
        <v>0</v>
      </c>
      <c r="BH673" s="211">
        <f>IF(O673="sníž. přenesená",K673,0)</f>
        <v>0</v>
      </c>
      <c r="BI673" s="211">
        <f>IF(O673="nulová",K673,0)</f>
        <v>0</v>
      </c>
      <c r="BJ673" s="17" t="s">
        <v>81</v>
      </c>
      <c r="BK673" s="211">
        <f>ROUND(P673*H673,2)</f>
        <v>0</v>
      </c>
      <c r="BL673" s="17" t="s">
        <v>177</v>
      </c>
      <c r="BM673" s="17" t="s">
        <v>2578</v>
      </c>
    </row>
    <row r="674" spans="2:65" s="45" customFormat="1" ht="27" x14ac:dyDescent="0.3">
      <c r="B674" s="38"/>
      <c r="D674" s="212" t="s">
        <v>179</v>
      </c>
      <c r="F674" s="213" t="s">
        <v>2020</v>
      </c>
      <c r="M674" s="38"/>
      <c r="N674" s="214"/>
      <c r="O674" s="39"/>
      <c r="P674" s="39"/>
      <c r="Q674" s="39"/>
      <c r="R674" s="39"/>
      <c r="S674" s="39"/>
      <c r="T674" s="39"/>
      <c r="U674" s="39"/>
      <c r="V674" s="39"/>
      <c r="W674" s="39"/>
      <c r="X674" s="87"/>
      <c r="AT674" s="17" t="s">
        <v>179</v>
      </c>
      <c r="AU674" s="17" t="s">
        <v>188</v>
      </c>
    </row>
    <row r="675" spans="2:65" s="188" customFormat="1" ht="22.35" customHeight="1" x14ac:dyDescent="0.3">
      <c r="B675" s="187"/>
      <c r="C675" s="193"/>
      <c r="D675" s="261" t="s">
        <v>72</v>
      </c>
      <c r="E675" s="263" t="s">
        <v>2579</v>
      </c>
      <c r="F675" s="263" t="s">
        <v>1130</v>
      </c>
      <c r="G675" s="193"/>
      <c r="H675" s="193"/>
      <c r="I675" s="193"/>
      <c r="J675" s="193"/>
      <c r="K675" s="274">
        <f>BK675</f>
        <v>0</v>
      </c>
      <c r="L675" s="193"/>
      <c r="M675" s="187"/>
      <c r="N675" s="192"/>
      <c r="O675" s="193"/>
      <c r="P675" s="193"/>
      <c r="Q675" s="194">
        <f>SUM(Q676:Q677)</f>
        <v>0</v>
      </c>
      <c r="R675" s="194">
        <f>SUM(R676:R677)</f>
        <v>0</v>
      </c>
      <c r="S675" s="193"/>
      <c r="T675" s="195">
        <f>SUM(T676:T677)</f>
        <v>0</v>
      </c>
      <c r="U675" s="193"/>
      <c r="V675" s="195">
        <f>SUM(V676:V677)</f>
        <v>0</v>
      </c>
      <c r="W675" s="193"/>
      <c r="X675" s="196">
        <f>SUM(X676:X677)</f>
        <v>0</v>
      </c>
      <c r="AR675" s="189" t="s">
        <v>81</v>
      </c>
      <c r="AT675" s="197" t="s">
        <v>72</v>
      </c>
      <c r="AU675" s="197" t="s">
        <v>83</v>
      </c>
      <c r="AY675" s="189" t="s">
        <v>171</v>
      </c>
      <c r="BK675" s="198">
        <f>SUM(BK676:BK677)</f>
        <v>0</v>
      </c>
    </row>
    <row r="676" spans="2:65" s="45" customFormat="1" ht="16.5" customHeight="1" x14ac:dyDescent="0.3">
      <c r="B676" s="38"/>
      <c r="C676" s="201" t="s">
        <v>2580</v>
      </c>
      <c r="D676" s="201" t="s">
        <v>173</v>
      </c>
      <c r="E676" s="202" t="s">
        <v>1131</v>
      </c>
      <c r="F676" s="203" t="s">
        <v>1132</v>
      </c>
      <c r="G676" s="204" t="s">
        <v>176</v>
      </c>
      <c r="H676" s="205">
        <v>55</v>
      </c>
      <c r="I676" s="7"/>
      <c r="J676" s="7"/>
      <c r="K676" s="206">
        <f>ROUND(P676*H676,2)</f>
        <v>0</v>
      </c>
      <c r="L676" s="203" t="s">
        <v>5</v>
      </c>
      <c r="M676" s="38"/>
      <c r="N676" s="207" t="s">
        <v>5</v>
      </c>
      <c r="O676" s="208" t="s">
        <v>42</v>
      </c>
      <c r="P676" s="144">
        <f>I676+J676</f>
        <v>0</v>
      </c>
      <c r="Q676" s="144">
        <f>ROUND(I676*H676,2)</f>
        <v>0</v>
      </c>
      <c r="R676" s="144">
        <f>ROUND(J676*H676,2)</f>
        <v>0</v>
      </c>
      <c r="S676" s="39"/>
      <c r="T676" s="209">
        <f>S676*H676</f>
        <v>0</v>
      </c>
      <c r="U676" s="209">
        <v>0</v>
      </c>
      <c r="V676" s="209">
        <f>U676*H676</f>
        <v>0</v>
      </c>
      <c r="W676" s="209">
        <v>0</v>
      </c>
      <c r="X676" s="210">
        <f>W676*H676</f>
        <v>0</v>
      </c>
      <c r="AR676" s="17" t="s">
        <v>177</v>
      </c>
      <c r="AT676" s="17" t="s">
        <v>173</v>
      </c>
      <c r="AU676" s="17" t="s">
        <v>188</v>
      </c>
      <c r="AY676" s="17" t="s">
        <v>171</v>
      </c>
      <c r="BE676" s="211">
        <f>IF(O676="základní",K676,0)</f>
        <v>0</v>
      </c>
      <c r="BF676" s="211">
        <f>IF(O676="snížená",K676,0)</f>
        <v>0</v>
      </c>
      <c r="BG676" s="211">
        <f>IF(O676="zákl. přenesená",K676,0)</f>
        <v>0</v>
      </c>
      <c r="BH676" s="211">
        <f>IF(O676="sníž. přenesená",K676,0)</f>
        <v>0</v>
      </c>
      <c r="BI676" s="211">
        <f>IF(O676="nulová",K676,0)</f>
        <v>0</v>
      </c>
      <c r="BJ676" s="17" t="s">
        <v>81</v>
      </c>
      <c r="BK676" s="211">
        <f>ROUND(P676*H676,2)</f>
        <v>0</v>
      </c>
      <c r="BL676" s="17" t="s">
        <v>177</v>
      </c>
      <c r="BM676" s="17" t="s">
        <v>2581</v>
      </c>
    </row>
    <row r="677" spans="2:65" s="45" customFormat="1" ht="27" x14ac:dyDescent="0.3">
      <c r="B677" s="38"/>
      <c r="D677" s="212" t="s">
        <v>179</v>
      </c>
      <c r="F677" s="213" t="s">
        <v>2020</v>
      </c>
      <c r="M677" s="38"/>
      <c r="N677" s="214"/>
      <c r="O677" s="39"/>
      <c r="P677" s="39"/>
      <c r="Q677" s="39"/>
      <c r="R677" s="39"/>
      <c r="S677" s="39"/>
      <c r="T677" s="39"/>
      <c r="U677" s="39"/>
      <c r="V677" s="39"/>
      <c r="W677" s="39"/>
      <c r="X677" s="87"/>
      <c r="AT677" s="17" t="s">
        <v>179</v>
      </c>
      <c r="AU677" s="17" t="s">
        <v>188</v>
      </c>
    </row>
    <row r="678" spans="2:65" s="188" customFormat="1" ht="22.35" customHeight="1" x14ac:dyDescent="0.3">
      <c r="B678" s="187"/>
      <c r="D678" s="189" t="s">
        <v>72</v>
      </c>
      <c r="E678" s="199" t="s">
        <v>2582</v>
      </c>
      <c r="F678" s="199" t="s">
        <v>2583</v>
      </c>
      <c r="K678" s="200">
        <f>BK678</f>
        <v>0</v>
      </c>
      <c r="M678" s="187"/>
      <c r="N678" s="192"/>
      <c r="O678" s="193"/>
      <c r="P678" s="193"/>
      <c r="Q678" s="194">
        <f>SUM(Q679:Q680)</f>
        <v>0</v>
      </c>
      <c r="R678" s="194">
        <f>SUM(R679:R680)</f>
        <v>0</v>
      </c>
      <c r="S678" s="193"/>
      <c r="T678" s="195">
        <f>SUM(T679:T680)</f>
        <v>0</v>
      </c>
      <c r="U678" s="193"/>
      <c r="V678" s="195">
        <f>SUM(V679:V680)</f>
        <v>0</v>
      </c>
      <c r="W678" s="193"/>
      <c r="X678" s="196">
        <f>SUM(X679:X680)</f>
        <v>0</v>
      </c>
      <c r="AR678" s="189" t="s">
        <v>81</v>
      </c>
      <c r="AT678" s="197" t="s">
        <v>72</v>
      </c>
      <c r="AU678" s="197" t="s">
        <v>83</v>
      </c>
      <c r="AY678" s="189" t="s">
        <v>171</v>
      </c>
      <c r="BK678" s="198">
        <f>SUM(BK679:BK680)</f>
        <v>0</v>
      </c>
    </row>
    <row r="679" spans="2:65" s="45" customFormat="1" ht="16.5" customHeight="1" x14ac:dyDescent="0.3">
      <c r="B679" s="38"/>
      <c r="C679" s="201" t="s">
        <v>1727</v>
      </c>
      <c r="D679" s="201" t="s">
        <v>173</v>
      </c>
      <c r="E679" s="202" t="s">
        <v>2584</v>
      </c>
      <c r="F679" s="203" t="s">
        <v>2585</v>
      </c>
      <c r="G679" s="204" t="s">
        <v>195</v>
      </c>
      <c r="H679" s="205">
        <v>0.6</v>
      </c>
      <c r="I679" s="7"/>
      <c r="J679" s="7"/>
      <c r="K679" s="206">
        <f>ROUND(P679*H679,2)</f>
        <v>0</v>
      </c>
      <c r="L679" s="203" t="s">
        <v>5</v>
      </c>
      <c r="M679" s="38"/>
      <c r="N679" s="207" t="s">
        <v>5</v>
      </c>
      <c r="O679" s="208" t="s">
        <v>42</v>
      </c>
      <c r="P679" s="144">
        <f>I679+J679</f>
        <v>0</v>
      </c>
      <c r="Q679" s="144">
        <f>ROUND(I679*H679,2)</f>
        <v>0</v>
      </c>
      <c r="R679" s="144">
        <f>ROUND(J679*H679,2)</f>
        <v>0</v>
      </c>
      <c r="S679" s="39"/>
      <c r="T679" s="209">
        <f>S679*H679</f>
        <v>0</v>
      </c>
      <c r="U679" s="209">
        <v>0</v>
      </c>
      <c r="V679" s="209">
        <f>U679*H679</f>
        <v>0</v>
      </c>
      <c r="W679" s="209">
        <v>0</v>
      </c>
      <c r="X679" s="210">
        <f>W679*H679</f>
        <v>0</v>
      </c>
      <c r="AR679" s="17" t="s">
        <v>177</v>
      </c>
      <c r="AT679" s="17" t="s">
        <v>173</v>
      </c>
      <c r="AU679" s="17" t="s">
        <v>188</v>
      </c>
      <c r="AY679" s="17" t="s">
        <v>171</v>
      </c>
      <c r="BE679" s="211">
        <f>IF(O679="základní",K679,0)</f>
        <v>0</v>
      </c>
      <c r="BF679" s="211">
        <f>IF(O679="snížená",K679,0)</f>
        <v>0</v>
      </c>
      <c r="BG679" s="211">
        <f>IF(O679="zákl. přenesená",K679,0)</f>
        <v>0</v>
      </c>
      <c r="BH679" s="211">
        <f>IF(O679="sníž. přenesená",K679,0)</f>
        <v>0</v>
      </c>
      <c r="BI679" s="211">
        <f>IF(O679="nulová",K679,0)</f>
        <v>0</v>
      </c>
      <c r="BJ679" s="17" t="s">
        <v>81</v>
      </c>
      <c r="BK679" s="211">
        <f>ROUND(P679*H679,2)</f>
        <v>0</v>
      </c>
      <c r="BL679" s="17" t="s">
        <v>177</v>
      </c>
      <c r="BM679" s="17" t="s">
        <v>2586</v>
      </c>
    </row>
    <row r="680" spans="2:65" s="45" customFormat="1" ht="27" x14ac:dyDescent="0.3">
      <c r="B680" s="38"/>
      <c r="C680" s="39"/>
      <c r="D680" s="262" t="s">
        <v>179</v>
      </c>
      <c r="E680" s="39"/>
      <c r="F680" s="269" t="s">
        <v>2020</v>
      </c>
      <c r="G680" s="39"/>
      <c r="H680" s="39"/>
      <c r="I680" s="39"/>
      <c r="J680" s="39"/>
      <c r="K680" s="39"/>
      <c r="L680" s="39"/>
      <c r="M680" s="38"/>
      <c r="N680" s="214"/>
      <c r="O680" s="39"/>
      <c r="P680" s="39"/>
      <c r="Q680" s="39"/>
      <c r="R680" s="39"/>
      <c r="S680" s="39"/>
      <c r="T680" s="39"/>
      <c r="U680" s="39"/>
      <c r="V680" s="39"/>
      <c r="W680" s="39"/>
      <c r="X680" s="87"/>
      <c r="AT680" s="17" t="s">
        <v>179</v>
      </c>
      <c r="AU680" s="17" t="s">
        <v>188</v>
      </c>
    </row>
    <row r="681" spans="2:65" s="188" customFormat="1" ht="22.35" customHeight="1" x14ac:dyDescent="0.3">
      <c r="B681" s="187"/>
      <c r="D681" s="189" t="s">
        <v>72</v>
      </c>
      <c r="E681" s="199" t="s">
        <v>2587</v>
      </c>
      <c r="F681" s="199" t="s">
        <v>2588</v>
      </c>
      <c r="K681" s="200">
        <f>BK681</f>
        <v>0</v>
      </c>
      <c r="M681" s="187"/>
      <c r="N681" s="192"/>
      <c r="O681" s="193"/>
      <c r="P681" s="193"/>
      <c r="Q681" s="194">
        <f>SUM(Q682:Q683)</f>
        <v>0</v>
      </c>
      <c r="R681" s="194">
        <f>SUM(R682:R683)</f>
        <v>0</v>
      </c>
      <c r="S681" s="193"/>
      <c r="T681" s="195">
        <f>SUM(T682:T683)</f>
        <v>0</v>
      </c>
      <c r="U681" s="193"/>
      <c r="V681" s="195">
        <f>SUM(V682:V683)</f>
        <v>0</v>
      </c>
      <c r="W681" s="193"/>
      <c r="X681" s="196">
        <f>SUM(X682:X683)</f>
        <v>0</v>
      </c>
      <c r="AR681" s="189" t="s">
        <v>81</v>
      </c>
      <c r="AT681" s="197" t="s">
        <v>72</v>
      </c>
      <c r="AU681" s="197" t="s">
        <v>83</v>
      </c>
      <c r="AY681" s="189" t="s">
        <v>171</v>
      </c>
      <c r="BK681" s="198">
        <f>SUM(BK682:BK683)</f>
        <v>0</v>
      </c>
    </row>
    <row r="682" spans="2:65" s="45" customFormat="1" ht="16.5" customHeight="1" x14ac:dyDescent="0.3">
      <c r="B682" s="38"/>
      <c r="C682" s="201" t="s">
        <v>2589</v>
      </c>
      <c r="D682" s="201" t="s">
        <v>173</v>
      </c>
      <c r="E682" s="202" t="s">
        <v>2590</v>
      </c>
      <c r="F682" s="203" t="s">
        <v>2591</v>
      </c>
      <c r="G682" s="204" t="s">
        <v>195</v>
      </c>
      <c r="H682" s="205">
        <v>0.6</v>
      </c>
      <c r="I682" s="7"/>
      <c r="J682" s="7"/>
      <c r="K682" s="206">
        <f>ROUND(P682*H682,2)</f>
        <v>0</v>
      </c>
      <c r="L682" s="203" t="s">
        <v>5</v>
      </c>
      <c r="M682" s="38"/>
      <c r="N682" s="207" t="s">
        <v>5</v>
      </c>
      <c r="O682" s="208" t="s">
        <v>42</v>
      </c>
      <c r="P682" s="144">
        <f>I682+J682</f>
        <v>0</v>
      </c>
      <c r="Q682" s="144">
        <f>ROUND(I682*H682,2)</f>
        <v>0</v>
      </c>
      <c r="R682" s="144">
        <f>ROUND(J682*H682,2)</f>
        <v>0</v>
      </c>
      <c r="S682" s="39"/>
      <c r="T682" s="209">
        <f>S682*H682</f>
        <v>0</v>
      </c>
      <c r="U682" s="209">
        <v>0</v>
      </c>
      <c r="V682" s="209">
        <f>U682*H682</f>
        <v>0</v>
      </c>
      <c r="W682" s="209">
        <v>0</v>
      </c>
      <c r="X682" s="210">
        <f>W682*H682</f>
        <v>0</v>
      </c>
      <c r="AR682" s="17" t="s">
        <v>177</v>
      </c>
      <c r="AT682" s="17" t="s">
        <v>173</v>
      </c>
      <c r="AU682" s="17" t="s">
        <v>188</v>
      </c>
      <c r="AY682" s="17" t="s">
        <v>171</v>
      </c>
      <c r="BE682" s="211">
        <f>IF(O682="základní",K682,0)</f>
        <v>0</v>
      </c>
      <c r="BF682" s="211">
        <f>IF(O682="snížená",K682,0)</f>
        <v>0</v>
      </c>
      <c r="BG682" s="211">
        <f>IF(O682="zákl. přenesená",K682,0)</f>
        <v>0</v>
      </c>
      <c r="BH682" s="211">
        <f>IF(O682="sníž. přenesená",K682,0)</f>
        <v>0</v>
      </c>
      <c r="BI682" s="211">
        <f>IF(O682="nulová",K682,0)</f>
        <v>0</v>
      </c>
      <c r="BJ682" s="17" t="s">
        <v>81</v>
      </c>
      <c r="BK682" s="211">
        <f>ROUND(P682*H682,2)</f>
        <v>0</v>
      </c>
      <c r="BL682" s="17" t="s">
        <v>177</v>
      </c>
      <c r="BM682" s="17" t="s">
        <v>2592</v>
      </c>
    </row>
    <row r="683" spans="2:65" s="45" customFormat="1" ht="27" x14ac:dyDescent="0.3">
      <c r="B683" s="38"/>
      <c r="C683" s="39"/>
      <c r="D683" s="262" t="s">
        <v>179</v>
      </c>
      <c r="E683" s="39"/>
      <c r="F683" s="269" t="s">
        <v>2020</v>
      </c>
      <c r="G683" s="39"/>
      <c r="H683" s="39"/>
      <c r="I683" s="39"/>
      <c r="J683" s="39"/>
      <c r="K683" s="39"/>
      <c r="L683" s="39"/>
      <c r="M683" s="38"/>
      <c r="N683" s="214"/>
      <c r="O683" s="39"/>
      <c r="P683" s="39"/>
      <c r="Q683" s="39"/>
      <c r="R683" s="39"/>
      <c r="S683" s="39"/>
      <c r="T683" s="39"/>
      <c r="U683" s="39"/>
      <c r="V683" s="39"/>
      <c r="W683" s="39"/>
      <c r="X683" s="87"/>
      <c r="AT683" s="17" t="s">
        <v>179</v>
      </c>
      <c r="AU683" s="17" t="s">
        <v>188</v>
      </c>
    </row>
    <row r="684" spans="2:65" s="188" customFormat="1" ht="22.35" customHeight="1" x14ac:dyDescent="0.3">
      <c r="B684" s="187"/>
      <c r="D684" s="189" t="s">
        <v>72</v>
      </c>
      <c r="E684" s="199" t="s">
        <v>2593</v>
      </c>
      <c r="F684" s="199" t="s">
        <v>2594</v>
      </c>
      <c r="K684" s="200">
        <f>BK684</f>
        <v>0</v>
      </c>
      <c r="M684" s="187"/>
      <c r="N684" s="192"/>
      <c r="O684" s="193"/>
      <c r="P684" s="193"/>
      <c r="Q684" s="194">
        <f>SUM(Q685:Q686)</f>
        <v>0</v>
      </c>
      <c r="R684" s="194">
        <f>SUM(R685:R686)</f>
        <v>0</v>
      </c>
      <c r="S684" s="193"/>
      <c r="T684" s="195">
        <f>SUM(T685:T686)</f>
        <v>0</v>
      </c>
      <c r="U684" s="193"/>
      <c r="V684" s="195">
        <f>SUM(V685:V686)</f>
        <v>0</v>
      </c>
      <c r="W684" s="193"/>
      <c r="X684" s="196">
        <f>SUM(X685:X686)</f>
        <v>0</v>
      </c>
      <c r="AR684" s="189" t="s">
        <v>81</v>
      </c>
      <c r="AT684" s="197" t="s">
        <v>72</v>
      </c>
      <c r="AU684" s="197" t="s">
        <v>83</v>
      </c>
      <c r="AY684" s="189" t="s">
        <v>171</v>
      </c>
      <c r="BK684" s="198">
        <f>SUM(BK685:BK686)</f>
        <v>0</v>
      </c>
    </row>
    <row r="685" spans="2:65" s="45" customFormat="1" ht="16.5" customHeight="1" x14ac:dyDescent="0.3">
      <c r="B685" s="38"/>
      <c r="C685" s="201" t="s">
        <v>1732</v>
      </c>
      <c r="D685" s="201" t="s">
        <v>173</v>
      </c>
      <c r="E685" s="202" t="s">
        <v>2595</v>
      </c>
      <c r="F685" s="203" t="s">
        <v>2596</v>
      </c>
      <c r="G685" s="204" t="s">
        <v>195</v>
      </c>
      <c r="H685" s="205">
        <v>0.6</v>
      </c>
      <c r="I685" s="7"/>
      <c r="J685" s="7"/>
      <c r="K685" s="206">
        <f>ROUND(P685*H685,2)</f>
        <v>0</v>
      </c>
      <c r="L685" s="203" t="s">
        <v>5</v>
      </c>
      <c r="M685" s="38"/>
      <c r="N685" s="207" t="s">
        <v>5</v>
      </c>
      <c r="O685" s="208" t="s">
        <v>42</v>
      </c>
      <c r="P685" s="144">
        <f>I685+J685</f>
        <v>0</v>
      </c>
      <c r="Q685" s="144">
        <f>ROUND(I685*H685,2)</f>
        <v>0</v>
      </c>
      <c r="R685" s="144">
        <f>ROUND(J685*H685,2)</f>
        <v>0</v>
      </c>
      <c r="S685" s="39"/>
      <c r="T685" s="209">
        <f>S685*H685</f>
        <v>0</v>
      </c>
      <c r="U685" s="209">
        <v>0</v>
      </c>
      <c r="V685" s="209">
        <f>U685*H685</f>
        <v>0</v>
      </c>
      <c r="W685" s="209">
        <v>0</v>
      </c>
      <c r="X685" s="210">
        <f>W685*H685</f>
        <v>0</v>
      </c>
      <c r="AR685" s="17" t="s">
        <v>177</v>
      </c>
      <c r="AT685" s="17" t="s">
        <v>173</v>
      </c>
      <c r="AU685" s="17" t="s">
        <v>188</v>
      </c>
      <c r="AY685" s="17" t="s">
        <v>171</v>
      </c>
      <c r="BE685" s="211">
        <f>IF(O685="základní",K685,0)</f>
        <v>0</v>
      </c>
      <c r="BF685" s="211">
        <f>IF(O685="snížená",K685,0)</f>
        <v>0</v>
      </c>
      <c r="BG685" s="211">
        <f>IF(O685="zákl. přenesená",K685,0)</f>
        <v>0</v>
      </c>
      <c r="BH685" s="211">
        <f>IF(O685="sníž. přenesená",K685,0)</f>
        <v>0</v>
      </c>
      <c r="BI685" s="211">
        <f>IF(O685="nulová",K685,0)</f>
        <v>0</v>
      </c>
      <c r="BJ685" s="17" t="s">
        <v>81</v>
      </c>
      <c r="BK685" s="211">
        <f>ROUND(P685*H685,2)</f>
        <v>0</v>
      </c>
      <c r="BL685" s="17" t="s">
        <v>177</v>
      </c>
      <c r="BM685" s="17" t="s">
        <v>2597</v>
      </c>
    </row>
    <row r="686" spans="2:65" s="45" customFormat="1" ht="27" x14ac:dyDescent="0.3">
      <c r="B686" s="38"/>
      <c r="D686" s="212" t="s">
        <v>179</v>
      </c>
      <c r="F686" s="213" t="s">
        <v>2020</v>
      </c>
      <c r="M686" s="38"/>
      <c r="N686" s="214"/>
      <c r="O686" s="39"/>
      <c r="P686" s="39"/>
      <c r="Q686" s="39"/>
      <c r="R686" s="39"/>
      <c r="S686" s="39"/>
      <c r="T686" s="39"/>
      <c r="U686" s="39"/>
      <c r="V686" s="39"/>
      <c r="W686" s="39"/>
      <c r="X686" s="87"/>
      <c r="AT686" s="17" t="s">
        <v>179</v>
      </c>
      <c r="AU686" s="17" t="s">
        <v>188</v>
      </c>
    </row>
    <row r="687" spans="2:65" s="188" customFormat="1" ht="22.35" customHeight="1" x14ac:dyDescent="0.3">
      <c r="B687" s="187"/>
      <c r="C687" s="193"/>
      <c r="D687" s="261" t="s">
        <v>72</v>
      </c>
      <c r="E687" s="263" t="s">
        <v>2598</v>
      </c>
      <c r="F687" s="263" t="s">
        <v>1138</v>
      </c>
      <c r="G687" s="193"/>
      <c r="H687" s="193"/>
      <c r="I687" s="193"/>
      <c r="J687" s="193"/>
      <c r="K687" s="274">
        <f>BK687</f>
        <v>0</v>
      </c>
      <c r="L687" s="193"/>
      <c r="M687" s="187"/>
      <c r="N687" s="192"/>
      <c r="O687" s="193"/>
      <c r="P687" s="193"/>
      <c r="Q687" s="194">
        <f>SUM(Q688:Q691)</f>
        <v>0</v>
      </c>
      <c r="R687" s="194">
        <f>SUM(R688:R691)</f>
        <v>0</v>
      </c>
      <c r="S687" s="193"/>
      <c r="T687" s="195">
        <f>SUM(T688:T691)</f>
        <v>0</v>
      </c>
      <c r="U687" s="193"/>
      <c r="V687" s="195">
        <f>SUM(V688:V691)</f>
        <v>0</v>
      </c>
      <c r="W687" s="193"/>
      <c r="X687" s="196">
        <f>SUM(X688:X691)</f>
        <v>0</v>
      </c>
      <c r="AR687" s="189" t="s">
        <v>81</v>
      </c>
      <c r="AT687" s="197" t="s">
        <v>72</v>
      </c>
      <c r="AU687" s="197" t="s">
        <v>83</v>
      </c>
      <c r="AY687" s="189" t="s">
        <v>171</v>
      </c>
      <c r="BK687" s="198">
        <f>SUM(BK688:BK691)</f>
        <v>0</v>
      </c>
    </row>
    <row r="688" spans="2:65" s="45" customFormat="1" ht="16.5" customHeight="1" x14ac:dyDescent="0.3">
      <c r="B688" s="38"/>
      <c r="C688" s="201" t="s">
        <v>2599</v>
      </c>
      <c r="D688" s="201" t="s">
        <v>173</v>
      </c>
      <c r="E688" s="202" t="s">
        <v>2600</v>
      </c>
      <c r="F688" s="203" t="s">
        <v>2601</v>
      </c>
      <c r="G688" s="204" t="s">
        <v>241</v>
      </c>
      <c r="H688" s="205">
        <v>75</v>
      </c>
      <c r="I688" s="7"/>
      <c r="J688" s="7"/>
      <c r="K688" s="206">
        <f>ROUND(P688*H688,2)</f>
        <v>0</v>
      </c>
      <c r="L688" s="203" t="s">
        <v>5</v>
      </c>
      <c r="M688" s="38"/>
      <c r="N688" s="207" t="s">
        <v>5</v>
      </c>
      <c r="O688" s="208" t="s">
        <v>42</v>
      </c>
      <c r="P688" s="144">
        <f>I688+J688</f>
        <v>0</v>
      </c>
      <c r="Q688" s="144">
        <f>ROUND(I688*H688,2)</f>
        <v>0</v>
      </c>
      <c r="R688" s="144">
        <f>ROUND(J688*H688,2)</f>
        <v>0</v>
      </c>
      <c r="S688" s="39"/>
      <c r="T688" s="209">
        <f>S688*H688</f>
        <v>0</v>
      </c>
      <c r="U688" s="209">
        <v>0</v>
      </c>
      <c r="V688" s="209">
        <f>U688*H688</f>
        <v>0</v>
      </c>
      <c r="W688" s="209">
        <v>0</v>
      </c>
      <c r="X688" s="210">
        <f>W688*H688</f>
        <v>0</v>
      </c>
      <c r="AR688" s="17" t="s">
        <v>177</v>
      </c>
      <c r="AT688" s="17" t="s">
        <v>173</v>
      </c>
      <c r="AU688" s="17" t="s">
        <v>188</v>
      </c>
      <c r="AY688" s="17" t="s">
        <v>171</v>
      </c>
      <c r="BE688" s="211">
        <f>IF(O688="základní",K688,0)</f>
        <v>0</v>
      </c>
      <c r="BF688" s="211">
        <f>IF(O688="snížená",K688,0)</f>
        <v>0</v>
      </c>
      <c r="BG688" s="211">
        <f>IF(O688="zákl. přenesená",K688,0)</f>
        <v>0</v>
      </c>
      <c r="BH688" s="211">
        <f>IF(O688="sníž. přenesená",K688,0)</f>
        <v>0</v>
      </c>
      <c r="BI688" s="211">
        <f>IF(O688="nulová",K688,0)</f>
        <v>0</v>
      </c>
      <c r="BJ688" s="17" t="s">
        <v>81</v>
      </c>
      <c r="BK688" s="211">
        <f>ROUND(P688*H688,2)</f>
        <v>0</v>
      </c>
      <c r="BL688" s="17" t="s">
        <v>177</v>
      </c>
      <c r="BM688" s="17" t="s">
        <v>2602</v>
      </c>
    </row>
    <row r="689" spans="2:65" s="45" customFormat="1" ht="27" x14ac:dyDescent="0.3">
      <c r="B689" s="38"/>
      <c r="D689" s="212" t="s">
        <v>179</v>
      </c>
      <c r="F689" s="213" t="s">
        <v>2020</v>
      </c>
      <c r="M689" s="38"/>
      <c r="N689" s="214"/>
      <c r="O689" s="39"/>
      <c r="P689" s="39"/>
      <c r="Q689" s="39"/>
      <c r="R689" s="39"/>
      <c r="S689" s="39"/>
      <c r="T689" s="39"/>
      <c r="U689" s="39"/>
      <c r="V689" s="39"/>
      <c r="W689" s="39"/>
      <c r="X689" s="87"/>
      <c r="AT689" s="17" t="s">
        <v>179</v>
      </c>
      <c r="AU689" s="17" t="s">
        <v>188</v>
      </c>
    </row>
    <row r="690" spans="2:65" s="45" customFormat="1" ht="16.5" customHeight="1" x14ac:dyDescent="0.3">
      <c r="B690" s="38"/>
      <c r="C690" s="201" t="s">
        <v>1740</v>
      </c>
      <c r="D690" s="201" t="s">
        <v>173</v>
      </c>
      <c r="E690" s="202" t="s">
        <v>2603</v>
      </c>
      <c r="F690" s="203" t="s">
        <v>2604</v>
      </c>
      <c r="G690" s="204" t="s">
        <v>241</v>
      </c>
      <c r="H690" s="205">
        <v>18</v>
      </c>
      <c r="I690" s="7"/>
      <c r="J690" s="7"/>
      <c r="K690" s="206">
        <f>ROUND(P690*H690,2)</f>
        <v>0</v>
      </c>
      <c r="L690" s="203" t="s">
        <v>5</v>
      </c>
      <c r="M690" s="38"/>
      <c r="N690" s="207" t="s">
        <v>5</v>
      </c>
      <c r="O690" s="208" t="s">
        <v>42</v>
      </c>
      <c r="P690" s="144">
        <f>I690+J690</f>
        <v>0</v>
      </c>
      <c r="Q690" s="144">
        <f>ROUND(I690*H690,2)</f>
        <v>0</v>
      </c>
      <c r="R690" s="144">
        <f>ROUND(J690*H690,2)</f>
        <v>0</v>
      </c>
      <c r="S690" s="39"/>
      <c r="T690" s="209">
        <f>S690*H690</f>
        <v>0</v>
      </c>
      <c r="U690" s="209">
        <v>0</v>
      </c>
      <c r="V690" s="209">
        <f>U690*H690</f>
        <v>0</v>
      </c>
      <c r="W690" s="209">
        <v>0</v>
      </c>
      <c r="X690" s="210">
        <f>W690*H690</f>
        <v>0</v>
      </c>
      <c r="AR690" s="17" t="s">
        <v>177</v>
      </c>
      <c r="AT690" s="17" t="s">
        <v>173</v>
      </c>
      <c r="AU690" s="17" t="s">
        <v>188</v>
      </c>
      <c r="AY690" s="17" t="s">
        <v>171</v>
      </c>
      <c r="BE690" s="211">
        <f>IF(O690="základní",K690,0)</f>
        <v>0</v>
      </c>
      <c r="BF690" s="211">
        <f>IF(O690="snížená",K690,0)</f>
        <v>0</v>
      </c>
      <c r="BG690" s="211">
        <f>IF(O690="zákl. přenesená",K690,0)</f>
        <v>0</v>
      </c>
      <c r="BH690" s="211">
        <f>IF(O690="sníž. přenesená",K690,0)</f>
        <v>0</v>
      </c>
      <c r="BI690" s="211">
        <f>IF(O690="nulová",K690,0)</f>
        <v>0</v>
      </c>
      <c r="BJ690" s="17" t="s">
        <v>81</v>
      </c>
      <c r="BK690" s="211">
        <f>ROUND(P690*H690,2)</f>
        <v>0</v>
      </c>
      <c r="BL690" s="17" t="s">
        <v>177</v>
      </c>
      <c r="BM690" s="17" t="s">
        <v>2605</v>
      </c>
    </row>
    <row r="691" spans="2:65" s="45" customFormat="1" ht="27" x14ac:dyDescent="0.3">
      <c r="B691" s="38"/>
      <c r="D691" s="212" t="s">
        <v>179</v>
      </c>
      <c r="F691" s="213" t="s">
        <v>2020</v>
      </c>
      <c r="M691" s="38"/>
      <c r="N691" s="214"/>
      <c r="O691" s="39"/>
      <c r="P691" s="39"/>
      <c r="Q691" s="39"/>
      <c r="R691" s="39"/>
      <c r="S691" s="39"/>
      <c r="T691" s="39"/>
      <c r="U691" s="39"/>
      <c r="V691" s="39"/>
      <c r="W691" s="39"/>
      <c r="X691" s="87"/>
      <c r="AT691" s="17" t="s">
        <v>179</v>
      </c>
      <c r="AU691" s="17" t="s">
        <v>188</v>
      </c>
    </row>
    <row r="692" spans="2:65" s="188" customFormat="1" ht="22.35" customHeight="1" x14ac:dyDescent="0.3">
      <c r="B692" s="187"/>
      <c r="C692" s="193"/>
      <c r="D692" s="261" t="s">
        <v>72</v>
      </c>
      <c r="E692" s="263" t="s">
        <v>2606</v>
      </c>
      <c r="F692" s="263" t="s">
        <v>1157</v>
      </c>
      <c r="G692" s="193"/>
      <c r="H692" s="193"/>
      <c r="I692" s="193"/>
      <c r="J692" s="193"/>
      <c r="K692" s="274">
        <f>BK692</f>
        <v>0</v>
      </c>
      <c r="L692" s="193"/>
      <c r="M692" s="187"/>
      <c r="N692" s="192"/>
      <c r="O692" s="193"/>
      <c r="P692" s="193"/>
      <c r="Q692" s="194">
        <f>SUM(Q693:Q696)</f>
        <v>0</v>
      </c>
      <c r="R692" s="194">
        <f>SUM(R693:R696)</f>
        <v>0</v>
      </c>
      <c r="S692" s="193"/>
      <c r="T692" s="195">
        <f>SUM(T693:T696)</f>
        <v>0</v>
      </c>
      <c r="U692" s="193"/>
      <c r="V692" s="195">
        <f>SUM(V693:V696)</f>
        <v>0</v>
      </c>
      <c r="W692" s="193"/>
      <c r="X692" s="196">
        <f>SUM(X693:X696)</f>
        <v>0</v>
      </c>
      <c r="AR692" s="189" t="s">
        <v>81</v>
      </c>
      <c r="AT692" s="197" t="s">
        <v>72</v>
      </c>
      <c r="AU692" s="197" t="s">
        <v>83</v>
      </c>
      <c r="AY692" s="189" t="s">
        <v>171</v>
      </c>
      <c r="BK692" s="198">
        <f>SUM(BK693:BK696)</f>
        <v>0</v>
      </c>
    </row>
    <row r="693" spans="2:65" s="45" customFormat="1" ht="16.5" customHeight="1" x14ac:dyDescent="0.3">
      <c r="B693" s="38"/>
      <c r="C693" s="201" t="s">
        <v>2607</v>
      </c>
      <c r="D693" s="201" t="s">
        <v>173</v>
      </c>
      <c r="E693" s="202" t="s">
        <v>1158</v>
      </c>
      <c r="F693" s="203" t="s">
        <v>1159</v>
      </c>
      <c r="G693" s="204" t="s">
        <v>241</v>
      </c>
      <c r="H693" s="205">
        <v>93</v>
      </c>
      <c r="I693" s="7"/>
      <c r="J693" s="7"/>
      <c r="K693" s="206">
        <f>ROUND(P693*H693,2)</f>
        <v>0</v>
      </c>
      <c r="L693" s="203" t="s">
        <v>5</v>
      </c>
      <c r="M693" s="38"/>
      <c r="N693" s="207" t="s">
        <v>5</v>
      </c>
      <c r="O693" s="208" t="s">
        <v>42</v>
      </c>
      <c r="P693" s="144">
        <f>I693+J693</f>
        <v>0</v>
      </c>
      <c r="Q693" s="144">
        <f>ROUND(I693*H693,2)</f>
        <v>0</v>
      </c>
      <c r="R693" s="144">
        <f>ROUND(J693*H693,2)</f>
        <v>0</v>
      </c>
      <c r="S693" s="39"/>
      <c r="T693" s="209">
        <f>S693*H693</f>
        <v>0</v>
      </c>
      <c r="U693" s="209">
        <v>0</v>
      </c>
      <c r="V693" s="209">
        <f>U693*H693</f>
        <v>0</v>
      </c>
      <c r="W693" s="209">
        <v>0</v>
      </c>
      <c r="X693" s="210">
        <f>W693*H693</f>
        <v>0</v>
      </c>
      <c r="AR693" s="17" t="s">
        <v>177</v>
      </c>
      <c r="AT693" s="17" t="s">
        <v>173</v>
      </c>
      <c r="AU693" s="17" t="s">
        <v>188</v>
      </c>
      <c r="AY693" s="17" t="s">
        <v>171</v>
      </c>
      <c r="BE693" s="211">
        <f>IF(O693="základní",K693,0)</f>
        <v>0</v>
      </c>
      <c r="BF693" s="211">
        <f>IF(O693="snížená",K693,0)</f>
        <v>0</v>
      </c>
      <c r="BG693" s="211">
        <f>IF(O693="zákl. přenesená",K693,0)</f>
        <v>0</v>
      </c>
      <c r="BH693" s="211">
        <f>IF(O693="sníž. přenesená",K693,0)</f>
        <v>0</v>
      </c>
      <c r="BI693" s="211">
        <f>IF(O693="nulová",K693,0)</f>
        <v>0</v>
      </c>
      <c r="BJ693" s="17" t="s">
        <v>81</v>
      </c>
      <c r="BK693" s="211">
        <f>ROUND(P693*H693,2)</f>
        <v>0</v>
      </c>
      <c r="BL693" s="17" t="s">
        <v>177</v>
      </c>
      <c r="BM693" s="17" t="s">
        <v>2608</v>
      </c>
    </row>
    <row r="694" spans="2:65" s="45" customFormat="1" ht="27" x14ac:dyDescent="0.3">
      <c r="B694" s="38"/>
      <c r="D694" s="212" t="s">
        <v>179</v>
      </c>
      <c r="F694" s="213" t="s">
        <v>2020</v>
      </c>
      <c r="M694" s="38"/>
      <c r="N694" s="214"/>
      <c r="O694" s="39"/>
      <c r="P694" s="39"/>
      <c r="Q694" s="39"/>
      <c r="R694" s="39"/>
      <c r="S694" s="39"/>
      <c r="T694" s="39"/>
      <c r="U694" s="39"/>
      <c r="V694" s="39"/>
      <c r="W694" s="39"/>
      <c r="X694" s="87"/>
      <c r="AT694" s="17" t="s">
        <v>179</v>
      </c>
      <c r="AU694" s="17" t="s">
        <v>188</v>
      </c>
    </row>
    <row r="695" spans="2:65" s="45" customFormat="1" ht="16.5" customHeight="1" x14ac:dyDescent="0.3">
      <c r="B695" s="38"/>
      <c r="C695" s="201" t="s">
        <v>1748</v>
      </c>
      <c r="D695" s="201" t="s">
        <v>173</v>
      </c>
      <c r="E695" s="202" t="s">
        <v>1160</v>
      </c>
      <c r="F695" s="203" t="s">
        <v>1161</v>
      </c>
      <c r="G695" s="204" t="s">
        <v>241</v>
      </c>
      <c r="H695" s="205">
        <v>18</v>
      </c>
      <c r="I695" s="7"/>
      <c r="J695" s="7"/>
      <c r="K695" s="206">
        <f>ROUND(P695*H695,2)</f>
        <v>0</v>
      </c>
      <c r="L695" s="203" t="s">
        <v>5</v>
      </c>
      <c r="M695" s="38"/>
      <c r="N695" s="207" t="s">
        <v>5</v>
      </c>
      <c r="O695" s="208" t="s">
        <v>42</v>
      </c>
      <c r="P695" s="144">
        <f>I695+J695</f>
        <v>0</v>
      </c>
      <c r="Q695" s="144">
        <f>ROUND(I695*H695,2)</f>
        <v>0</v>
      </c>
      <c r="R695" s="144">
        <f>ROUND(J695*H695,2)</f>
        <v>0</v>
      </c>
      <c r="S695" s="39"/>
      <c r="T695" s="209">
        <f>S695*H695</f>
        <v>0</v>
      </c>
      <c r="U695" s="209">
        <v>0</v>
      </c>
      <c r="V695" s="209">
        <f>U695*H695</f>
        <v>0</v>
      </c>
      <c r="W695" s="209">
        <v>0</v>
      </c>
      <c r="X695" s="210">
        <f>W695*H695</f>
        <v>0</v>
      </c>
      <c r="AR695" s="17" t="s">
        <v>177</v>
      </c>
      <c r="AT695" s="17" t="s">
        <v>173</v>
      </c>
      <c r="AU695" s="17" t="s">
        <v>188</v>
      </c>
      <c r="AY695" s="17" t="s">
        <v>171</v>
      </c>
      <c r="BE695" s="211">
        <f>IF(O695="základní",K695,0)</f>
        <v>0</v>
      </c>
      <c r="BF695" s="211">
        <f>IF(O695="snížená",K695,0)</f>
        <v>0</v>
      </c>
      <c r="BG695" s="211">
        <f>IF(O695="zákl. přenesená",K695,0)</f>
        <v>0</v>
      </c>
      <c r="BH695" s="211">
        <f>IF(O695="sníž. přenesená",K695,0)</f>
        <v>0</v>
      </c>
      <c r="BI695" s="211">
        <f>IF(O695="nulová",K695,0)</f>
        <v>0</v>
      </c>
      <c r="BJ695" s="17" t="s">
        <v>81</v>
      </c>
      <c r="BK695" s="211">
        <f>ROUND(P695*H695,2)</f>
        <v>0</v>
      </c>
      <c r="BL695" s="17" t="s">
        <v>177</v>
      </c>
      <c r="BM695" s="17" t="s">
        <v>2609</v>
      </c>
    </row>
    <row r="696" spans="2:65" s="45" customFormat="1" ht="27" x14ac:dyDescent="0.3">
      <c r="B696" s="38"/>
      <c r="D696" s="212" t="s">
        <v>179</v>
      </c>
      <c r="F696" s="213" t="s">
        <v>2020</v>
      </c>
      <c r="M696" s="38"/>
      <c r="N696" s="214"/>
      <c r="O696" s="39"/>
      <c r="P696" s="39"/>
      <c r="Q696" s="39"/>
      <c r="R696" s="39"/>
      <c r="S696" s="39"/>
      <c r="T696" s="39"/>
      <c r="U696" s="39"/>
      <c r="V696" s="39"/>
      <c r="W696" s="39"/>
      <c r="X696" s="87"/>
      <c r="AT696" s="17" t="s">
        <v>179</v>
      </c>
      <c r="AU696" s="17" t="s">
        <v>188</v>
      </c>
    </row>
    <row r="697" spans="2:65" s="188" customFormat="1" ht="22.35" customHeight="1" x14ac:dyDescent="0.3">
      <c r="B697" s="187"/>
      <c r="C697" s="193"/>
      <c r="D697" s="261" t="s">
        <v>72</v>
      </c>
      <c r="E697" s="263" t="s">
        <v>2610</v>
      </c>
      <c r="F697" s="263" t="s">
        <v>1171</v>
      </c>
      <c r="G697" s="193"/>
      <c r="H697" s="193"/>
      <c r="I697" s="193"/>
      <c r="J697" s="193"/>
      <c r="K697" s="274">
        <f>BK697</f>
        <v>0</v>
      </c>
      <c r="L697" s="193"/>
      <c r="M697" s="187"/>
      <c r="N697" s="192"/>
      <c r="O697" s="193"/>
      <c r="P697" s="193"/>
      <c r="Q697" s="194">
        <f>SUM(Q698:Q699)</f>
        <v>0</v>
      </c>
      <c r="R697" s="194">
        <f>SUM(R698:R699)</f>
        <v>0</v>
      </c>
      <c r="S697" s="193"/>
      <c r="T697" s="195">
        <f>SUM(T698:T699)</f>
        <v>0</v>
      </c>
      <c r="U697" s="193"/>
      <c r="V697" s="195">
        <f>SUM(V698:V699)</f>
        <v>0</v>
      </c>
      <c r="W697" s="193"/>
      <c r="X697" s="196">
        <f>SUM(X698:X699)</f>
        <v>0</v>
      </c>
      <c r="AR697" s="189" t="s">
        <v>81</v>
      </c>
      <c r="AT697" s="197" t="s">
        <v>72</v>
      </c>
      <c r="AU697" s="197" t="s">
        <v>83</v>
      </c>
      <c r="AY697" s="189" t="s">
        <v>171</v>
      </c>
      <c r="BK697" s="198">
        <f>SUM(BK698:BK699)</f>
        <v>0</v>
      </c>
    </row>
    <row r="698" spans="2:65" s="45" customFormat="1" ht="16.5" customHeight="1" x14ac:dyDescent="0.3">
      <c r="B698" s="38"/>
      <c r="C698" s="201" t="s">
        <v>2611</v>
      </c>
      <c r="D698" s="201" t="s">
        <v>173</v>
      </c>
      <c r="E698" s="202" t="s">
        <v>1172</v>
      </c>
      <c r="F698" s="203" t="s">
        <v>1173</v>
      </c>
      <c r="G698" s="204" t="s">
        <v>241</v>
      </c>
      <c r="H698" s="205">
        <v>75</v>
      </c>
      <c r="I698" s="7"/>
      <c r="J698" s="7"/>
      <c r="K698" s="206">
        <f>ROUND(P698*H698,2)</f>
        <v>0</v>
      </c>
      <c r="L698" s="203" t="s">
        <v>5</v>
      </c>
      <c r="M698" s="38"/>
      <c r="N698" s="207" t="s">
        <v>5</v>
      </c>
      <c r="O698" s="208" t="s">
        <v>42</v>
      </c>
      <c r="P698" s="144">
        <f>I698+J698</f>
        <v>0</v>
      </c>
      <c r="Q698" s="144">
        <f>ROUND(I698*H698,2)</f>
        <v>0</v>
      </c>
      <c r="R698" s="144">
        <f>ROUND(J698*H698,2)</f>
        <v>0</v>
      </c>
      <c r="S698" s="39"/>
      <c r="T698" s="209">
        <f>S698*H698</f>
        <v>0</v>
      </c>
      <c r="U698" s="209">
        <v>0</v>
      </c>
      <c r="V698" s="209">
        <f>U698*H698</f>
        <v>0</v>
      </c>
      <c r="W698" s="209">
        <v>0</v>
      </c>
      <c r="X698" s="210">
        <f>W698*H698</f>
        <v>0</v>
      </c>
      <c r="AR698" s="17" t="s">
        <v>177</v>
      </c>
      <c r="AT698" s="17" t="s">
        <v>173</v>
      </c>
      <c r="AU698" s="17" t="s">
        <v>188</v>
      </c>
      <c r="AY698" s="17" t="s">
        <v>171</v>
      </c>
      <c r="BE698" s="211">
        <f>IF(O698="základní",K698,0)</f>
        <v>0</v>
      </c>
      <c r="BF698" s="211">
        <f>IF(O698="snížená",K698,0)</f>
        <v>0</v>
      </c>
      <c r="BG698" s="211">
        <f>IF(O698="zákl. přenesená",K698,0)</f>
        <v>0</v>
      </c>
      <c r="BH698" s="211">
        <f>IF(O698="sníž. přenesená",K698,0)</f>
        <v>0</v>
      </c>
      <c r="BI698" s="211">
        <f>IF(O698="nulová",K698,0)</f>
        <v>0</v>
      </c>
      <c r="BJ698" s="17" t="s">
        <v>81</v>
      </c>
      <c r="BK698" s="211">
        <f>ROUND(P698*H698,2)</f>
        <v>0</v>
      </c>
      <c r="BL698" s="17" t="s">
        <v>177</v>
      </c>
      <c r="BM698" s="17" t="s">
        <v>2612</v>
      </c>
    </row>
    <row r="699" spans="2:65" s="45" customFormat="1" ht="27" x14ac:dyDescent="0.3">
      <c r="B699" s="38"/>
      <c r="D699" s="212" t="s">
        <v>179</v>
      </c>
      <c r="F699" s="213" t="s">
        <v>2020</v>
      </c>
      <c r="M699" s="38"/>
      <c r="N699" s="214"/>
      <c r="O699" s="39"/>
      <c r="P699" s="39"/>
      <c r="Q699" s="39"/>
      <c r="R699" s="39"/>
      <c r="S699" s="39"/>
      <c r="T699" s="39"/>
      <c r="U699" s="39"/>
      <c r="V699" s="39"/>
      <c r="W699" s="39"/>
      <c r="X699" s="87"/>
      <c r="AT699" s="17" t="s">
        <v>179</v>
      </c>
      <c r="AU699" s="17" t="s">
        <v>188</v>
      </c>
    </row>
    <row r="700" spans="2:65" s="188" customFormat="1" ht="22.35" customHeight="1" x14ac:dyDescent="0.3">
      <c r="B700" s="187"/>
      <c r="C700" s="193"/>
      <c r="D700" s="261" t="s">
        <v>72</v>
      </c>
      <c r="E700" s="263" t="s">
        <v>2613</v>
      </c>
      <c r="F700" s="263" t="s">
        <v>2614</v>
      </c>
      <c r="G700" s="193"/>
      <c r="H700" s="193"/>
      <c r="I700" s="193"/>
      <c r="J700" s="193"/>
      <c r="K700" s="274">
        <f>BK700</f>
        <v>0</v>
      </c>
      <c r="L700" s="193"/>
      <c r="M700" s="187"/>
      <c r="N700" s="192"/>
      <c r="O700" s="193"/>
      <c r="P700" s="193"/>
      <c r="Q700" s="194">
        <f>SUM(Q701:Q702)</f>
        <v>0</v>
      </c>
      <c r="R700" s="194">
        <f>SUM(R701:R702)</f>
        <v>0</v>
      </c>
      <c r="S700" s="193"/>
      <c r="T700" s="195">
        <f>SUM(T701:T702)</f>
        <v>0</v>
      </c>
      <c r="U700" s="193"/>
      <c r="V700" s="195">
        <f>SUM(V701:V702)</f>
        <v>0</v>
      </c>
      <c r="W700" s="193"/>
      <c r="X700" s="196">
        <f>SUM(X701:X702)</f>
        <v>0</v>
      </c>
      <c r="AR700" s="189" t="s">
        <v>81</v>
      </c>
      <c r="AT700" s="197" t="s">
        <v>72</v>
      </c>
      <c r="AU700" s="197" t="s">
        <v>83</v>
      </c>
      <c r="AY700" s="189" t="s">
        <v>171</v>
      </c>
      <c r="BK700" s="198">
        <f>SUM(BK701:BK702)</f>
        <v>0</v>
      </c>
    </row>
    <row r="701" spans="2:65" s="45" customFormat="1" ht="16.5" customHeight="1" x14ac:dyDescent="0.3">
      <c r="B701" s="38"/>
      <c r="C701" s="201" t="s">
        <v>1752</v>
      </c>
      <c r="D701" s="201" t="s">
        <v>173</v>
      </c>
      <c r="E701" s="202" t="s">
        <v>2615</v>
      </c>
      <c r="F701" s="203" t="s">
        <v>2616</v>
      </c>
      <c r="G701" s="204" t="s">
        <v>241</v>
      </c>
      <c r="H701" s="205">
        <v>18</v>
      </c>
      <c r="I701" s="7"/>
      <c r="J701" s="7"/>
      <c r="K701" s="206">
        <f>ROUND(P701*H701,2)</f>
        <v>0</v>
      </c>
      <c r="L701" s="203" t="s">
        <v>5</v>
      </c>
      <c r="M701" s="38"/>
      <c r="N701" s="207" t="s">
        <v>5</v>
      </c>
      <c r="O701" s="208" t="s">
        <v>42</v>
      </c>
      <c r="P701" s="144">
        <f>I701+J701</f>
        <v>0</v>
      </c>
      <c r="Q701" s="144">
        <f>ROUND(I701*H701,2)</f>
        <v>0</v>
      </c>
      <c r="R701" s="144">
        <f>ROUND(J701*H701,2)</f>
        <v>0</v>
      </c>
      <c r="S701" s="39"/>
      <c r="T701" s="209">
        <f>S701*H701</f>
        <v>0</v>
      </c>
      <c r="U701" s="209">
        <v>0</v>
      </c>
      <c r="V701" s="209">
        <f>U701*H701</f>
        <v>0</v>
      </c>
      <c r="W701" s="209">
        <v>0</v>
      </c>
      <c r="X701" s="210">
        <f>W701*H701</f>
        <v>0</v>
      </c>
      <c r="AR701" s="17" t="s">
        <v>177</v>
      </c>
      <c r="AT701" s="17" t="s">
        <v>173</v>
      </c>
      <c r="AU701" s="17" t="s">
        <v>188</v>
      </c>
      <c r="AY701" s="17" t="s">
        <v>171</v>
      </c>
      <c r="BE701" s="211">
        <f>IF(O701="základní",K701,0)</f>
        <v>0</v>
      </c>
      <c r="BF701" s="211">
        <f>IF(O701="snížená",K701,0)</f>
        <v>0</v>
      </c>
      <c r="BG701" s="211">
        <f>IF(O701="zákl. přenesená",K701,0)</f>
        <v>0</v>
      </c>
      <c r="BH701" s="211">
        <f>IF(O701="sníž. přenesená",K701,0)</f>
        <v>0</v>
      </c>
      <c r="BI701" s="211">
        <f>IF(O701="nulová",K701,0)</f>
        <v>0</v>
      </c>
      <c r="BJ701" s="17" t="s">
        <v>81</v>
      </c>
      <c r="BK701" s="211">
        <f>ROUND(P701*H701,2)</f>
        <v>0</v>
      </c>
      <c r="BL701" s="17" t="s">
        <v>177</v>
      </c>
      <c r="BM701" s="17" t="s">
        <v>2617</v>
      </c>
    </row>
    <row r="702" spans="2:65" s="45" customFormat="1" ht="27" x14ac:dyDescent="0.3">
      <c r="B702" s="38"/>
      <c r="D702" s="212" t="s">
        <v>179</v>
      </c>
      <c r="F702" s="213" t="s">
        <v>2020</v>
      </c>
      <c r="M702" s="38"/>
      <c r="N702" s="214"/>
      <c r="O702" s="39"/>
      <c r="P702" s="39"/>
      <c r="Q702" s="39"/>
      <c r="R702" s="39"/>
      <c r="S702" s="39"/>
      <c r="T702" s="39"/>
      <c r="U702" s="39"/>
      <c r="V702" s="39"/>
      <c r="W702" s="39"/>
      <c r="X702" s="87"/>
      <c r="AT702" s="17" t="s">
        <v>179</v>
      </c>
      <c r="AU702" s="17" t="s">
        <v>188</v>
      </c>
    </row>
    <row r="703" spans="2:65" s="188" customFormat="1" ht="22.35" customHeight="1" x14ac:dyDescent="0.3">
      <c r="B703" s="187"/>
      <c r="D703" s="189" t="s">
        <v>72</v>
      </c>
      <c r="E703" s="199" t="s">
        <v>2618</v>
      </c>
      <c r="F703" s="199" t="s">
        <v>1183</v>
      </c>
      <c r="K703" s="200">
        <f>BK703</f>
        <v>0</v>
      </c>
      <c r="M703" s="187"/>
      <c r="N703" s="192"/>
      <c r="O703" s="193"/>
      <c r="P703" s="193"/>
      <c r="Q703" s="194">
        <f>SUM(Q704:Q707)</f>
        <v>0</v>
      </c>
      <c r="R703" s="194">
        <f>SUM(R704:R707)</f>
        <v>0</v>
      </c>
      <c r="S703" s="193"/>
      <c r="T703" s="195">
        <f>SUM(T704:T707)</f>
        <v>0</v>
      </c>
      <c r="U703" s="193"/>
      <c r="V703" s="195">
        <f>SUM(V704:V707)</f>
        <v>0</v>
      </c>
      <c r="W703" s="193"/>
      <c r="X703" s="196">
        <f>SUM(X704:X707)</f>
        <v>0</v>
      </c>
      <c r="AR703" s="189" t="s">
        <v>81</v>
      </c>
      <c r="AT703" s="197" t="s">
        <v>72</v>
      </c>
      <c r="AU703" s="197" t="s">
        <v>83</v>
      </c>
      <c r="AY703" s="189" t="s">
        <v>171</v>
      </c>
      <c r="BK703" s="198">
        <f>SUM(BK704:BK707)</f>
        <v>0</v>
      </c>
    </row>
    <row r="704" spans="2:65" s="45" customFormat="1" ht="16.5" customHeight="1" x14ac:dyDescent="0.3">
      <c r="B704" s="38"/>
      <c r="C704" s="201" t="s">
        <v>2619</v>
      </c>
      <c r="D704" s="201" t="s">
        <v>173</v>
      </c>
      <c r="E704" s="202" t="s">
        <v>2620</v>
      </c>
      <c r="F704" s="203" t="s">
        <v>2621</v>
      </c>
      <c r="G704" s="204" t="s">
        <v>241</v>
      </c>
      <c r="H704" s="205">
        <v>75</v>
      </c>
      <c r="I704" s="7"/>
      <c r="J704" s="7"/>
      <c r="K704" s="206">
        <f>ROUND(P704*H704,2)</f>
        <v>0</v>
      </c>
      <c r="L704" s="203" t="s">
        <v>5</v>
      </c>
      <c r="M704" s="38"/>
      <c r="N704" s="207" t="s">
        <v>5</v>
      </c>
      <c r="O704" s="208" t="s">
        <v>42</v>
      </c>
      <c r="P704" s="144">
        <f>I704+J704</f>
        <v>0</v>
      </c>
      <c r="Q704" s="144">
        <f>ROUND(I704*H704,2)</f>
        <v>0</v>
      </c>
      <c r="R704" s="144">
        <f>ROUND(J704*H704,2)</f>
        <v>0</v>
      </c>
      <c r="S704" s="39"/>
      <c r="T704" s="209">
        <f>S704*H704</f>
        <v>0</v>
      </c>
      <c r="U704" s="209">
        <v>0</v>
      </c>
      <c r="V704" s="209">
        <f>U704*H704</f>
        <v>0</v>
      </c>
      <c r="W704" s="209">
        <v>0</v>
      </c>
      <c r="X704" s="210">
        <f>W704*H704</f>
        <v>0</v>
      </c>
      <c r="AR704" s="17" t="s">
        <v>177</v>
      </c>
      <c r="AT704" s="17" t="s">
        <v>173</v>
      </c>
      <c r="AU704" s="17" t="s">
        <v>188</v>
      </c>
      <c r="AY704" s="17" t="s">
        <v>171</v>
      </c>
      <c r="BE704" s="211">
        <f>IF(O704="základní",K704,0)</f>
        <v>0</v>
      </c>
      <c r="BF704" s="211">
        <f>IF(O704="snížená",K704,0)</f>
        <v>0</v>
      </c>
      <c r="BG704" s="211">
        <f>IF(O704="zákl. přenesená",K704,0)</f>
        <v>0</v>
      </c>
      <c r="BH704" s="211">
        <f>IF(O704="sníž. přenesená",K704,0)</f>
        <v>0</v>
      </c>
      <c r="BI704" s="211">
        <f>IF(O704="nulová",K704,0)</f>
        <v>0</v>
      </c>
      <c r="BJ704" s="17" t="s">
        <v>81</v>
      </c>
      <c r="BK704" s="211">
        <f>ROUND(P704*H704,2)</f>
        <v>0</v>
      </c>
      <c r="BL704" s="17" t="s">
        <v>177</v>
      </c>
      <c r="BM704" s="17" t="s">
        <v>2622</v>
      </c>
    </row>
    <row r="705" spans="2:65" s="45" customFormat="1" ht="27" x14ac:dyDescent="0.3">
      <c r="B705" s="38"/>
      <c r="C705" s="39"/>
      <c r="D705" s="262" t="s">
        <v>179</v>
      </c>
      <c r="E705" s="39"/>
      <c r="F705" s="269" t="s">
        <v>2020</v>
      </c>
      <c r="G705" s="39"/>
      <c r="H705" s="39"/>
      <c r="I705" s="39"/>
      <c r="J705" s="39"/>
      <c r="K705" s="39"/>
      <c r="L705" s="39"/>
      <c r="M705" s="38"/>
      <c r="N705" s="214"/>
      <c r="O705" s="39"/>
      <c r="P705" s="39"/>
      <c r="Q705" s="39"/>
      <c r="R705" s="39"/>
      <c r="S705" s="39"/>
      <c r="T705" s="39"/>
      <c r="U705" s="39"/>
      <c r="V705" s="39"/>
      <c r="W705" s="39"/>
      <c r="X705" s="87"/>
      <c r="AT705" s="17" t="s">
        <v>179</v>
      </c>
      <c r="AU705" s="17" t="s">
        <v>188</v>
      </c>
    </row>
    <row r="706" spans="2:65" s="45" customFormat="1" ht="16.5" customHeight="1" x14ac:dyDescent="0.3">
      <c r="B706" s="38"/>
      <c r="C706" s="201" t="s">
        <v>1755</v>
      </c>
      <c r="D706" s="201" t="s">
        <v>173</v>
      </c>
      <c r="E706" s="202" t="s">
        <v>2623</v>
      </c>
      <c r="F706" s="203" t="s">
        <v>2624</v>
      </c>
      <c r="G706" s="204" t="s">
        <v>241</v>
      </c>
      <c r="H706" s="205">
        <v>18</v>
      </c>
      <c r="I706" s="7"/>
      <c r="J706" s="7"/>
      <c r="K706" s="206">
        <f>ROUND(P706*H706,2)</f>
        <v>0</v>
      </c>
      <c r="L706" s="203" t="s">
        <v>5</v>
      </c>
      <c r="M706" s="38"/>
      <c r="N706" s="207" t="s">
        <v>5</v>
      </c>
      <c r="O706" s="208" t="s">
        <v>42</v>
      </c>
      <c r="P706" s="144">
        <f>I706+J706</f>
        <v>0</v>
      </c>
      <c r="Q706" s="144">
        <f>ROUND(I706*H706,2)</f>
        <v>0</v>
      </c>
      <c r="R706" s="144">
        <f>ROUND(J706*H706,2)</f>
        <v>0</v>
      </c>
      <c r="S706" s="39"/>
      <c r="T706" s="209">
        <f>S706*H706</f>
        <v>0</v>
      </c>
      <c r="U706" s="209">
        <v>0</v>
      </c>
      <c r="V706" s="209">
        <f>U706*H706</f>
        <v>0</v>
      </c>
      <c r="W706" s="209">
        <v>0</v>
      </c>
      <c r="X706" s="210">
        <f>W706*H706</f>
        <v>0</v>
      </c>
      <c r="AR706" s="17" t="s">
        <v>177</v>
      </c>
      <c r="AT706" s="17" t="s">
        <v>173</v>
      </c>
      <c r="AU706" s="17" t="s">
        <v>188</v>
      </c>
      <c r="AY706" s="17" t="s">
        <v>171</v>
      </c>
      <c r="BE706" s="211">
        <f>IF(O706="základní",K706,0)</f>
        <v>0</v>
      </c>
      <c r="BF706" s="211">
        <f>IF(O706="snížená",K706,0)</f>
        <v>0</v>
      </c>
      <c r="BG706" s="211">
        <f>IF(O706="zákl. přenesená",K706,0)</f>
        <v>0</v>
      </c>
      <c r="BH706" s="211">
        <f>IF(O706="sníž. přenesená",K706,0)</f>
        <v>0</v>
      </c>
      <c r="BI706" s="211">
        <f>IF(O706="nulová",K706,0)</f>
        <v>0</v>
      </c>
      <c r="BJ706" s="17" t="s">
        <v>81</v>
      </c>
      <c r="BK706" s="211">
        <f>ROUND(P706*H706,2)</f>
        <v>0</v>
      </c>
      <c r="BL706" s="17" t="s">
        <v>177</v>
      </c>
      <c r="BM706" s="17" t="s">
        <v>2625</v>
      </c>
    </row>
    <row r="707" spans="2:65" s="45" customFormat="1" ht="27" x14ac:dyDescent="0.3">
      <c r="B707" s="38"/>
      <c r="D707" s="212" t="s">
        <v>179</v>
      </c>
      <c r="F707" s="213" t="s">
        <v>2020</v>
      </c>
      <c r="M707" s="38"/>
      <c r="N707" s="214"/>
      <c r="O707" s="39"/>
      <c r="P707" s="39"/>
      <c r="Q707" s="39"/>
      <c r="R707" s="39"/>
      <c r="S707" s="39"/>
      <c r="T707" s="39"/>
      <c r="U707" s="39"/>
      <c r="V707" s="39"/>
      <c r="W707" s="39"/>
      <c r="X707" s="87"/>
      <c r="AT707" s="17" t="s">
        <v>179</v>
      </c>
      <c r="AU707" s="17" t="s">
        <v>188</v>
      </c>
    </row>
    <row r="708" spans="2:65" s="188" customFormat="1" ht="22.35" customHeight="1" x14ac:dyDescent="0.3">
      <c r="B708" s="187"/>
      <c r="D708" s="189" t="s">
        <v>72</v>
      </c>
      <c r="E708" s="199" t="s">
        <v>2626</v>
      </c>
      <c r="F708" s="199" t="s">
        <v>1191</v>
      </c>
      <c r="K708" s="200">
        <f>BK708</f>
        <v>0</v>
      </c>
      <c r="M708" s="187"/>
      <c r="N708" s="192"/>
      <c r="O708" s="193"/>
      <c r="P708" s="193"/>
      <c r="Q708" s="194">
        <f>SUM(Q709:Q710)</f>
        <v>0</v>
      </c>
      <c r="R708" s="194">
        <f>SUM(R709:R710)</f>
        <v>0</v>
      </c>
      <c r="S708" s="193"/>
      <c r="T708" s="195">
        <f>SUM(T709:T710)</f>
        <v>0</v>
      </c>
      <c r="U708" s="193"/>
      <c r="V708" s="195">
        <f>SUM(V709:V710)</f>
        <v>0</v>
      </c>
      <c r="W708" s="193"/>
      <c r="X708" s="196">
        <f>SUM(X709:X710)</f>
        <v>0</v>
      </c>
      <c r="AR708" s="189" t="s">
        <v>81</v>
      </c>
      <c r="AT708" s="197" t="s">
        <v>72</v>
      </c>
      <c r="AU708" s="197" t="s">
        <v>83</v>
      </c>
      <c r="AY708" s="189" t="s">
        <v>171</v>
      </c>
      <c r="BK708" s="198">
        <f>SUM(BK709:BK710)</f>
        <v>0</v>
      </c>
    </row>
    <row r="709" spans="2:65" s="45" customFormat="1" ht="16.5" customHeight="1" x14ac:dyDescent="0.3">
      <c r="B709" s="38"/>
      <c r="C709" s="201" t="s">
        <v>2627</v>
      </c>
      <c r="D709" s="201" t="s">
        <v>173</v>
      </c>
      <c r="E709" s="202" t="s">
        <v>1192</v>
      </c>
      <c r="F709" s="203" t="s">
        <v>1193</v>
      </c>
      <c r="G709" s="204" t="s">
        <v>195</v>
      </c>
      <c r="H709" s="205">
        <v>1.85</v>
      </c>
      <c r="I709" s="7"/>
      <c r="J709" s="7"/>
      <c r="K709" s="206">
        <f>ROUND(P709*H709,2)</f>
        <v>0</v>
      </c>
      <c r="L709" s="203" t="s">
        <v>5</v>
      </c>
      <c r="M709" s="38"/>
      <c r="N709" s="207" t="s">
        <v>5</v>
      </c>
      <c r="O709" s="208" t="s">
        <v>42</v>
      </c>
      <c r="P709" s="144">
        <f>I709+J709</f>
        <v>0</v>
      </c>
      <c r="Q709" s="144">
        <f>ROUND(I709*H709,2)</f>
        <v>0</v>
      </c>
      <c r="R709" s="144">
        <f>ROUND(J709*H709,2)</f>
        <v>0</v>
      </c>
      <c r="S709" s="39"/>
      <c r="T709" s="209">
        <f>S709*H709</f>
        <v>0</v>
      </c>
      <c r="U709" s="209">
        <v>0</v>
      </c>
      <c r="V709" s="209">
        <f>U709*H709</f>
        <v>0</v>
      </c>
      <c r="W709" s="209">
        <v>0</v>
      </c>
      <c r="X709" s="210">
        <f>W709*H709</f>
        <v>0</v>
      </c>
      <c r="AR709" s="17" t="s">
        <v>177</v>
      </c>
      <c r="AT709" s="17" t="s">
        <v>173</v>
      </c>
      <c r="AU709" s="17" t="s">
        <v>188</v>
      </c>
      <c r="AY709" s="17" t="s">
        <v>171</v>
      </c>
      <c r="BE709" s="211">
        <f>IF(O709="základní",K709,0)</f>
        <v>0</v>
      </c>
      <c r="BF709" s="211">
        <f>IF(O709="snížená",K709,0)</f>
        <v>0</v>
      </c>
      <c r="BG709" s="211">
        <f>IF(O709="zákl. přenesená",K709,0)</f>
        <v>0</v>
      </c>
      <c r="BH709" s="211">
        <f>IF(O709="sníž. přenesená",K709,0)</f>
        <v>0</v>
      </c>
      <c r="BI709" s="211">
        <f>IF(O709="nulová",K709,0)</f>
        <v>0</v>
      </c>
      <c r="BJ709" s="17" t="s">
        <v>81</v>
      </c>
      <c r="BK709" s="211">
        <f>ROUND(P709*H709,2)</f>
        <v>0</v>
      </c>
      <c r="BL709" s="17" t="s">
        <v>177</v>
      </c>
      <c r="BM709" s="17" t="s">
        <v>2628</v>
      </c>
    </row>
    <row r="710" spans="2:65" s="45" customFormat="1" ht="27" x14ac:dyDescent="0.3">
      <c r="B710" s="38"/>
      <c r="C710" s="39"/>
      <c r="D710" s="262" t="s">
        <v>179</v>
      </c>
      <c r="E710" s="39"/>
      <c r="F710" s="269" t="s">
        <v>2020</v>
      </c>
      <c r="G710" s="39"/>
      <c r="H710" s="39"/>
      <c r="I710" s="39"/>
      <c r="J710" s="39"/>
      <c r="K710" s="39"/>
      <c r="L710" s="39"/>
      <c r="M710" s="38"/>
      <c r="N710" s="214"/>
      <c r="O710" s="39"/>
      <c r="P710" s="39"/>
      <c r="Q710" s="39"/>
      <c r="R710" s="39"/>
      <c r="S710" s="39"/>
      <c r="T710" s="39"/>
      <c r="U710" s="39"/>
      <c r="V710" s="39"/>
      <c r="W710" s="39"/>
      <c r="X710" s="87"/>
      <c r="AT710" s="17" t="s">
        <v>179</v>
      </c>
      <c r="AU710" s="17" t="s">
        <v>188</v>
      </c>
    </row>
    <row r="711" spans="2:65" s="188" customFormat="1" ht="22.35" customHeight="1" x14ac:dyDescent="0.3">
      <c r="B711" s="187"/>
      <c r="D711" s="189" t="s">
        <v>72</v>
      </c>
      <c r="E711" s="199" t="s">
        <v>2629</v>
      </c>
      <c r="F711" s="199" t="s">
        <v>1197</v>
      </c>
      <c r="K711" s="200">
        <f>BK711</f>
        <v>0</v>
      </c>
      <c r="M711" s="187"/>
      <c r="N711" s="192"/>
      <c r="O711" s="193"/>
      <c r="P711" s="193"/>
      <c r="Q711" s="194">
        <f>SUM(Q712:Q715)</f>
        <v>0</v>
      </c>
      <c r="R711" s="194">
        <f>SUM(R712:R715)</f>
        <v>0</v>
      </c>
      <c r="S711" s="193"/>
      <c r="T711" s="195">
        <f>SUM(T712:T715)</f>
        <v>0</v>
      </c>
      <c r="U711" s="193"/>
      <c r="V711" s="195">
        <f>SUM(V712:V715)</f>
        <v>0</v>
      </c>
      <c r="W711" s="193"/>
      <c r="X711" s="196">
        <f>SUM(X712:X715)</f>
        <v>0</v>
      </c>
      <c r="AR711" s="189" t="s">
        <v>81</v>
      </c>
      <c r="AT711" s="197" t="s">
        <v>72</v>
      </c>
      <c r="AU711" s="197" t="s">
        <v>83</v>
      </c>
      <c r="AY711" s="189" t="s">
        <v>171</v>
      </c>
      <c r="BK711" s="198">
        <f>SUM(BK712:BK715)</f>
        <v>0</v>
      </c>
    </row>
    <row r="712" spans="2:65" s="45" customFormat="1" ht="16.5" customHeight="1" x14ac:dyDescent="0.3">
      <c r="B712" s="38"/>
      <c r="C712" s="201" t="s">
        <v>1760</v>
      </c>
      <c r="D712" s="201" t="s">
        <v>173</v>
      </c>
      <c r="E712" s="202" t="s">
        <v>1198</v>
      </c>
      <c r="F712" s="203" t="s">
        <v>1199</v>
      </c>
      <c r="G712" s="204" t="s">
        <v>176</v>
      </c>
      <c r="H712" s="205">
        <v>55</v>
      </c>
      <c r="I712" s="7"/>
      <c r="J712" s="7"/>
      <c r="K712" s="206">
        <f>ROUND(P712*H712,2)</f>
        <v>0</v>
      </c>
      <c r="L712" s="203" t="s">
        <v>5</v>
      </c>
      <c r="M712" s="38"/>
      <c r="N712" s="207" t="s">
        <v>5</v>
      </c>
      <c r="O712" s="208" t="s">
        <v>42</v>
      </c>
      <c r="P712" s="144">
        <f>I712+J712</f>
        <v>0</v>
      </c>
      <c r="Q712" s="144">
        <f>ROUND(I712*H712,2)</f>
        <v>0</v>
      </c>
      <c r="R712" s="144">
        <f>ROUND(J712*H712,2)</f>
        <v>0</v>
      </c>
      <c r="S712" s="39"/>
      <c r="T712" s="209">
        <f>S712*H712</f>
        <v>0</v>
      </c>
      <c r="U712" s="209">
        <v>0</v>
      </c>
      <c r="V712" s="209">
        <f>U712*H712</f>
        <v>0</v>
      </c>
      <c r="W712" s="209">
        <v>0</v>
      </c>
      <c r="X712" s="210">
        <f>W712*H712</f>
        <v>0</v>
      </c>
      <c r="AR712" s="17" t="s">
        <v>177</v>
      </c>
      <c r="AT712" s="17" t="s">
        <v>173</v>
      </c>
      <c r="AU712" s="17" t="s">
        <v>188</v>
      </c>
      <c r="AY712" s="17" t="s">
        <v>171</v>
      </c>
      <c r="BE712" s="211">
        <f>IF(O712="základní",K712,0)</f>
        <v>0</v>
      </c>
      <c r="BF712" s="211">
        <f>IF(O712="snížená",K712,0)</f>
        <v>0</v>
      </c>
      <c r="BG712" s="211">
        <f>IF(O712="zákl. přenesená",K712,0)</f>
        <v>0</v>
      </c>
      <c r="BH712" s="211">
        <f>IF(O712="sníž. přenesená",K712,0)</f>
        <v>0</v>
      </c>
      <c r="BI712" s="211">
        <f>IF(O712="nulová",K712,0)</f>
        <v>0</v>
      </c>
      <c r="BJ712" s="17" t="s">
        <v>81</v>
      </c>
      <c r="BK712" s="211">
        <f>ROUND(P712*H712,2)</f>
        <v>0</v>
      </c>
      <c r="BL712" s="17" t="s">
        <v>177</v>
      </c>
      <c r="BM712" s="17" t="s">
        <v>2630</v>
      </c>
    </row>
    <row r="713" spans="2:65" s="45" customFormat="1" ht="27" x14ac:dyDescent="0.3">
      <c r="B713" s="38"/>
      <c r="C713" s="39"/>
      <c r="D713" s="262" t="s">
        <v>179</v>
      </c>
      <c r="E713" s="39"/>
      <c r="F713" s="269" t="s">
        <v>2020</v>
      </c>
      <c r="G713" s="39"/>
      <c r="H713" s="39"/>
      <c r="I713" s="39"/>
      <c r="J713" s="39"/>
      <c r="K713" s="39"/>
      <c r="L713" s="39"/>
      <c r="M713" s="38"/>
      <c r="N713" s="214"/>
      <c r="O713" s="39"/>
      <c r="P713" s="39"/>
      <c r="Q713" s="39"/>
      <c r="R713" s="39"/>
      <c r="S713" s="39"/>
      <c r="T713" s="39"/>
      <c r="U713" s="39"/>
      <c r="V713" s="39"/>
      <c r="W713" s="39"/>
      <c r="X713" s="87"/>
      <c r="AT713" s="17" t="s">
        <v>179</v>
      </c>
      <c r="AU713" s="17" t="s">
        <v>188</v>
      </c>
    </row>
    <row r="714" spans="2:65" s="45" customFormat="1" ht="16.5" customHeight="1" x14ac:dyDescent="0.3">
      <c r="B714" s="38"/>
      <c r="C714" s="201" t="s">
        <v>2631</v>
      </c>
      <c r="D714" s="201" t="s">
        <v>173</v>
      </c>
      <c r="E714" s="202" t="s">
        <v>1200</v>
      </c>
      <c r="F714" s="203" t="s">
        <v>1201</v>
      </c>
      <c r="G714" s="204" t="s">
        <v>176</v>
      </c>
      <c r="H714" s="205">
        <v>55</v>
      </c>
      <c r="I714" s="7"/>
      <c r="J714" s="7"/>
      <c r="K714" s="206">
        <f>ROUND(P714*H714,2)</f>
        <v>0</v>
      </c>
      <c r="L714" s="203" t="s">
        <v>5</v>
      </c>
      <c r="M714" s="38"/>
      <c r="N714" s="207" t="s">
        <v>5</v>
      </c>
      <c r="O714" s="208" t="s">
        <v>42</v>
      </c>
      <c r="P714" s="144">
        <f>I714+J714</f>
        <v>0</v>
      </c>
      <c r="Q714" s="144">
        <f>ROUND(I714*H714,2)</f>
        <v>0</v>
      </c>
      <c r="R714" s="144">
        <f>ROUND(J714*H714,2)</f>
        <v>0</v>
      </c>
      <c r="S714" s="39"/>
      <c r="T714" s="209">
        <f>S714*H714</f>
        <v>0</v>
      </c>
      <c r="U714" s="209">
        <v>0</v>
      </c>
      <c r="V714" s="209">
        <f>U714*H714</f>
        <v>0</v>
      </c>
      <c r="W714" s="209">
        <v>0</v>
      </c>
      <c r="X714" s="210">
        <f>W714*H714</f>
        <v>0</v>
      </c>
      <c r="AR714" s="17" t="s">
        <v>177</v>
      </c>
      <c r="AT714" s="17" t="s">
        <v>173</v>
      </c>
      <c r="AU714" s="17" t="s">
        <v>188</v>
      </c>
      <c r="AY714" s="17" t="s">
        <v>171</v>
      </c>
      <c r="BE714" s="211">
        <f>IF(O714="základní",K714,0)</f>
        <v>0</v>
      </c>
      <c r="BF714" s="211">
        <f>IF(O714="snížená",K714,0)</f>
        <v>0</v>
      </c>
      <c r="BG714" s="211">
        <f>IF(O714="zákl. přenesená",K714,0)</f>
        <v>0</v>
      </c>
      <c r="BH714" s="211">
        <f>IF(O714="sníž. přenesená",K714,0)</f>
        <v>0</v>
      </c>
      <c r="BI714" s="211">
        <f>IF(O714="nulová",K714,0)</f>
        <v>0</v>
      </c>
      <c r="BJ714" s="17" t="s">
        <v>81</v>
      </c>
      <c r="BK714" s="211">
        <f>ROUND(P714*H714,2)</f>
        <v>0</v>
      </c>
      <c r="BL714" s="17" t="s">
        <v>177</v>
      </c>
      <c r="BM714" s="17" t="s">
        <v>2632</v>
      </c>
    </row>
    <row r="715" spans="2:65" s="45" customFormat="1" ht="27" x14ac:dyDescent="0.3">
      <c r="B715" s="38"/>
      <c r="D715" s="212" t="s">
        <v>179</v>
      </c>
      <c r="F715" s="213" t="s">
        <v>2020</v>
      </c>
      <c r="M715" s="38"/>
      <c r="N715" s="251"/>
      <c r="O715" s="252"/>
      <c r="P715" s="252"/>
      <c r="Q715" s="252"/>
      <c r="R715" s="252"/>
      <c r="S715" s="252"/>
      <c r="T715" s="252"/>
      <c r="U715" s="252"/>
      <c r="V715" s="252"/>
      <c r="W715" s="252"/>
      <c r="X715" s="253"/>
      <c r="AT715" s="17" t="s">
        <v>179</v>
      </c>
      <c r="AU715" s="17" t="s">
        <v>188</v>
      </c>
    </row>
    <row r="716" spans="2:65" s="45" customFormat="1" ht="6.95" customHeight="1" x14ac:dyDescent="0.3">
      <c r="B716" s="64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38"/>
    </row>
  </sheetData>
  <sheetProtection algorithmName="SHA-512" hashValue="dGjve+JjMuHPNScfXerJCI9kysQEbu33DNU2UijeCmk8zPI1CqsjQ+EsDNNVZchnJgZXr2ivLfX7I6M4Lv1CNA==" saltValue="rVTwnnLxD4ZB6x6PE8YNKA==" spinCount="100000" sheet="1" objects="1" scenarios="1"/>
  <autoFilter ref="C185:L715">
    <sortState ref="C186:L716">
      <sortCondition ref="I185:I715"/>
    </sortState>
  </autoFilter>
  <mergeCells count="10">
    <mergeCell ref="J53:J54"/>
    <mergeCell ref="E176:H176"/>
    <mergeCell ref="E178:H178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1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4"/>
  <sheetViews>
    <sheetView showGridLines="0" workbookViewId="0">
      <pane ySplit="1" topLeftCell="A2" activePane="bottomLeft" state="frozen"/>
      <selection pane="bottomLeft" activeCell="J18" sqref="J18"/>
    </sheetView>
  </sheetViews>
  <sheetFormatPr defaultRowHeight="15" x14ac:dyDescent="0.3"/>
  <cols>
    <col min="1" max="1" width="8.33203125" style="13" customWidth="1"/>
    <col min="2" max="2" width="1.6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75" style="13" customWidth="1"/>
    <col min="7" max="7" width="8.6640625" style="13" customWidth="1"/>
    <col min="8" max="8" width="11.1640625" style="13" customWidth="1"/>
    <col min="9" max="11" width="23.5" style="13" customWidth="1"/>
    <col min="12" max="12" width="15.5" style="13" customWidth="1"/>
    <col min="13" max="13" width="9.33203125" style="13"/>
    <col min="14" max="18" width="9.33203125" style="13" hidden="1"/>
    <col min="19" max="19" width="8.1640625" style="13" hidden="1" customWidth="1"/>
    <col min="20" max="20" width="29.6640625" style="13" hidden="1" customWidth="1"/>
    <col min="21" max="21" width="16.33203125" style="13" hidden="1" customWidth="1"/>
    <col min="22" max="24" width="20" style="13" hidden="1" customWidth="1"/>
    <col min="25" max="25" width="12.33203125" style="13" hidden="1" customWidth="1"/>
    <col min="26" max="26" width="16.33203125" style="13" customWidth="1"/>
    <col min="27" max="27" width="12.33203125" style="13" customWidth="1"/>
    <col min="28" max="28" width="1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1" spans="1:70" ht="21.75" customHeight="1" x14ac:dyDescent="0.3">
      <c r="A1" s="12"/>
      <c r="B1" s="2"/>
      <c r="C1" s="2"/>
      <c r="D1" s="3" t="s">
        <v>1</v>
      </c>
      <c r="E1" s="2"/>
      <c r="F1" s="128" t="s">
        <v>125</v>
      </c>
      <c r="G1" s="129" t="s">
        <v>126</v>
      </c>
      <c r="H1" s="129"/>
      <c r="I1" s="2"/>
      <c r="J1" s="128" t="s">
        <v>127</v>
      </c>
      <c r="K1" s="3" t="s">
        <v>128</v>
      </c>
      <c r="L1" s="128" t="s">
        <v>129</v>
      </c>
      <c r="M1" s="128"/>
      <c r="N1" s="128"/>
      <c r="O1" s="128"/>
      <c r="P1" s="128"/>
      <c r="Q1" s="128"/>
      <c r="R1" s="128"/>
      <c r="S1" s="128"/>
      <c r="T1" s="12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M2" s="15" t="s">
        <v>9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T2" s="17" t="s">
        <v>115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70" ht="36.950000000000003" customHeight="1" x14ac:dyDescent="0.3">
      <c r="B4" s="21"/>
      <c r="C4" s="22"/>
      <c r="D4" s="23" t="s">
        <v>130</v>
      </c>
      <c r="E4" s="22"/>
      <c r="F4" s="22"/>
      <c r="G4" s="22"/>
      <c r="H4" s="22"/>
      <c r="I4" s="22"/>
      <c r="J4" s="22"/>
      <c r="K4" s="22"/>
      <c r="L4" s="24"/>
      <c r="N4" s="25" t="s">
        <v>14</v>
      </c>
      <c r="AT4" s="17" t="s">
        <v>6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4"/>
    </row>
    <row r="6" spans="1:70" x14ac:dyDescent="0.3">
      <c r="B6" s="21"/>
      <c r="C6" s="22"/>
      <c r="D6" s="34" t="s">
        <v>20</v>
      </c>
      <c r="E6" s="22"/>
      <c r="F6" s="22"/>
      <c r="G6" s="22"/>
      <c r="H6" s="22"/>
      <c r="I6" s="22"/>
      <c r="J6" s="22"/>
      <c r="K6" s="22"/>
      <c r="L6" s="24"/>
    </row>
    <row r="7" spans="1:70" ht="16.5" customHeight="1" x14ac:dyDescent="0.3">
      <c r="B7" s="21"/>
      <c r="C7" s="22"/>
      <c r="D7" s="22"/>
      <c r="E7" s="130" t="str">
        <f>'Rekapitulace stavby'!K6</f>
        <v>Vojenská vlečka č.10 - Čáslav - Remíza pro hnací drážní vozidlo</v>
      </c>
      <c r="F7" s="131"/>
      <c r="G7" s="131"/>
      <c r="H7" s="131"/>
      <c r="I7" s="22"/>
      <c r="J7" s="22"/>
      <c r="K7" s="22"/>
      <c r="L7" s="24"/>
    </row>
    <row r="8" spans="1:70" s="45" customFormat="1" x14ac:dyDescent="0.3">
      <c r="B8" s="38"/>
      <c r="C8" s="39"/>
      <c r="D8" s="34" t="s">
        <v>131</v>
      </c>
      <c r="E8" s="39"/>
      <c r="F8" s="39"/>
      <c r="G8" s="39"/>
      <c r="H8" s="39"/>
      <c r="I8" s="39"/>
      <c r="J8" s="39"/>
      <c r="K8" s="39"/>
      <c r="L8" s="44"/>
    </row>
    <row r="9" spans="1:70" s="45" customFormat="1" ht="36.950000000000003" customHeight="1" x14ac:dyDescent="0.3">
      <c r="B9" s="38"/>
      <c r="C9" s="39"/>
      <c r="D9" s="39"/>
      <c r="E9" s="132" t="s">
        <v>2633</v>
      </c>
      <c r="F9" s="133"/>
      <c r="G9" s="133"/>
      <c r="H9" s="133"/>
      <c r="I9" s="39"/>
      <c r="J9" s="39"/>
      <c r="K9" s="39"/>
      <c r="L9" s="44"/>
    </row>
    <row r="10" spans="1:70" s="45" customFormat="1" ht="13.5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4"/>
    </row>
    <row r="11" spans="1:70" s="45" customFormat="1" ht="14.45" customHeight="1" x14ac:dyDescent="0.3">
      <c r="B11" s="38"/>
      <c r="C11" s="39"/>
      <c r="D11" s="34" t="s">
        <v>22</v>
      </c>
      <c r="E11" s="39"/>
      <c r="F11" s="35" t="s">
        <v>5</v>
      </c>
      <c r="G11" s="39"/>
      <c r="H11" s="39"/>
      <c r="I11" s="34" t="s">
        <v>23</v>
      </c>
      <c r="J11" s="35" t="s">
        <v>5</v>
      </c>
      <c r="K11" s="39"/>
      <c r="L11" s="44"/>
    </row>
    <row r="12" spans="1:70" s="45" customFormat="1" ht="14.45" customHeight="1" x14ac:dyDescent="0.3">
      <c r="B12" s="38"/>
      <c r="C12" s="39"/>
      <c r="D12" s="34" t="s">
        <v>24</v>
      </c>
      <c r="E12" s="39"/>
      <c r="F12" s="35" t="s">
        <v>25</v>
      </c>
      <c r="G12" s="39"/>
      <c r="H12" s="39"/>
      <c r="I12" s="34" t="s">
        <v>26</v>
      </c>
      <c r="J12" s="134" t="str">
        <f>'Rekapitulace stavby'!AN8</f>
        <v>10. 2. 2017</v>
      </c>
      <c r="K12" s="39"/>
      <c r="L12" s="44"/>
    </row>
    <row r="13" spans="1:70" s="45" customFormat="1" ht="10.9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4"/>
    </row>
    <row r="14" spans="1:70" s="45" customFormat="1" ht="14.45" customHeight="1" x14ac:dyDescent="0.3">
      <c r="B14" s="38"/>
      <c r="C14" s="39"/>
      <c r="D14" s="34" t="s">
        <v>28</v>
      </c>
      <c r="E14" s="39"/>
      <c r="F14" s="39"/>
      <c r="G14" s="39"/>
      <c r="H14" s="39"/>
      <c r="I14" s="34" t="s">
        <v>29</v>
      </c>
      <c r="J14" s="35" t="str">
        <f>IF('Rekapitulace stavby'!AN10="","",'Rekapitulace stavby'!AN10)</f>
        <v/>
      </c>
      <c r="K14" s="39"/>
      <c r="L14" s="44"/>
    </row>
    <row r="15" spans="1:70" s="45" customFormat="1" ht="18" customHeight="1" x14ac:dyDescent="0.3">
      <c r="B15" s="38"/>
      <c r="C15" s="39"/>
      <c r="D15" s="39"/>
      <c r="E15" s="35" t="str">
        <f>IF('Rekapitulace stavby'!E11="","",'Rekapitulace stavby'!E11)</f>
        <v>ARMÁDNÍ SERVISNÍ, příspěvková organizace</v>
      </c>
      <c r="F15" s="39"/>
      <c r="G15" s="39"/>
      <c r="H15" s="39"/>
      <c r="I15" s="34" t="s">
        <v>31</v>
      </c>
      <c r="J15" s="35" t="str">
        <f>IF('Rekapitulace stavby'!AN11="","",'Rekapitulace stavby'!AN11)</f>
        <v/>
      </c>
      <c r="K15" s="39"/>
      <c r="L15" s="44"/>
    </row>
    <row r="16" spans="1:70" s="45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4"/>
    </row>
    <row r="17" spans="2:12" s="45" customFormat="1" ht="14.45" customHeight="1" x14ac:dyDescent="0.3">
      <c r="B17" s="38"/>
      <c r="C17" s="39"/>
      <c r="D17" s="34" t="s">
        <v>32</v>
      </c>
      <c r="E17" s="39"/>
      <c r="F17" s="39"/>
      <c r="G17" s="39"/>
      <c r="H17" s="39"/>
      <c r="I17" s="34" t="s">
        <v>29</v>
      </c>
      <c r="J17" s="35" t="str">
        <f>IF('Rekapitulace stavby'!AN13="Vyplň údaj","",IF('Rekapitulace stavby'!AN13="","",'Rekapitulace stavby'!AN13))</f>
        <v/>
      </c>
      <c r="K17" s="39"/>
      <c r="L17" s="44"/>
    </row>
    <row r="18" spans="2:12" s="45" customFormat="1" ht="18" customHeight="1" x14ac:dyDescent="0.3">
      <c r="B18" s="38"/>
      <c r="C18" s="39"/>
      <c r="D18" s="39"/>
      <c r="E18" s="35" t="str">
        <f>IF('Rekapitulace stavby'!E14="Vyplň údaj","",IF('Rekapitulace stavby'!E14="","",'Rekapitulace stavby'!E14))</f>
        <v/>
      </c>
      <c r="F18" s="39"/>
      <c r="G18" s="39"/>
      <c r="H18" s="39"/>
      <c r="I18" s="34" t="s">
        <v>31</v>
      </c>
      <c r="J18" s="35" t="str">
        <f>IF('Rekapitulace stavby'!AN14="Vyplň údaj","",IF('Rekapitulace stavby'!AN14="","",'Rekapitulace stavby'!AN14))</f>
        <v/>
      </c>
      <c r="K18" s="39"/>
      <c r="L18" s="44"/>
    </row>
    <row r="19" spans="2:12" s="45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4"/>
    </row>
    <row r="20" spans="2:12" s="45" customFormat="1" ht="14.45" customHeight="1" x14ac:dyDescent="0.3">
      <c r="B20" s="38"/>
      <c r="C20" s="39"/>
      <c r="D20" s="34" t="s">
        <v>34</v>
      </c>
      <c r="E20" s="39"/>
      <c r="F20" s="39"/>
      <c r="G20" s="39"/>
      <c r="H20" s="39"/>
      <c r="I20" s="34" t="s">
        <v>29</v>
      </c>
      <c r="J20" s="35" t="str">
        <f>IF('Rekapitulace stavby'!AN16="","",'Rekapitulace stavby'!AN16)</f>
        <v/>
      </c>
      <c r="K20" s="39"/>
      <c r="L20" s="44"/>
    </row>
    <row r="21" spans="2:12" s="45" customFormat="1" ht="18" customHeight="1" x14ac:dyDescent="0.3">
      <c r="B21" s="38"/>
      <c r="C21" s="39"/>
      <c r="D21" s="39"/>
      <c r="E21" s="35" t="str">
        <f>IF('Rekapitulace stavby'!E17="","",'Rekapitulace stavby'!E17)</f>
        <v xml:space="preserve"> </v>
      </c>
      <c r="F21" s="39"/>
      <c r="G21" s="39"/>
      <c r="H21" s="39"/>
      <c r="I21" s="34" t="s">
        <v>31</v>
      </c>
      <c r="J21" s="35" t="str">
        <f>IF('Rekapitulace stavby'!AN17="","",'Rekapitulace stavby'!AN17)</f>
        <v/>
      </c>
      <c r="K21" s="39"/>
      <c r="L21" s="44"/>
    </row>
    <row r="22" spans="2:12" s="45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4"/>
    </row>
    <row r="23" spans="2:12" s="45" customFormat="1" ht="14.45" customHeight="1" x14ac:dyDescent="0.3">
      <c r="B23" s="38"/>
      <c r="C23" s="39"/>
      <c r="D23" s="34" t="s">
        <v>36</v>
      </c>
      <c r="E23" s="39"/>
      <c r="F23" s="39"/>
      <c r="G23" s="39"/>
      <c r="H23" s="39"/>
      <c r="I23" s="39"/>
      <c r="J23" s="39"/>
      <c r="K23" s="39"/>
      <c r="L23" s="44"/>
    </row>
    <row r="24" spans="2:12" s="138" customFormat="1" ht="16.5" customHeight="1" x14ac:dyDescent="0.3">
      <c r="B24" s="135"/>
      <c r="C24" s="136"/>
      <c r="D24" s="136"/>
      <c r="E24" s="36" t="s">
        <v>2634</v>
      </c>
      <c r="F24" s="36"/>
      <c r="G24" s="36"/>
      <c r="H24" s="36"/>
      <c r="I24" s="136"/>
      <c r="J24" s="136"/>
      <c r="K24" s="136"/>
      <c r="L24" s="137"/>
    </row>
    <row r="25" spans="2:12" s="45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4"/>
    </row>
    <row r="26" spans="2:12" s="45" customFormat="1" ht="6.95" customHeight="1" x14ac:dyDescent="0.3">
      <c r="B26" s="38"/>
      <c r="C26" s="39"/>
      <c r="D26" s="83"/>
      <c r="E26" s="83"/>
      <c r="F26" s="83"/>
      <c r="G26" s="83"/>
      <c r="H26" s="83"/>
      <c r="I26" s="83"/>
      <c r="J26" s="83"/>
      <c r="K26" s="83"/>
      <c r="L26" s="139"/>
    </row>
    <row r="27" spans="2:12" s="45" customFormat="1" x14ac:dyDescent="0.3">
      <c r="B27" s="38"/>
      <c r="C27" s="39"/>
      <c r="D27" s="39"/>
      <c r="E27" s="34" t="s">
        <v>134</v>
      </c>
      <c r="F27" s="39"/>
      <c r="G27" s="39"/>
      <c r="H27" s="39"/>
      <c r="I27" s="39"/>
      <c r="J27" s="39"/>
      <c r="K27" s="140">
        <f>I58</f>
        <v>0</v>
      </c>
      <c r="L27" s="44"/>
    </row>
    <row r="28" spans="2:12" s="45" customFormat="1" x14ac:dyDescent="0.3">
      <c r="B28" s="38"/>
      <c r="C28" s="39"/>
      <c r="D28" s="39"/>
      <c r="E28" s="34" t="s">
        <v>135</v>
      </c>
      <c r="F28" s="39"/>
      <c r="G28" s="39"/>
      <c r="H28" s="39"/>
      <c r="I28" s="39"/>
      <c r="J28" s="39"/>
      <c r="K28" s="140">
        <f>J58</f>
        <v>0</v>
      </c>
      <c r="L28" s="44"/>
    </row>
    <row r="29" spans="2:12" s="45" customFormat="1" ht="25.35" customHeight="1" x14ac:dyDescent="0.3">
      <c r="B29" s="38"/>
      <c r="C29" s="39"/>
      <c r="D29" s="141" t="s">
        <v>37</v>
      </c>
      <c r="E29" s="39"/>
      <c r="F29" s="39"/>
      <c r="G29" s="39"/>
      <c r="H29" s="39"/>
      <c r="I29" s="39"/>
      <c r="J29" s="39"/>
      <c r="K29" s="142">
        <f>ROUND(K86,2)</f>
        <v>0</v>
      </c>
      <c r="L29" s="44"/>
    </row>
    <row r="30" spans="2:12" s="45" customFormat="1" ht="6.95" customHeight="1" x14ac:dyDescent="0.3">
      <c r="B30" s="38"/>
      <c r="C30" s="39"/>
      <c r="D30" s="83"/>
      <c r="E30" s="83"/>
      <c r="F30" s="83"/>
      <c r="G30" s="83"/>
      <c r="H30" s="83"/>
      <c r="I30" s="83"/>
      <c r="J30" s="83"/>
      <c r="K30" s="83"/>
      <c r="L30" s="139"/>
    </row>
    <row r="31" spans="2:12" s="45" customFormat="1" ht="14.45" customHeight="1" x14ac:dyDescent="0.3">
      <c r="B31" s="38"/>
      <c r="C31" s="39"/>
      <c r="D31" s="39"/>
      <c r="E31" s="39"/>
      <c r="F31" s="143" t="s">
        <v>39</v>
      </c>
      <c r="G31" s="39"/>
      <c r="H31" s="39"/>
      <c r="I31" s="143" t="s">
        <v>38</v>
      </c>
      <c r="J31" s="39"/>
      <c r="K31" s="143" t="s">
        <v>40</v>
      </c>
      <c r="L31" s="44"/>
    </row>
    <row r="32" spans="2:12" s="45" customFormat="1" ht="14.45" customHeight="1" x14ac:dyDescent="0.3">
      <c r="B32" s="38"/>
      <c r="C32" s="39"/>
      <c r="D32" s="49" t="s">
        <v>41</v>
      </c>
      <c r="E32" s="49" t="s">
        <v>42</v>
      </c>
      <c r="F32" s="144">
        <f>ROUND(SUM(BE86:BE253), 2)</f>
        <v>0</v>
      </c>
      <c r="G32" s="39"/>
      <c r="H32" s="39"/>
      <c r="I32" s="145">
        <v>0.21</v>
      </c>
      <c r="J32" s="39"/>
      <c r="K32" s="144">
        <f>ROUND(ROUND((SUM(BE86:BE253)), 2)*I32, 2)</f>
        <v>0</v>
      </c>
      <c r="L32" s="44"/>
    </row>
    <row r="33" spans="2:12" s="45" customFormat="1" ht="14.45" customHeight="1" x14ac:dyDescent="0.3">
      <c r="B33" s="38"/>
      <c r="C33" s="39"/>
      <c r="D33" s="39"/>
      <c r="E33" s="49" t="s">
        <v>43</v>
      </c>
      <c r="F33" s="144">
        <f>ROUND(SUM(BF86:BF253), 2)</f>
        <v>0</v>
      </c>
      <c r="G33" s="39"/>
      <c r="H33" s="39"/>
      <c r="I33" s="145">
        <v>0.15</v>
      </c>
      <c r="J33" s="39"/>
      <c r="K33" s="144">
        <f>ROUND(ROUND((SUM(BF86:BF253)), 2)*I33, 2)</f>
        <v>0</v>
      </c>
      <c r="L33" s="44"/>
    </row>
    <row r="34" spans="2:12" s="45" customFormat="1" ht="14.45" hidden="1" customHeight="1" x14ac:dyDescent="0.3">
      <c r="B34" s="38"/>
      <c r="C34" s="39"/>
      <c r="D34" s="39"/>
      <c r="E34" s="49" t="s">
        <v>44</v>
      </c>
      <c r="F34" s="144">
        <f>ROUND(SUM(BG86:BG253), 2)</f>
        <v>0</v>
      </c>
      <c r="G34" s="39"/>
      <c r="H34" s="39"/>
      <c r="I34" s="145">
        <v>0.21</v>
      </c>
      <c r="J34" s="39"/>
      <c r="K34" s="144">
        <v>0</v>
      </c>
      <c r="L34" s="44"/>
    </row>
    <row r="35" spans="2:12" s="45" customFormat="1" ht="14.45" hidden="1" customHeight="1" x14ac:dyDescent="0.3">
      <c r="B35" s="38"/>
      <c r="C35" s="39"/>
      <c r="D35" s="39"/>
      <c r="E35" s="49" t="s">
        <v>45</v>
      </c>
      <c r="F35" s="144">
        <f>ROUND(SUM(BH86:BH253), 2)</f>
        <v>0</v>
      </c>
      <c r="G35" s="39"/>
      <c r="H35" s="39"/>
      <c r="I35" s="145">
        <v>0.15</v>
      </c>
      <c r="J35" s="39"/>
      <c r="K35" s="144">
        <v>0</v>
      </c>
      <c r="L35" s="44"/>
    </row>
    <row r="36" spans="2:12" s="45" customFormat="1" ht="14.45" hidden="1" customHeight="1" x14ac:dyDescent="0.3">
      <c r="B36" s="38"/>
      <c r="C36" s="39"/>
      <c r="D36" s="39"/>
      <c r="E36" s="49" t="s">
        <v>46</v>
      </c>
      <c r="F36" s="144">
        <f>ROUND(SUM(BI86:BI253), 2)</f>
        <v>0</v>
      </c>
      <c r="G36" s="39"/>
      <c r="H36" s="39"/>
      <c r="I36" s="145">
        <v>0</v>
      </c>
      <c r="J36" s="39"/>
      <c r="K36" s="144">
        <v>0</v>
      </c>
      <c r="L36" s="44"/>
    </row>
    <row r="37" spans="2:12" s="45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4"/>
    </row>
    <row r="38" spans="2:12" s="45" customFormat="1" ht="25.35" customHeight="1" x14ac:dyDescent="0.3">
      <c r="B38" s="38"/>
      <c r="C38" s="146"/>
      <c r="D38" s="147" t="s">
        <v>47</v>
      </c>
      <c r="E38" s="90"/>
      <c r="F38" s="90"/>
      <c r="G38" s="148" t="s">
        <v>48</v>
      </c>
      <c r="H38" s="149" t="s">
        <v>49</v>
      </c>
      <c r="I38" s="90"/>
      <c r="J38" s="90"/>
      <c r="K38" s="150">
        <f>SUM(K29:K36)</f>
        <v>0</v>
      </c>
      <c r="L38" s="151"/>
    </row>
    <row r="39" spans="2:12" s="45" customFormat="1" ht="14.45" customHeight="1" x14ac:dyDescent="0.3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3" spans="2:12" s="45" customFormat="1" ht="6.95" customHeight="1" x14ac:dyDescent="0.3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152"/>
    </row>
    <row r="44" spans="2:12" s="45" customFormat="1" ht="36.950000000000003" customHeight="1" x14ac:dyDescent="0.3">
      <c r="B44" s="38"/>
      <c r="C44" s="23" t="s">
        <v>136</v>
      </c>
      <c r="D44" s="39"/>
      <c r="E44" s="39"/>
      <c r="F44" s="39"/>
      <c r="G44" s="39"/>
      <c r="H44" s="39"/>
      <c r="I44" s="39"/>
      <c r="J44" s="39"/>
      <c r="K44" s="39"/>
      <c r="L44" s="44"/>
    </row>
    <row r="45" spans="2:12" s="45" customFormat="1" ht="6.95" customHeight="1" x14ac:dyDescent="0.3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4"/>
    </row>
    <row r="46" spans="2:12" s="45" customFormat="1" ht="14.45" customHeight="1" x14ac:dyDescent="0.3">
      <c r="B46" s="38"/>
      <c r="C46" s="34" t="s">
        <v>20</v>
      </c>
      <c r="D46" s="39"/>
      <c r="E46" s="39"/>
      <c r="F46" s="39"/>
      <c r="G46" s="39"/>
      <c r="H46" s="39"/>
      <c r="I46" s="39"/>
      <c r="J46" s="39"/>
      <c r="K46" s="39"/>
      <c r="L46" s="44"/>
    </row>
    <row r="47" spans="2:12" s="45" customFormat="1" ht="16.5" customHeight="1" x14ac:dyDescent="0.3">
      <c r="B47" s="38"/>
      <c r="C47" s="39"/>
      <c r="D47" s="39"/>
      <c r="E47" s="130" t="str">
        <f>E7</f>
        <v>Vojenská vlečka č.10 - Čáslav - Remíza pro hnací drážní vozidlo</v>
      </c>
      <c r="F47" s="131"/>
      <c r="G47" s="131"/>
      <c r="H47" s="131"/>
      <c r="I47" s="39"/>
      <c r="J47" s="39"/>
      <c r="K47" s="39"/>
      <c r="L47" s="44"/>
    </row>
    <row r="48" spans="2:12" s="45" customFormat="1" ht="14.45" customHeight="1" x14ac:dyDescent="0.3">
      <c r="B48" s="38"/>
      <c r="C48" s="34" t="s">
        <v>131</v>
      </c>
      <c r="D48" s="39"/>
      <c r="E48" s="39"/>
      <c r="F48" s="39"/>
      <c r="G48" s="39"/>
      <c r="H48" s="39"/>
      <c r="I48" s="39"/>
      <c r="J48" s="39"/>
      <c r="K48" s="39"/>
      <c r="L48" s="44"/>
    </row>
    <row r="49" spans="2:47" s="45" customFormat="1" ht="17.25" customHeight="1" x14ac:dyDescent="0.3">
      <c r="B49" s="38"/>
      <c r="C49" s="39"/>
      <c r="D49" s="39"/>
      <c r="E49" s="132" t="str">
        <f>E9</f>
        <v>E.2.4.3 - Vytápění</v>
      </c>
      <c r="F49" s="133"/>
      <c r="G49" s="133"/>
      <c r="H49" s="133"/>
      <c r="I49" s="39"/>
      <c r="J49" s="39"/>
      <c r="K49" s="39"/>
      <c r="L49" s="44"/>
    </row>
    <row r="50" spans="2:47" s="45" customFormat="1" ht="6.95" customHeight="1" x14ac:dyDescent="0.3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4"/>
    </row>
    <row r="51" spans="2:47" s="45" customFormat="1" ht="18" customHeight="1" x14ac:dyDescent="0.3">
      <c r="B51" s="38"/>
      <c r="C51" s="34" t="s">
        <v>24</v>
      </c>
      <c r="D51" s="39"/>
      <c r="E51" s="39"/>
      <c r="F51" s="35" t="str">
        <f>F12</f>
        <v>Chotusice</v>
      </c>
      <c r="G51" s="39"/>
      <c r="H51" s="39"/>
      <c r="I51" s="34" t="s">
        <v>26</v>
      </c>
      <c r="J51" s="134" t="str">
        <f>IF(J12="","",J12)</f>
        <v>10. 2. 2017</v>
      </c>
      <c r="K51" s="39"/>
      <c r="L51" s="44"/>
    </row>
    <row r="52" spans="2:47" s="45" customFormat="1" ht="6.95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4"/>
    </row>
    <row r="53" spans="2:47" s="45" customFormat="1" x14ac:dyDescent="0.3">
      <c r="B53" s="38"/>
      <c r="C53" s="34" t="s">
        <v>28</v>
      </c>
      <c r="D53" s="39"/>
      <c r="E53" s="39"/>
      <c r="F53" s="35" t="str">
        <f>E15</f>
        <v>ARMÁDNÍ SERVISNÍ, příspěvková organizace</v>
      </c>
      <c r="G53" s="39"/>
      <c r="H53" s="39"/>
      <c r="I53" s="34" t="s">
        <v>34</v>
      </c>
      <c r="J53" s="36" t="str">
        <f>E21</f>
        <v xml:space="preserve"> </v>
      </c>
      <c r="K53" s="39"/>
      <c r="L53" s="44"/>
    </row>
    <row r="54" spans="2:47" s="45" customFormat="1" ht="14.45" customHeight="1" x14ac:dyDescent="0.3">
      <c r="B54" s="38"/>
      <c r="C54" s="34" t="s">
        <v>32</v>
      </c>
      <c r="D54" s="39"/>
      <c r="E54" s="39"/>
      <c r="F54" s="35" t="str">
        <f>IF(E18="","",E18)</f>
        <v/>
      </c>
      <c r="G54" s="39"/>
      <c r="H54" s="39"/>
      <c r="I54" s="39"/>
      <c r="J54" s="153"/>
      <c r="K54" s="39"/>
      <c r="L54" s="44"/>
    </row>
    <row r="55" spans="2:47" s="45" customFormat="1" ht="10.35" customHeight="1" x14ac:dyDescent="0.3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4"/>
    </row>
    <row r="56" spans="2:47" s="45" customFormat="1" ht="29.25" customHeight="1" x14ac:dyDescent="0.3">
      <c r="B56" s="38"/>
      <c r="C56" s="154" t="s">
        <v>137</v>
      </c>
      <c r="D56" s="146"/>
      <c r="E56" s="146"/>
      <c r="F56" s="146"/>
      <c r="G56" s="146"/>
      <c r="H56" s="146"/>
      <c r="I56" s="155" t="s">
        <v>138</v>
      </c>
      <c r="J56" s="155" t="s">
        <v>139</v>
      </c>
      <c r="K56" s="155" t="s">
        <v>140</v>
      </c>
      <c r="L56" s="156"/>
    </row>
    <row r="57" spans="2:47" s="45" customFormat="1" ht="10.3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4"/>
    </row>
    <row r="58" spans="2:47" s="45" customFormat="1" ht="29.25" customHeight="1" x14ac:dyDescent="0.3">
      <c r="B58" s="38"/>
      <c r="C58" s="157" t="s">
        <v>141</v>
      </c>
      <c r="D58" s="39"/>
      <c r="E58" s="39"/>
      <c r="F58" s="39"/>
      <c r="G58" s="39"/>
      <c r="H58" s="39"/>
      <c r="I58" s="142">
        <f t="shared" ref="I58:J60" si="0">Q86</f>
        <v>0</v>
      </c>
      <c r="J58" s="142">
        <f t="shared" si="0"/>
        <v>0</v>
      </c>
      <c r="K58" s="142">
        <f>K86</f>
        <v>0</v>
      </c>
      <c r="L58" s="44"/>
      <c r="AU58" s="17" t="s">
        <v>142</v>
      </c>
    </row>
    <row r="59" spans="2:47" s="164" customFormat="1" ht="24.95" customHeight="1" x14ac:dyDescent="0.3">
      <c r="B59" s="158"/>
      <c r="C59" s="159"/>
      <c r="D59" s="160" t="s">
        <v>2635</v>
      </c>
      <c r="E59" s="161"/>
      <c r="F59" s="161"/>
      <c r="G59" s="161"/>
      <c r="H59" s="161"/>
      <c r="I59" s="162">
        <f t="shared" si="0"/>
        <v>0</v>
      </c>
      <c r="J59" s="162">
        <f t="shared" si="0"/>
        <v>0</v>
      </c>
      <c r="K59" s="162">
        <f>K87</f>
        <v>0</v>
      </c>
      <c r="L59" s="163"/>
    </row>
    <row r="60" spans="2:47" s="171" customFormat="1" ht="19.899999999999999" customHeight="1" x14ac:dyDescent="0.3">
      <c r="B60" s="165"/>
      <c r="C60" s="166"/>
      <c r="D60" s="167" t="s">
        <v>2636</v>
      </c>
      <c r="E60" s="168"/>
      <c r="F60" s="168"/>
      <c r="G60" s="168"/>
      <c r="H60" s="168"/>
      <c r="I60" s="169">
        <f t="shared" si="0"/>
        <v>0</v>
      </c>
      <c r="J60" s="169">
        <f t="shared" si="0"/>
        <v>0</v>
      </c>
      <c r="K60" s="169">
        <f>K88</f>
        <v>0</v>
      </c>
      <c r="L60" s="170"/>
    </row>
    <row r="61" spans="2:47" s="171" customFormat="1" ht="19.899999999999999" customHeight="1" x14ac:dyDescent="0.3">
      <c r="B61" s="165"/>
      <c r="C61" s="166"/>
      <c r="D61" s="167" t="s">
        <v>2637</v>
      </c>
      <c r="E61" s="168"/>
      <c r="F61" s="168"/>
      <c r="G61" s="168"/>
      <c r="H61" s="168"/>
      <c r="I61" s="169">
        <f>Q93</f>
        <v>0</v>
      </c>
      <c r="J61" s="169">
        <f>R93</f>
        <v>0</v>
      </c>
      <c r="K61" s="169">
        <f>K93</f>
        <v>0</v>
      </c>
      <c r="L61" s="170"/>
    </row>
    <row r="62" spans="2:47" s="171" customFormat="1" ht="19.899999999999999" customHeight="1" x14ac:dyDescent="0.3">
      <c r="B62" s="165"/>
      <c r="C62" s="166"/>
      <c r="D62" s="167" t="s">
        <v>2638</v>
      </c>
      <c r="E62" s="168"/>
      <c r="F62" s="168"/>
      <c r="G62" s="168"/>
      <c r="H62" s="168"/>
      <c r="I62" s="169">
        <f>Q114</f>
        <v>0</v>
      </c>
      <c r="J62" s="169">
        <f>R114</f>
        <v>0</v>
      </c>
      <c r="K62" s="169">
        <f>K114</f>
        <v>0</v>
      </c>
      <c r="L62" s="170"/>
    </row>
    <row r="63" spans="2:47" s="171" customFormat="1" ht="19.899999999999999" customHeight="1" x14ac:dyDescent="0.3">
      <c r="B63" s="165"/>
      <c r="C63" s="166"/>
      <c r="D63" s="167" t="s">
        <v>2639</v>
      </c>
      <c r="E63" s="168"/>
      <c r="F63" s="168"/>
      <c r="G63" s="168"/>
      <c r="H63" s="168"/>
      <c r="I63" s="169">
        <f>Q119</f>
        <v>0</v>
      </c>
      <c r="J63" s="169">
        <f>R119</f>
        <v>0</v>
      </c>
      <c r="K63" s="169">
        <f>K119</f>
        <v>0</v>
      </c>
      <c r="L63" s="170"/>
    </row>
    <row r="64" spans="2:47" s="171" customFormat="1" ht="19.899999999999999" customHeight="1" x14ac:dyDescent="0.3">
      <c r="B64" s="165"/>
      <c r="C64" s="166"/>
      <c r="D64" s="167" t="s">
        <v>2640</v>
      </c>
      <c r="E64" s="168"/>
      <c r="F64" s="168"/>
      <c r="G64" s="168"/>
      <c r="H64" s="168"/>
      <c r="I64" s="169">
        <f>Q160</f>
        <v>0</v>
      </c>
      <c r="J64" s="169">
        <f>R160</f>
        <v>0</v>
      </c>
      <c r="K64" s="169">
        <f>K160</f>
        <v>0</v>
      </c>
      <c r="L64" s="170"/>
    </row>
    <row r="65" spans="2:13" s="171" customFormat="1" ht="19.899999999999999" customHeight="1" x14ac:dyDescent="0.3">
      <c r="B65" s="165"/>
      <c r="C65" s="166"/>
      <c r="D65" s="167" t="s">
        <v>2641</v>
      </c>
      <c r="E65" s="168"/>
      <c r="F65" s="168"/>
      <c r="G65" s="168"/>
      <c r="H65" s="168"/>
      <c r="I65" s="169">
        <f>Q181</f>
        <v>0</v>
      </c>
      <c r="J65" s="169">
        <f>R181</f>
        <v>0</v>
      </c>
      <c r="K65" s="169">
        <f>K181</f>
        <v>0</v>
      </c>
      <c r="L65" s="170"/>
    </row>
    <row r="66" spans="2:13" s="171" customFormat="1" ht="19.899999999999999" customHeight="1" x14ac:dyDescent="0.3">
      <c r="B66" s="165"/>
      <c r="C66" s="166"/>
      <c r="D66" s="167" t="s">
        <v>2642</v>
      </c>
      <c r="E66" s="168"/>
      <c r="F66" s="168"/>
      <c r="G66" s="168"/>
      <c r="H66" s="168"/>
      <c r="I66" s="169">
        <f>Q206</f>
        <v>0</v>
      </c>
      <c r="J66" s="169">
        <f>R206</f>
        <v>0</v>
      </c>
      <c r="K66" s="169">
        <f>K206</f>
        <v>0</v>
      </c>
      <c r="L66" s="170"/>
    </row>
    <row r="67" spans="2:13" s="45" customFormat="1" ht="21.75" customHeight="1" x14ac:dyDescent="0.3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44"/>
    </row>
    <row r="68" spans="2:13" s="45" customFormat="1" ht="6.95" customHeight="1" x14ac:dyDescent="0.3"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66"/>
    </row>
    <row r="72" spans="2:13" s="45" customFormat="1" ht="6.95" customHeight="1" x14ac:dyDescent="0.3">
      <c r="B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38"/>
    </row>
    <row r="73" spans="2:13" s="45" customFormat="1" ht="36.950000000000003" customHeight="1" x14ac:dyDescent="0.3">
      <c r="B73" s="38"/>
      <c r="C73" s="69" t="s">
        <v>151</v>
      </c>
      <c r="M73" s="38"/>
    </row>
    <row r="74" spans="2:13" s="45" customFormat="1" ht="6.95" customHeight="1" x14ac:dyDescent="0.3">
      <c r="B74" s="38"/>
      <c r="M74" s="38"/>
    </row>
    <row r="75" spans="2:13" s="45" customFormat="1" ht="14.45" customHeight="1" x14ac:dyDescent="0.3">
      <c r="B75" s="38"/>
      <c r="C75" s="71" t="s">
        <v>20</v>
      </c>
      <c r="M75" s="38"/>
    </row>
    <row r="76" spans="2:13" s="45" customFormat="1" ht="16.5" customHeight="1" x14ac:dyDescent="0.3">
      <c r="B76" s="38"/>
      <c r="E76" s="172" t="str">
        <f>E7</f>
        <v>Vojenská vlečka č.10 - Čáslav - Remíza pro hnací drážní vozidlo</v>
      </c>
      <c r="F76" s="173"/>
      <c r="G76" s="173"/>
      <c r="H76" s="173"/>
      <c r="M76" s="38"/>
    </row>
    <row r="77" spans="2:13" s="45" customFormat="1" ht="14.45" customHeight="1" x14ac:dyDescent="0.3">
      <c r="B77" s="38"/>
      <c r="C77" s="71" t="s">
        <v>131</v>
      </c>
      <c r="M77" s="38"/>
    </row>
    <row r="78" spans="2:13" s="45" customFormat="1" ht="17.25" customHeight="1" x14ac:dyDescent="0.3">
      <c r="B78" s="38"/>
      <c r="E78" s="76" t="str">
        <f>E9</f>
        <v>E.2.4.3 - Vytápění</v>
      </c>
      <c r="F78" s="174"/>
      <c r="G78" s="174"/>
      <c r="H78" s="174"/>
      <c r="M78" s="38"/>
    </row>
    <row r="79" spans="2:13" s="45" customFormat="1" ht="6.95" customHeight="1" x14ac:dyDescent="0.3">
      <c r="B79" s="38"/>
      <c r="M79" s="38"/>
    </row>
    <row r="80" spans="2:13" s="45" customFormat="1" ht="18" customHeight="1" x14ac:dyDescent="0.3">
      <c r="B80" s="38"/>
      <c r="C80" s="71" t="s">
        <v>24</v>
      </c>
      <c r="F80" s="175" t="str">
        <f>F12</f>
        <v>Chotusice</v>
      </c>
      <c r="I80" s="71" t="s">
        <v>26</v>
      </c>
      <c r="J80" s="176" t="str">
        <f>IF(J12="","",J12)</f>
        <v>10. 2. 2017</v>
      </c>
      <c r="M80" s="38"/>
    </row>
    <row r="81" spans="2:65" s="45" customFormat="1" ht="6.95" customHeight="1" x14ac:dyDescent="0.3">
      <c r="B81" s="38"/>
      <c r="M81" s="38"/>
    </row>
    <row r="82" spans="2:65" s="45" customFormat="1" x14ac:dyDescent="0.3">
      <c r="B82" s="38"/>
      <c r="C82" s="71" t="s">
        <v>28</v>
      </c>
      <c r="F82" s="175" t="str">
        <f>E15</f>
        <v>ARMÁDNÍ SERVISNÍ, příspěvková organizace</v>
      </c>
      <c r="I82" s="71" t="s">
        <v>34</v>
      </c>
      <c r="J82" s="175" t="str">
        <f>E21</f>
        <v xml:space="preserve"> </v>
      </c>
      <c r="M82" s="38"/>
    </row>
    <row r="83" spans="2:65" s="45" customFormat="1" ht="14.45" customHeight="1" x14ac:dyDescent="0.3">
      <c r="B83" s="38"/>
      <c r="C83" s="71" t="s">
        <v>32</v>
      </c>
      <c r="F83" s="175" t="str">
        <f>IF(E18="","",E18)</f>
        <v/>
      </c>
      <c r="M83" s="38"/>
    </row>
    <row r="84" spans="2:65" s="45" customFormat="1" ht="10.35" customHeight="1" x14ac:dyDescent="0.3">
      <c r="B84" s="38"/>
      <c r="M84" s="38"/>
    </row>
    <row r="85" spans="2:65" s="181" customFormat="1" ht="29.25" customHeight="1" x14ac:dyDescent="0.3">
      <c r="B85" s="177"/>
      <c r="C85" s="178" t="s">
        <v>152</v>
      </c>
      <c r="D85" s="179" t="s">
        <v>56</v>
      </c>
      <c r="E85" s="179" t="s">
        <v>52</v>
      </c>
      <c r="F85" s="179" t="s">
        <v>153</v>
      </c>
      <c r="G85" s="179" t="s">
        <v>154</v>
      </c>
      <c r="H85" s="179" t="s">
        <v>155</v>
      </c>
      <c r="I85" s="179" t="s">
        <v>156</v>
      </c>
      <c r="J85" s="179" t="s">
        <v>157</v>
      </c>
      <c r="K85" s="179" t="s">
        <v>140</v>
      </c>
      <c r="L85" s="180" t="s">
        <v>158</v>
      </c>
      <c r="M85" s="177"/>
      <c r="N85" s="94" t="s">
        <v>159</v>
      </c>
      <c r="O85" s="95" t="s">
        <v>41</v>
      </c>
      <c r="P85" s="95" t="s">
        <v>160</v>
      </c>
      <c r="Q85" s="95" t="s">
        <v>161</v>
      </c>
      <c r="R85" s="95" t="s">
        <v>162</v>
      </c>
      <c r="S85" s="95" t="s">
        <v>163</v>
      </c>
      <c r="T85" s="95" t="s">
        <v>164</v>
      </c>
      <c r="U85" s="95" t="s">
        <v>165</v>
      </c>
      <c r="V85" s="95" t="s">
        <v>166</v>
      </c>
      <c r="W85" s="95" t="s">
        <v>167</v>
      </c>
      <c r="X85" s="96" t="s">
        <v>168</v>
      </c>
    </row>
    <row r="86" spans="2:65" s="45" customFormat="1" ht="29.25" customHeight="1" x14ac:dyDescent="0.35">
      <c r="B86" s="38"/>
      <c r="C86" s="98" t="s">
        <v>141</v>
      </c>
      <c r="K86" s="182">
        <f>BK86</f>
        <v>0</v>
      </c>
      <c r="M86" s="38"/>
      <c r="N86" s="97"/>
      <c r="O86" s="83"/>
      <c r="P86" s="83"/>
      <c r="Q86" s="183">
        <f>Q87</f>
        <v>0</v>
      </c>
      <c r="R86" s="183">
        <f>R87</f>
        <v>0</v>
      </c>
      <c r="S86" s="83"/>
      <c r="T86" s="184">
        <f>T87</f>
        <v>0</v>
      </c>
      <c r="U86" s="83"/>
      <c r="V86" s="184">
        <f>V87</f>
        <v>0</v>
      </c>
      <c r="W86" s="83"/>
      <c r="X86" s="185">
        <f>X87</f>
        <v>0</v>
      </c>
      <c r="AT86" s="17" t="s">
        <v>72</v>
      </c>
      <c r="AU86" s="17" t="s">
        <v>142</v>
      </c>
      <c r="BK86" s="186">
        <f>BK87</f>
        <v>0</v>
      </c>
    </row>
    <row r="87" spans="2:65" s="188" customFormat="1" ht="37.35" customHeight="1" x14ac:dyDescent="0.35">
      <c r="B87" s="187"/>
      <c r="C87" s="193"/>
      <c r="D87" s="261" t="s">
        <v>72</v>
      </c>
      <c r="E87" s="266" t="s">
        <v>884</v>
      </c>
      <c r="F87" s="266" t="s">
        <v>2643</v>
      </c>
      <c r="G87" s="193"/>
      <c r="H87" s="193"/>
      <c r="I87" s="193"/>
      <c r="J87" s="193"/>
      <c r="K87" s="275">
        <f>BK87</f>
        <v>0</v>
      </c>
      <c r="L87" s="193"/>
      <c r="M87" s="187"/>
      <c r="N87" s="192"/>
      <c r="O87" s="193"/>
      <c r="P87" s="193"/>
      <c r="Q87" s="194">
        <f>Q88+Q93+Q114+Q119+Q160+Q181+Q206</f>
        <v>0</v>
      </c>
      <c r="R87" s="194">
        <f>R88+R93+R114+R119+R160+R181+R206</f>
        <v>0</v>
      </c>
      <c r="S87" s="193"/>
      <c r="T87" s="195">
        <f>T88+T93+T114+T119+T160+T181+T206</f>
        <v>0</v>
      </c>
      <c r="U87" s="193"/>
      <c r="V87" s="195">
        <f>V88+V93+V114+V119+V160+V181+V206</f>
        <v>0</v>
      </c>
      <c r="W87" s="193"/>
      <c r="X87" s="196">
        <f>X88+X93+X114+X119+X160+X181+X206</f>
        <v>0</v>
      </c>
      <c r="AR87" s="189" t="s">
        <v>81</v>
      </c>
      <c r="AT87" s="197" t="s">
        <v>72</v>
      </c>
      <c r="AU87" s="197" t="s">
        <v>73</v>
      </c>
      <c r="AY87" s="189" t="s">
        <v>171</v>
      </c>
      <c r="BK87" s="198">
        <f>BK88+BK93+BK114+BK119+BK160+BK181+BK206</f>
        <v>0</v>
      </c>
    </row>
    <row r="88" spans="2:65" s="188" customFormat="1" ht="19.899999999999999" customHeight="1" x14ac:dyDescent="0.3">
      <c r="B88" s="187"/>
      <c r="D88" s="189" t="s">
        <v>72</v>
      </c>
      <c r="E88" s="199" t="s">
        <v>886</v>
      </c>
      <c r="F88" s="199" t="s">
        <v>2644</v>
      </c>
      <c r="K88" s="200">
        <f>BK88</f>
        <v>0</v>
      </c>
      <c r="M88" s="187"/>
      <c r="N88" s="192"/>
      <c r="O88" s="193"/>
      <c r="P88" s="193"/>
      <c r="Q88" s="194">
        <f>SUM(Q89:Q92)</f>
        <v>0</v>
      </c>
      <c r="R88" s="194">
        <f>SUM(R89:R92)</f>
        <v>0</v>
      </c>
      <c r="S88" s="193"/>
      <c r="T88" s="195">
        <f>SUM(T89:T92)</f>
        <v>0</v>
      </c>
      <c r="U88" s="193"/>
      <c r="V88" s="195">
        <f>SUM(V89:V92)</f>
        <v>0</v>
      </c>
      <c r="W88" s="193"/>
      <c r="X88" s="196">
        <f>SUM(X89:X92)</f>
        <v>0</v>
      </c>
      <c r="AR88" s="189" t="s">
        <v>81</v>
      </c>
      <c r="AT88" s="197" t="s">
        <v>72</v>
      </c>
      <c r="AU88" s="197" t="s">
        <v>81</v>
      </c>
      <c r="AY88" s="189" t="s">
        <v>171</v>
      </c>
      <c r="BK88" s="198">
        <f>SUM(BK89:BK92)</f>
        <v>0</v>
      </c>
    </row>
    <row r="89" spans="2:65" s="45" customFormat="1" ht="16.5" customHeight="1" x14ac:dyDescent="0.3">
      <c r="B89" s="38"/>
      <c r="C89" s="201" t="s">
        <v>81</v>
      </c>
      <c r="D89" s="201" t="s">
        <v>173</v>
      </c>
      <c r="E89" s="202" t="s">
        <v>2645</v>
      </c>
      <c r="F89" s="203" t="s">
        <v>2646</v>
      </c>
      <c r="G89" s="204" t="s">
        <v>582</v>
      </c>
      <c r="H89" s="9"/>
      <c r="I89" s="7"/>
      <c r="J89" s="7"/>
      <c r="K89" s="206">
        <f>ROUND(P89*H89,2)</f>
        <v>0</v>
      </c>
      <c r="L89" s="203" t="s">
        <v>5</v>
      </c>
      <c r="M89" s="38"/>
      <c r="N89" s="207" t="s">
        <v>5</v>
      </c>
      <c r="O89" s="208" t="s">
        <v>42</v>
      </c>
      <c r="P89" s="144">
        <f>I89+J89</f>
        <v>0</v>
      </c>
      <c r="Q89" s="144">
        <f>ROUND(I89*H89,2)</f>
        <v>0</v>
      </c>
      <c r="R89" s="144">
        <f>ROUND(J89*H89,2)</f>
        <v>0</v>
      </c>
      <c r="S89" s="39"/>
      <c r="T89" s="209">
        <f>S89*H89</f>
        <v>0</v>
      </c>
      <c r="U89" s="209">
        <v>0</v>
      </c>
      <c r="V89" s="209">
        <f>U89*H89</f>
        <v>0</v>
      </c>
      <c r="W89" s="209">
        <v>0</v>
      </c>
      <c r="X89" s="210">
        <f>W89*H89</f>
        <v>0</v>
      </c>
      <c r="AR89" s="17" t="s">
        <v>177</v>
      </c>
      <c r="AT89" s="17" t="s">
        <v>173</v>
      </c>
      <c r="AU89" s="17" t="s">
        <v>83</v>
      </c>
      <c r="AY89" s="17" t="s">
        <v>171</v>
      </c>
      <c r="BE89" s="211">
        <f>IF(O89="základní",K89,0)</f>
        <v>0</v>
      </c>
      <c r="BF89" s="211">
        <f>IF(O89="snížená",K89,0)</f>
        <v>0</v>
      </c>
      <c r="BG89" s="211">
        <f>IF(O89="zákl. přenesená",K89,0)</f>
        <v>0</v>
      </c>
      <c r="BH89" s="211">
        <f>IF(O89="sníž. přenesená",K89,0)</f>
        <v>0</v>
      </c>
      <c r="BI89" s="211">
        <f>IF(O89="nulová",K89,0)</f>
        <v>0</v>
      </c>
      <c r="BJ89" s="17" t="s">
        <v>81</v>
      </c>
      <c r="BK89" s="211">
        <f>ROUND(P89*H89,2)</f>
        <v>0</v>
      </c>
      <c r="BL89" s="17" t="s">
        <v>177</v>
      </c>
      <c r="BM89" s="17" t="s">
        <v>83</v>
      </c>
    </row>
    <row r="90" spans="2:65" s="45" customFormat="1" ht="40.5" x14ac:dyDescent="0.3">
      <c r="B90" s="38"/>
      <c r="D90" s="212" t="s">
        <v>179</v>
      </c>
      <c r="F90" s="213" t="s">
        <v>2647</v>
      </c>
      <c r="M90" s="38"/>
      <c r="N90" s="214"/>
      <c r="O90" s="39"/>
      <c r="P90" s="39"/>
      <c r="Q90" s="39"/>
      <c r="R90" s="39"/>
      <c r="S90" s="39"/>
      <c r="T90" s="39"/>
      <c r="U90" s="39"/>
      <c r="V90" s="39"/>
      <c r="W90" s="39"/>
      <c r="X90" s="87"/>
      <c r="AT90" s="17" t="s">
        <v>179</v>
      </c>
      <c r="AU90" s="17" t="s">
        <v>83</v>
      </c>
    </row>
    <row r="91" spans="2:65" s="45" customFormat="1" ht="16.5" customHeight="1" x14ac:dyDescent="0.3">
      <c r="B91" s="38"/>
      <c r="C91" s="201" t="s">
        <v>83</v>
      </c>
      <c r="D91" s="201" t="s">
        <v>173</v>
      </c>
      <c r="E91" s="202" t="s">
        <v>2648</v>
      </c>
      <c r="F91" s="203" t="s">
        <v>2649</v>
      </c>
      <c r="G91" s="204" t="s">
        <v>582</v>
      </c>
      <c r="H91" s="9"/>
      <c r="I91" s="7"/>
      <c r="J91" s="7"/>
      <c r="K91" s="206">
        <f>ROUND(P91*H91,2)</f>
        <v>0</v>
      </c>
      <c r="L91" s="203" t="s">
        <v>5</v>
      </c>
      <c r="M91" s="38"/>
      <c r="N91" s="207" t="s">
        <v>5</v>
      </c>
      <c r="O91" s="208" t="s">
        <v>42</v>
      </c>
      <c r="P91" s="144">
        <f>I91+J91</f>
        <v>0</v>
      </c>
      <c r="Q91" s="144">
        <f>ROUND(I91*H91,2)</f>
        <v>0</v>
      </c>
      <c r="R91" s="144">
        <f>ROUND(J91*H91,2)</f>
        <v>0</v>
      </c>
      <c r="S91" s="39"/>
      <c r="T91" s="209">
        <f>S91*H91</f>
        <v>0</v>
      </c>
      <c r="U91" s="209">
        <v>0</v>
      </c>
      <c r="V91" s="209">
        <f>U91*H91</f>
        <v>0</v>
      </c>
      <c r="W91" s="209">
        <v>0</v>
      </c>
      <c r="X91" s="210">
        <f>W91*H91</f>
        <v>0</v>
      </c>
      <c r="AR91" s="17" t="s">
        <v>177</v>
      </c>
      <c r="AT91" s="17" t="s">
        <v>173</v>
      </c>
      <c r="AU91" s="17" t="s">
        <v>83</v>
      </c>
      <c r="AY91" s="17" t="s">
        <v>171</v>
      </c>
      <c r="BE91" s="211">
        <f>IF(O91="základní",K91,0)</f>
        <v>0</v>
      </c>
      <c r="BF91" s="211">
        <f>IF(O91="snížená",K91,0)</f>
        <v>0</v>
      </c>
      <c r="BG91" s="211">
        <f>IF(O91="zákl. přenesená",K91,0)</f>
        <v>0</v>
      </c>
      <c r="BH91" s="211">
        <f>IF(O91="sníž. přenesená",K91,0)</f>
        <v>0</v>
      </c>
      <c r="BI91" s="211">
        <f>IF(O91="nulová",K91,0)</f>
        <v>0</v>
      </c>
      <c r="BJ91" s="17" t="s">
        <v>81</v>
      </c>
      <c r="BK91" s="211">
        <f>ROUND(P91*H91,2)</f>
        <v>0</v>
      </c>
      <c r="BL91" s="17" t="s">
        <v>177</v>
      </c>
      <c r="BM91" s="17" t="s">
        <v>177</v>
      </c>
    </row>
    <row r="92" spans="2:65" s="45" customFormat="1" ht="27" x14ac:dyDescent="0.3">
      <c r="B92" s="38"/>
      <c r="D92" s="212" t="s">
        <v>179</v>
      </c>
      <c r="F92" s="213" t="s">
        <v>2650</v>
      </c>
      <c r="M92" s="38"/>
      <c r="N92" s="214"/>
      <c r="O92" s="39"/>
      <c r="P92" s="39"/>
      <c r="Q92" s="39"/>
      <c r="R92" s="39"/>
      <c r="S92" s="39"/>
      <c r="T92" s="39"/>
      <c r="U92" s="39"/>
      <c r="V92" s="39"/>
      <c r="W92" s="39"/>
      <c r="X92" s="87"/>
      <c r="AT92" s="17" t="s">
        <v>179</v>
      </c>
      <c r="AU92" s="17" t="s">
        <v>83</v>
      </c>
    </row>
    <row r="93" spans="2:65" s="188" customFormat="1" ht="29.85" customHeight="1" x14ac:dyDescent="0.3">
      <c r="B93" s="187"/>
      <c r="C93" s="193"/>
      <c r="D93" s="261" t="s">
        <v>72</v>
      </c>
      <c r="E93" s="263" t="s">
        <v>915</v>
      </c>
      <c r="F93" s="263" t="s">
        <v>2651</v>
      </c>
      <c r="G93" s="193"/>
      <c r="H93" s="193"/>
      <c r="I93" s="193"/>
      <c r="J93" s="193"/>
      <c r="K93" s="274">
        <f>BK93</f>
        <v>0</v>
      </c>
      <c r="L93" s="193"/>
      <c r="M93" s="187"/>
      <c r="N93" s="192"/>
      <c r="O93" s="193"/>
      <c r="P93" s="193"/>
      <c r="Q93" s="194">
        <f>SUM(Q94:Q113)</f>
        <v>0</v>
      </c>
      <c r="R93" s="194">
        <f>SUM(R94:R113)</f>
        <v>0</v>
      </c>
      <c r="S93" s="193"/>
      <c r="T93" s="195">
        <f>SUM(T94:T113)</f>
        <v>0</v>
      </c>
      <c r="U93" s="193"/>
      <c r="V93" s="195">
        <f>SUM(V94:V113)</f>
        <v>0</v>
      </c>
      <c r="W93" s="193"/>
      <c r="X93" s="196">
        <f>SUM(X94:X113)</f>
        <v>0</v>
      </c>
      <c r="AR93" s="189" t="s">
        <v>81</v>
      </c>
      <c r="AT93" s="197" t="s">
        <v>72</v>
      </c>
      <c r="AU93" s="197" t="s">
        <v>81</v>
      </c>
      <c r="AY93" s="189" t="s">
        <v>171</v>
      </c>
      <c r="BK93" s="198">
        <f>SUM(BK94:BK113)</f>
        <v>0</v>
      </c>
    </row>
    <row r="94" spans="2:65" s="45" customFormat="1" ht="25.5" customHeight="1" x14ac:dyDescent="0.3">
      <c r="B94" s="38"/>
      <c r="C94" s="201" t="s">
        <v>81</v>
      </c>
      <c r="D94" s="201" t="s">
        <v>173</v>
      </c>
      <c r="E94" s="202" t="s">
        <v>2652</v>
      </c>
      <c r="F94" s="203" t="s">
        <v>2653</v>
      </c>
      <c r="G94" s="204" t="s">
        <v>241</v>
      </c>
      <c r="H94" s="205">
        <v>85</v>
      </c>
      <c r="I94" s="7"/>
      <c r="J94" s="7"/>
      <c r="K94" s="206">
        <f>ROUND(P94*H94,2)</f>
        <v>0</v>
      </c>
      <c r="L94" s="203" t="s">
        <v>5</v>
      </c>
      <c r="M94" s="38"/>
      <c r="N94" s="207" t="s">
        <v>5</v>
      </c>
      <c r="O94" s="208" t="s">
        <v>42</v>
      </c>
      <c r="P94" s="144">
        <f>I94+J94</f>
        <v>0</v>
      </c>
      <c r="Q94" s="144">
        <f>ROUND(I94*H94,2)</f>
        <v>0</v>
      </c>
      <c r="R94" s="144">
        <f>ROUND(J94*H94,2)</f>
        <v>0</v>
      </c>
      <c r="S94" s="39"/>
      <c r="T94" s="209">
        <f>S94*H94</f>
        <v>0</v>
      </c>
      <c r="U94" s="209">
        <v>0</v>
      </c>
      <c r="V94" s="209">
        <f>U94*H94</f>
        <v>0</v>
      </c>
      <c r="W94" s="209">
        <v>0</v>
      </c>
      <c r="X94" s="210">
        <f>W94*H94</f>
        <v>0</v>
      </c>
      <c r="AR94" s="17" t="s">
        <v>177</v>
      </c>
      <c r="AT94" s="17" t="s">
        <v>173</v>
      </c>
      <c r="AU94" s="17" t="s">
        <v>83</v>
      </c>
      <c r="AY94" s="17" t="s">
        <v>171</v>
      </c>
      <c r="BE94" s="211">
        <f>IF(O94="základní",K94,0)</f>
        <v>0</v>
      </c>
      <c r="BF94" s="211">
        <f>IF(O94="snížená",K94,0)</f>
        <v>0</v>
      </c>
      <c r="BG94" s="211">
        <f>IF(O94="zákl. přenesená",K94,0)</f>
        <v>0</v>
      </c>
      <c r="BH94" s="211">
        <f>IF(O94="sníž. přenesená",K94,0)</f>
        <v>0</v>
      </c>
      <c r="BI94" s="211">
        <f>IF(O94="nulová",K94,0)</f>
        <v>0</v>
      </c>
      <c r="BJ94" s="17" t="s">
        <v>81</v>
      </c>
      <c r="BK94" s="211">
        <f>ROUND(P94*H94,2)</f>
        <v>0</v>
      </c>
      <c r="BL94" s="17" t="s">
        <v>177</v>
      </c>
      <c r="BM94" s="17" t="s">
        <v>206</v>
      </c>
    </row>
    <row r="95" spans="2:65" s="45" customFormat="1" ht="27" x14ac:dyDescent="0.3">
      <c r="B95" s="38"/>
      <c r="D95" s="212" t="s">
        <v>179</v>
      </c>
      <c r="F95" s="213" t="s">
        <v>2650</v>
      </c>
      <c r="M95" s="38"/>
      <c r="N95" s="214"/>
      <c r="O95" s="39"/>
      <c r="P95" s="39"/>
      <c r="Q95" s="39"/>
      <c r="R95" s="39"/>
      <c r="S95" s="39"/>
      <c r="T95" s="39"/>
      <c r="U95" s="39"/>
      <c r="V95" s="39"/>
      <c r="W95" s="39"/>
      <c r="X95" s="87"/>
      <c r="AT95" s="17" t="s">
        <v>179</v>
      </c>
      <c r="AU95" s="17" t="s">
        <v>83</v>
      </c>
    </row>
    <row r="96" spans="2:65" s="216" customFormat="1" ht="13.5" x14ac:dyDescent="0.3">
      <c r="B96" s="215"/>
      <c r="D96" s="212" t="s">
        <v>181</v>
      </c>
      <c r="E96" s="217" t="s">
        <v>5</v>
      </c>
      <c r="F96" s="218" t="s">
        <v>2654</v>
      </c>
      <c r="H96" s="219">
        <v>85</v>
      </c>
      <c r="M96" s="215"/>
      <c r="N96" s="220"/>
      <c r="O96" s="221"/>
      <c r="P96" s="221"/>
      <c r="Q96" s="221"/>
      <c r="R96" s="221"/>
      <c r="S96" s="221"/>
      <c r="T96" s="221"/>
      <c r="U96" s="221"/>
      <c r="V96" s="221"/>
      <c r="W96" s="221"/>
      <c r="X96" s="222"/>
      <c r="AT96" s="217" t="s">
        <v>181</v>
      </c>
      <c r="AU96" s="217" t="s">
        <v>83</v>
      </c>
      <c r="AV96" s="216" t="s">
        <v>83</v>
      </c>
      <c r="AW96" s="216" t="s">
        <v>7</v>
      </c>
      <c r="AX96" s="216" t="s">
        <v>73</v>
      </c>
      <c r="AY96" s="217" t="s">
        <v>171</v>
      </c>
    </row>
    <row r="97" spans="2:65" s="224" customFormat="1" ht="13.5" x14ac:dyDescent="0.3">
      <c r="B97" s="223"/>
      <c r="D97" s="212" t="s">
        <v>181</v>
      </c>
      <c r="E97" s="225" t="s">
        <v>5</v>
      </c>
      <c r="F97" s="226" t="s">
        <v>205</v>
      </c>
      <c r="H97" s="227">
        <v>85</v>
      </c>
      <c r="M97" s="223"/>
      <c r="N97" s="228"/>
      <c r="O97" s="229"/>
      <c r="P97" s="229"/>
      <c r="Q97" s="229"/>
      <c r="R97" s="229"/>
      <c r="S97" s="229"/>
      <c r="T97" s="229"/>
      <c r="U97" s="229"/>
      <c r="V97" s="229"/>
      <c r="W97" s="229"/>
      <c r="X97" s="230"/>
      <c r="AT97" s="225" t="s">
        <v>181</v>
      </c>
      <c r="AU97" s="225" t="s">
        <v>83</v>
      </c>
      <c r="AV97" s="224" t="s">
        <v>177</v>
      </c>
      <c r="AW97" s="224" t="s">
        <v>7</v>
      </c>
      <c r="AX97" s="224" t="s">
        <v>81</v>
      </c>
      <c r="AY97" s="225" t="s">
        <v>171</v>
      </c>
    </row>
    <row r="98" spans="2:65" s="45" customFormat="1" ht="25.5" customHeight="1" x14ac:dyDescent="0.3">
      <c r="B98" s="38"/>
      <c r="C98" s="201" t="s">
        <v>83</v>
      </c>
      <c r="D98" s="201" t="s">
        <v>173</v>
      </c>
      <c r="E98" s="202" t="s">
        <v>2655</v>
      </c>
      <c r="F98" s="203" t="s">
        <v>2656</v>
      </c>
      <c r="G98" s="204" t="s">
        <v>241</v>
      </c>
      <c r="H98" s="205">
        <v>35</v>
      </c>
      <c r="I98" s="7"/>
      <c r="J98" s="7"/>
      <c r="K98" s="206">
        <f>ROUND(P98*H98,2)</f>
        <v>0</v>
      </c>
      <c r="L98" s="203" t="s">
        <v>5</v>
      </c>
      <c r="M98" s="38"/>
      <c r="N98" s="207" t="s">
        <v>5</v>
      </c>
      <c r="O98" s="208" t="s">
        <v>42</v>
      </c>
      <c r="P98" s="144">
        <f>I98+J98</f>
        <v>0</v>
      </c>
      <c r="Q98" s="144">
        <f>ROUND(I98*H98,2)</f>
        <v>0</v>
      </c>
      <c r="R98" s="144">
        <f>ROUND(J98*H98,2)</f>
        <v>0</v>
      </c>
      <c r="S98" s="39"/>
      <c r="T98" s="209">
        <f>S98*H98</f>
        <v>0</v>
      </c>
      <c r="U98" s="209">
        <v>0</v>
      </c>
      <c r="V98" s="209">
        <f>U98*H98</f>
        <v>0</v>
      </c>
      <c r="W98" s="209">
        <v>0</v>
      </c>
      <c r="X98" s="210">
        <f>W98*H98</f>
        <v>0</v>
      </c>
      <c r="AR98" s="17" t="s">
        <v>177</v>
      </c>
      <c r="AT98" s="17" t="s">
        <v>173</v>
      </c>
      <c r="AU98" s="17" t="s">
        <v>83</v>
      </c>
      <c r="AY98" s="17" t="s">
        <v>171</v>
      </c>
      <c r="BE98" s="211">
        <f>IF(O98="základní",K98,0)</f>
        <v>0</v>
      </c>
      <c r="BF98" s="211">
        <f>IF(O98="snížená",K98,0)</f>
        <v>0</v>
      </c>
      <c r="BG98" s="211">
        <f>IF(O98="zákl. přenesená",K98,0)</f>
        <v>0</v>
      </c>
      <c r="BH98" s="211">
        <f>IF(O98="sníž. přenesená",K98,0)</f>
        <v>0</v>
      </c>
      <c r="BI98" s="211">
        <f>IF(O98="nulová",K98,0)</f>
        <v>0</v>
      </c>
      <c r="BJ98" s="17" t="s">
        <v>81</v>
      </c>
      <c r="BK98" s="211">
        <f>ROUND(P98*H98,2)</f>
        <v>0</v>
      </c>
      <c r="BL98" s="17" t="s">
        <v>177</v>
      </c>
      <c r="BM98" s="17" t="s">
        <v>220</v>
      </c>
    </row>
    <row r="99" spans="2:65" s="45" customFormat="1" ht="27" x14ac:dyDescent="0.3">
      <c r="B99" s="38"/>
      <c r="C99" s="39"/>
      <c r="D99" s="262" t="s">
        <v>179</v>
      </c>
      <c r="E99" s="39"/>
      <c r="F99" s="269" t="s">
        <v>2650</v>
      </c>
      <c r="G99" s="39"/>
      <c r="H99" s="39"/>
      <c r="I99" s="39"/>
      <c r="J99" s="39"/>
      <c r="K99" s="39"/>
      <c r="L99" s="39"/>
      <c r="M99" s="38"/>
      <c r="N99" s="214"/>
      <c r="O99" s="39"/>
      <c r="P99" s="39"/>
      <c r="Q99" s="39"/>
      <c r="R99" s="39"/>
      <c r="S99" s="39"/>
      <c r="T99" s="39"/>
      <c r="U99" s="39"/>
      <c r="V99" s="39"/>
      <c r="W99" s="39"/>
      <c r="X99" s="87"/>
      <c r="AT99" s="17" t="s">
        <v>179</v>
      </c>
      <c r="AU99" s="17" t="s">
        <v>83</v>
      </c>
    </row>
    <row r="100" spans="2:65" s="216" customFormat="1" ht="13.5" x14ac:dyDescent="0.3">
      <c r="B100" s="215"/>
      <c r="D100" s="212" t="s">
        <v>181</v>
      </c>
      <c r="E100" s="217" t="s">
        <v>5</v>
      </c>
      <c r="F100" s="218" t="s">
        <v>2657</v>
      </c>
      <c r="H100" s="219">
        <v>35</v>
      </c>
      <c r="M100" s="215"/>
      <c r="N100" s="220"/>
      <c r="O100" s="221"/>
      <c r="P100" s="221"/>
      <c r="Q100" s="221"/>
      <c r="R100" s="221"/>
      <c r="S100" s="221"/>
      <c r="T100" s="221"/>
      <c r="U100" s="221"/>
      <c r="V100" s="221"/>
      <c r="W100" s="221"/>
      <c r="X100" s="222"/>
      <c r="AT100" s="217" t="s">
        <v>181</v>
      </c>
      <c r="AU100" s="217" t="s">
        <v>83</v>
      </c>
      <c r="AV100" s="216" t="s">
        <v>83</v>
      </c>
      <c r="AW100" s="216" t="s">
        <v>7</v>
      </c>
      <c r="AX100" s="216" t="s">
        <v>73</v>
      </c>
      <c r="AY100" s="217" t="s">
        <v>171</v>
      </c>
    </row>
    <row r="101" spans="2:65" s="224" customFormat="1" ht="13.5" x14ac:dyDescent="0.3">
      <c r="B101" s="223"/>
      <c r="D101" s="212" t="s">
        <v>181</v>
      </c>
      <c r="E101" s="225" t="s">
        <v>5</v>
      </c>
      <c r="F101" s="226" t="s">
        <v>205</v>
      </c>
      <c r="H101" s="227">
        <v>35</v>
      </c>
      <c r="M101" s="223"/>
      <c r="N101" s="228"/>
      <c r="O101" s="229"/>
      <c r="P101" s="229"/>
      <c r="Q101" s="229"/>
      <c r="R101" s="229"/>
      <c r="S101" s="229"/>
      <c r="T101" s="229"/>
      <c r="U101" s="229"/>
      <c r="V101" s="229"/>
      <c r="W101" s="229"/>
      <c r="X101" s="230"/>
      <c r="AT101" s="225" t="s">
        <v>181</v>
      </c>
      <c r="AU101" s="225" t="s">
        <v>83</v>
      </c>
      <c r="AV101" s="224" t="s">
        <v>177</v>
      </c>
      <c r="AW101" s="224" t="s">
        <v>7</v>
      </c>
      <c r="AX101" s="224" t="s">
        <v>81</v>
      </c>
      <c r="AY101" s="225" t="s">
        <v>171</v>
      </c>
    </row>
    <row r="102" spans="2:65" s="45" customFormat="1" ht="25.5" customHeight="1" x14ac:dyDescent="0.3">
      <c r="B102" s="38"/>
      <c r="C102" s="201" t="s">
        <v>188</v>
      </c>
      <c r="D102" s="201" t="s">
        <v>173</v>
      </c>
      <c r="E102" s="202" t="s">
        <v>2658</v>
      </c>
      <c r="F102" s="203" t="s">
        <v>2659</v>
      </c>
      <c r="G102" s="204" t="s">
        <v>241</v>
      </c>
      <c r="H102" s="205">
        <v>40</v>
      </c>
      <c r="I102" s="7"/>
      <c r="J102" s="7"/>
      <c r="K102" s="206">
        <f>ROUND(P102*H102,2)</f>
        <v>0</v>
      </c>
      <c r="L102" s="203" t="s">
        <v>5</v>
      </c>
      <c r="M102" s="38"/>
      <c r="N102" s="207" t="s">
        <v>5</v>
      </c>
      <c r="O102" s="208" t="s">
        <v>42</v>
      </c>
      <c r="P102" s="144">
        <f>I102+J102</f>
        <v>0</v>
      </c>
      <c r="Q102" s="144">
        <f>ROUND(I102*H102,2)</f>
        <v>0</v>
      </c>
      <c r="R102" s="144">
        <f>ROUND(J102*H102,2)</f>
        <v>0</v>
      </c>
      <c r="S102" s="39"/>
      <c r="T102" s="209">
        <f>S102*H102</f>
        <v>0</v>
      </c>
      <c r="U102" s="209">
        <v>0</v>
      </c>
      <c r="V102" s="209">
        <f>U102*H102</f>
        <v>0</v>
      </c>
      <c r="W102" s="209">
        <v>0</v>
      </c>
      <c r="X102" s="210">
        <f>W102*H102</f>
        <v>0</v>
      </c>
      <c r="AR102" s="17" t="s">
        <v>177</v>
      </c>
      <c r="AT102" s="17" t="s">
        <v>173</v>
      </c>
      <c r="AU102" s="17" t="s">
        <v>83</v>
      </c>
      <c r="AY102" s="17" t="s">
        <v>171</v>
      </c>
      <c r="BE102" s="211">
        <f>IF(O102="základní",K102,0)</f>
        <v>0</v>
      </c>
      <c r="BF102" s="211">
        <f>IF(O102="snížená",K102,0)</f>
        <v>0</v>
      </c>
      <c r="BG102" s="211">
        <f>IF(O102="zákl. přenesená",K102,0)</f>
        <v>0</v>
      </c>
      <c r="BH102" s="211">
        <f>IF(O102="sníž. přenesená",K102,0)</f>
        <v>0</v>
      </c>
      <c r="BI102" s="211">
        <f>IF(O102="nulová",K102,0)</f>
        <v>0</v>
      </c>
      <c r="BJ102" s="17" t="s">
        <v>81</v>
      </c>
      <c r="BK102" s="211">
        <f>ROUND(P102*H102,2)</f>
        <v>0</v>
      </c>
      <c r="BL102" s="17" t="s">
        <v>177</v>
      </c>
      <c r="BM102" s="17" t="s">
        <v>233</v>
      </c>
    </row>
    <row r="103" spans="2:65" s="45" customFormat="1" ht="27" x14ac:dyDescent="0.3">
      <c r="B103" s="38"/>
      <c r="D103" s="212" t="s">
        <v>179</v>
      </c>
      <c r="F103" s="213" t="s">
        <v>2650</v>
      </c>
      <c r="M103" s="38"/>
      <c r="N103" s="214"/>
      <c r="O103" s="39"/>
      <c r="P103" s="39"/>
      <c r="Q103" s="39"/>
      <c r="R103" s="39"/>
      <c r="S103" s="39"/>
      <c r="T103" s="39"/>
      <c r="U103" s="39"/>
      <c r="V103" s="39"/>
      <c r="W103" s="39"/>
      <c r="X103" s="87"/>
      <c r="AT103" s="17" t="s">
        <v>179</v>
      </c>
      <c r="AU103" s="17" t="s">
        <v>83</v>
      </c>
    </row>
    <row r="104" spans="2:65" s="216" customFormat="1" ht="13.5" x14ac:dyDescent="0.3">
      <c r="B104" s="215"/>
      <c r="C104" s="221"/>
      <c r="D104" s="262" t="s">
        <v>181</v>
      </c>
      <c r="E104" s="267" t="s">
        <v>5</v>
      </c>
      <c r="F104" s="271" t="s">
        <v>2660</v>
      </c>
      <c r="G104" s="221"/>
      <c r="H104" s="273">
        <v>40</v>
      </c>
      <c r="I104" s="221"/>
      <c r="J104" s="221"/>
      <c r="K104" s="221"/>
      <c r="L104" s="221"/>
      <c r="M104" s="215"/>
      <c r="N104" s="220"/>
      <c r="O104" s="221"/>
      <c r="P104" s="221"/>
      <c r="Q104" s="221"/>
      <c r="R104" s="221"/>
      <c r="S104" s="221"/>
      <c r="T104" s="221"/>
      <c r="U104" s="221"/>
      <c r="V104" s="221"/>
      <c r="W104" s="221"/>
      <c r="X104" s="222"/>
      <c r="AT104" s="217" t="s">
        <v>181</v>
      </c>
      <c r="AU104" s="217" t="s">
        <v>83</v>
      </c>
      <c r="AV104" s="216" t="s">
        <v>83</v>
      </c>
      <c r="AW104" s="216" t="s">
        <v>7</v>
      </c>
      <c r="AX104" s="216" t="s">
        <v>73</v>
      </c>
      <c r="AY104" s="217" t="s">
        <v>171</v>
      </c>
    </row>
    <row r="105" spans="2:65" s="224" customFormat="1" ht="13.5" x14ac:dyDescent="0.3">
      <c r="B105" s="223"/>
      <c r="D105" s="212" t="s">
        <v>181</v>
      </c>
      <c r="E105" s="225" t="s">
        <v>5</v>
      </c>
      <c r="F105" s="226" t="s">
        <v>205</v>
      </c>
      <c r="H105" s="227">
        <v>40</v>
      </c>
      <c r="M105" s="223"/>
      <c r="N105" s="228"/>
      <c r="O105" s="229"/>
      <c r="P105" s="229"/>
      <c r="Q105" s="229"/>
      <c r="R105" s="229"/>
      <c r="S105" s="229"/>
      <c r="T105" s="229"/>
      <c r="U105" s="229"/>
      <c r="V105" s="229"/>
      <c r="W105" s="229"/>
      <c r="X105" s="230"/>
      <c r="AT105" s="225" t="s">
        <v>181</v>
      </c>
      <c r="AU105" s="225" t="s">
        <v>83</v>
      </c>
      <c r="AV105" s="224" t="s">
        <v>177</v>
      </c>
      <c r="AW105" s="224" t="s">
        <v>7</v>
      </c>
      <c r="AX105" s="224" t="s">
        <v>81</v>
      </c>
      <c r="AY105" s="225" t="s">
        <v>171</v>
      </c>
    </row>
    <row r="106" spans="2:65" s="45" customFormat="1" ht="25.5" customHeight="1" x14ac:dyDescent="0.3">
      <c r="B106" s="38"/>
      <c r="C106" s="201" t="s">
        <v>177</v>
      </c>
      <c r="D106" s="201" t="s">
        <v>173</v>
      </c>
      <c r="E106" s="202" t="s">
        <v>2661</v>
      </c>
      <c r="F106" s="203" t="s">
        <v>2662</v>
      </c>
      <c r="G106" s="204" t="s">
        <v>241</v>
      </c>
      <c r="H106" s="205">
        <v>10</v>
      </c>
      <c r="I106" s="7"/>
      <c r="J106" s="7"/>
      <c r="K106" s="206">
        <f>ROUND(P106*H106,2)</f>
        <v>0</v>
      </c>
      <c r="L106" s="203" t="s">
        <v>5</v>
      </c>
      <c r="M106" s="38"/>
      <c r="N106" s="207" t="s">
        <v>5</v>
      </c>
      <c r="O106" s="208" t="s">
        <v>42</v>
      </c>
      <c r="P106" s="144">
        <f>I106+J106</f>
        <v>0</v>
      </c>
      <c r="Q106" s="144">
        <f>ROUND(I106*H106,2)</f>
        <v>0</v>
      </c>
      <c r="R106" s="144">
        <f>ROUND(J106*H106,2)</f>
        <v>0</v>
      </c>
      <c r="S106" s="39"/>
      <c r="T106" s="209">
        <f>S106*H106</f>
        <v>0</v>
      </c>
      <c r="U106" s="209">
        <v>0</v>
      </c>
      <c r="V106" s="209">
        <f>U106*H106</f>
        <v>0</v>
      </c>
      <c r="W106" s="209">
        <v>0</v>
      </c>
      <c r="X106" s="210">
        <f>W106*H106</f>
        <v>0</v>
      </c>
      <c r="AR106" s="17" t="s">
        <v>177</v>
      </c>
      <c r="AT106" s="17" t="s">
        <v>173</v>
      </c>
      <c r="AU106" s="17" t="s">
        <v>83</v>
      </c>
      <c r="AY106" s="17" t="s">
        <v>171</v>
      </c>
      <c r="BE106" s="211">
        <f>IF(O106="základní",K106,0)</f>
        <v>0</v>
      </c>
      <c r="BF106" s="211">
        <f>IF(O106="snížená",K106,0)</f>
        <v>0</v>
      </c>
      <c r="BG106" s="211">
        <f>IF(O106="zákl. přenesená",K106,0)</f>
        <v>0</v>
      </c>
      <c r="BH106" s="211">
        <f>IF(O106="sníž. přenesená",K106,0)</f>
        <v>0</v>
      </c>
      <c r="BI106" s="211">
        <f>IF(O106="nulová",K106,0)</f>
        <v>0</v>
      </c>
      <c r="BJ106" s="17" t="s">
        <v>81</v>
      </c>
      <c r="BK106" s="211">
        <f>ROUND(P106*H106,2)</f>
        <v>0</v>
      </c>
      <c r="BL106" s="17" t="s">
        <v>177</v>
      </c>
      <c r="BM106" s="17" t="s">
        <v>244</v>
      </c>
    </row>
    <row r="107" spans="2:65" s="45" customFormat="1" ht="27" x14ac:dyDescent="0.3">
      <c r="B107" s="38"/>
      <c r="D107" s="212" t="s">
        <v>179</v>
      </c>
      <c r="F107" s="213" t="s">
        <v>2650</v>
      </c>
      <c r="M107" s="38"/>
      <c r="N107" s="214"/>
      <c r="O107" s="39"/>
      <c r="P107" s="39"/>
      <c r="Q107" s="39"/>
      <c r="R107" s="39"/>
      <c r="S107" s="39"/>
      <c r="T107" s="39"/>
      <c r="U107" s="39"/>
      <c r="V107" s="39"/>
      <c r="W107" s="39"/>
      <c r="X107" s="87"/>
      <c r="AT107" s="17" t="s">
        <v>179</v>
      </c>
      <c r="AU107" s="17" t="s">
        <v>83</v>
      </c>
    </row>
    <row r="108" spans="2:65" s="216" customFormat="1" ht="13.5" x14ac:dyDescent="0.3">
      <c r="B108" s="215"/>
      <c r="D108" s="212" t="s">
        <v>181</v>
      </c>
      <c r="E108" s="217" t="s">
        <v>5</v>
      </c>
      <c r="F108" s="218" t="s">
        <v>2663</v>
      </c>
      <c r="H108" s="219">
        <v>10</v>
      </c>
      <c r="M108" s="215"/>
      <c r="N108" s="220"/>
      <c r="O108" s="221"/>
      <c r="P108" s="221"/>
      <c r="Q108" s="221"/>
      <c r="R108" s="221"/>
      <c r="S108" s="221"/>
      <c r="T108" s="221"/>
      <c r="U108" s="221"/>
      <c r="V108" s="221"/>
      <c r="W108" s="221"/>
      <c r="X108" s="222"/>
      <c r="AT108" s="217" t="s">
        <v>181</v>
      </c>
      <c r="AU108" s="217" t="s">
        <v>83</v>
      </c>
      <c r="AV108" s="216" t="s">
        <v>83</v>
      </c>
      <c r="AW108" s="216" t="s">
        <v>7</v>
      </c>
      <c r="AX108" s="216" t="s">
        <v>73</v>
      </c>
      <c r="AY108" s="217" t="s">
        <v>171</v>
      </c>
    </row>
    <row r="109" spans="2:65" s="224" customFormat="1" ht="13.5" x14ac:dyDescent="0.3">
      <c r="B109" s="223"/>
      <c r="C109" s="229"/>
      <c r="D109" s="262" t="s">
        <v>181</v>
      </c>
      <c r="E109" s="265" t="s">
        <v>5</v>
      </c>
      <c r="F109" s="270" t="s">
        <v>205</v>
      </c>
      <c r="G109" s="229"/>
      <c r="H109" s="272">
        <v>10</v>
      </c>
      <c r="I109" s="229"/>
      <c r="J109" s="229"/>
      <c r="K109" s="229"/>
      <c r="L109" s="229"/>
      <c r="M109" s="223"/>
      <c r="N109" s="228"/>
      <c r="O109" s="229"/>
      <c r="P109" s="229"/>
      <c r="Q109" s="229"/>
      <c r="R109" s="229"/>
      <c r="S109" s="229"/>
      <c r="T109" s="229"/>
      <c r="U109" s="229"/>
      <c r="V109" s="229"/>
      <c r="W109" s="229"/>
      <c r="X109" s="230"/>
      <c r="AT109" s="225" t="s">
        <v>181</v>
      </c>
      <c r="AU109" s="225" t="s">
        <v>83</v>
      </c>
      <c r="AV109" s="224" t="s">
        <v>177</v>
      </c>
      <c r="AW109" s="224" t="s">
        <v>7</v>
      </c>
      <c r="AX109" s="224" t="s">
        <v>81</v>
      </c>
      <c r="AY109" s="225" t="s">
        <v>171</v>
      </c>
    </row>
    <row r="110" spans="2:65" s="45" customFormat="1" ht="16.5" customHeight="1" x14ac:dyDescent="0.3">
      <c r="B110" s="38"/>
      <c r="C110" s="201" t="s">
        <v>199</v>
      </c>
      <c r="D110" s="201" t="s">
        <v>173</v>
      </c>
      <c r="E110" s="202" t="s">
        <v>2664</v>
      </c>
      <c r="F110" s="203" t="s">
        <v>2665</v>
      </c>
      <c r="G110" s="204" t="s">
        <v>224</v>
      </c>
      <c r="H110" s="205">
        <v>20</v>
      </c>
      <c r="I110" s="7"/>
      <c r="J110" s="7"/>
      <c r="K110" s="206">
        <f>ROUND(P110*H110,2)</f>
        <v>0</v>
      </c>
      <c r="L110" s="203" t="s">
        <v>5</v>
      </c>
      <c r="M110" s="38"/>
      <c r="N110" s="207" t="s">
        <v>5</v>
      </c>
      <c r="O110" s="208" t="s">
        <v>42</v>
      </c>
      <c r="P110" s="144">
        <f>I110+J110</f>
        <v>0</v>
      </c>
      <c r="Q110" s="144">
        <f>ROUND(I110*H110,2)</f>
        <v>0</v>
      </c>
      <c r="R110" s="144">
        <f>ROUND(J110*H110,2)</f>
        <v>0</v>
      </c>
      <c r="S110" s="39"/>
      <c r="T110" s="209">
        <f>S110*H110</f>
        <v>0</v>
      </c>
      <c r="U110" s="209">
        <v>0</v>
      </c>
      <c r="V110" s="209">
        <f>U110*H110</f>
        <v>0</v>
      </c>
      <c r="W110" s="209">
        <v>0</v>
      </c>
      <c r="X110" s="210">
        <f>W110*H110</f>
        <v>0</v>
      </c>
      <c r="AR110" s="17" t="s">
        <v>177</v>
      </c>
      <c r="AT110" s="17" t="s">
        <v>173</v>
      </c>
      <c r="AU110" s="17" t="s">
        <v>83</v>
      </c>
      <c r="AY110" s="17" t="s">
        <v>171</v>
      </c>
      <c r="BE110" s="211">
        <f>IF(O110="základní",K110,0)</f>
        <v>0</v>
      </c>
      <c r="BF110" s="211">
        <f>IF(O110="snížená",K110,0)</f>
        <v>0</v>
      </c>
      <c r="BG110" s="211">
        <f>IF(O110="zákl. přenesená",K110,0)</f>
        <v>0</v>
      </c>
      <c r="BH110" s="211">
        <f>IF(O110="sníž. přenesená",K110,0)</f>
        <v>0</v>
      </c>
      <c r="BI110" s="211">
        <f>IF(O110="nulová",K110,0)</f>
        <v>0</v>
      </c>
      <c r="BJ110" s="17" t="s">
        <v>81</v>
      </c>
      <c r="BK110" s="211">
        <f>ROUND(P110*H110,2)</f>
        <v>0</v>
      </c>
      <c r="BL110" s="17" t="s">
        <v>177</v>
      </c>
      <c r="BM110" s="17" t="s">
        <v>253</v>
      </c>
    </row>
    <row r="111" spans="2:65" s="45" customFormat="1" ht="27" x14ac:dyDescent="0.3">
      <c r="B111" s="38"/>
      <c r="D111" s="212" t="s">
        <v>179</v>
      </c>
      <c r="F111" s="213" t="s">
        <v>2650</v>
      </c>
      <c r="M111" s="38"/>
      <c r="N111" s="214"/>
      <c r="O111" s="39"/>
      <c r="P111" s="39"/>
      <c r="Q111" s="39"/>
      <c r="R111" s="39"/>
      <c r="S111" s="39"/>
      <c r="T111" s="39"/>
      <c r="U111" s="39"/>
      <c r="V111" s="39"/>
      <c r="W111" s="39"/>
      <c r="X111" s="87"/>
      <c r="AT111" s="17" t="s">
        <v>179</v>
      </c>
      <c r="AU111" s="17" t="s">
        <v>83</v>
      </c>
    </row>
    <row r="112" spans="2:65" s="216" customFormat="1" ht="13.5" x14ac:dyDescent="0.3">
      <c r="B112" s="215"/>
      <c r="D112" s="212" t="s">
        <v>181</v>
      </c>
      <c r="E112" s="217" t="s">
        <v>5</v>
      </c>
      <c r="F112" s="218" t="s">
        <v>2666</v>
      </c>
      <c r="H112" s="219">
        <v>20</v>
      </c>
      <c r="M112" s="215"/>
      <c r="N112" s="220"/>
      <c r="O112" s="221"/>
      <c r="P112" s="221"/>
      <c r="Q112" s="221"/>
      <c r="R112" s="221"/>
      <c r="S112" s="221"/>
      <c r="T112" s="221"/>
      <c r="U112" s="221"/>
      <c r="V112" s="221"/>
      <c r="W112" s="221"/>
      <c r="X112" s="222"/>
      <c r="AT112" s="217" t="s">
        <v>181</v>
      </c>
      <c r="AU112" s="217" t="s">
        <v>83</v>
      </c>
      <c r="AV112" s="216" t="s">
        <v>83</v>
      </c>
      <c r="AW112" s="216" t="s">
        <v>7</v>
      </c>
      <c r="AX112" s="216" t="s">
        <v>73</v>
      </c>
      <c r="AY112" s="217" t="s">
        <v>171</v>
      </c>
    </row>
    <row r="113" spans="2:65" s="224" customFormat="1" ht="13.5" x14ac:dyDescent="0.3">
      <c r="B113" s="223"/>
      <c r="D113" s="212" t="s">
        <v>181</v>
      </c>
      <c r="E113" s="225" t="s">
        <v>5</v>
      </c>
      <c r="F113" s="226" t="s">
        <v>205</v>
      </c>
      <c r="H113" s="227">
        <v>20</v>
      </c>
      <c r="M113" s="223"/>
      <c r="N113" s="228"/>
      <c r="O113" s="229"/>
      <c r="P113" s="229"/>
      <c r="Q113" s="229"/>
      <c r="R113" s="229"/>
      <c r="S113" s="229"/>
      <c r="T113" s="229"/>
      <c r="U113" s="229"/>
      <c r="V113" s="229"/>
      <c r="W113" s="229"/>
      <c r="X113" s="230"/>
      <c r="AT113" s="225" t="s">
        <v>181</v>
      </c>
      <c r="AU113" s="225" t="s">
        <v>83</v>
      </c>
      <c r="AV113" s="224" t="s">
        <v>177</v>
      </c>
      <c r="AW113" s="224" t="s">
        <v>7</v>
      </c>
      <c r="AX113" s="224" t="s">
        <v>81</v>
      </c>
      <c r="AY113" s="225" t="s">
        <v>171</v>
      </c>
    </row>
    <row r="114" spans="2:65" s="188" customFormat="1" ht="29.85" customHeight="1" x14ac:dyDescent="0.3">
      <c r="B114" s="187"/>
      <c r="C114" s="193"/>
      <c r="D114" s="261" t="s">
        <v>72</v>
      </c>
      <c r="E114" s="263" t="s">
        <v>920</v>
      </c>
      <c r="F114" s="263" t="s">
        <v>2667</v>
      </c>
      <c r="G114" s="193"/>
      <c r="H114" s="193"/>
      <c r="I114" s="193"/>
      <c r="J114" s="193"/>
      <c r="K114" s="274">
        <f>BK114</f>
        <v>0</v>
      </c>
      <c r="L114" s="193"/>
      <c r="M114" s="187"/>
      <c r="N114" s="192"/>
      <c r="O114" s="193"/>
      <c r="P114" s="193"/>
      <c r="Q114" s="194">
        <f>SUM(Q115:Q118)</f>
        <v>0</v>
      </c>
      <c r="R114" s="194">
        <f>SUM(R115:R118)</f>
        <v>0</v>
      </c>
      <c r="S114" s="193"/>
      <c r="T114" s="195">
        <f>SUM(T115:T118)</f>
        <v>0</v>
      </c>
      <c r="U114" s="193"/>
      <c r="V114" s="195">
        <f>SUM(V115:V118)</f>
        <v>0</v>
      </c>
      <c r="W114" s="193"/>
      <c r="X114" s="196">
        <f>SUM(X115:X118)</f>
        <v>0</v>
      </c>
      <c r="AR114" s="189" t="s">
        <v>81</v>
      </c>
      <c r="AT114" s="197" t="s">
        <v>72</v>
      </c>
      <c r="AU114" s="197" t="s">
        <v>81</v>
      </c>
      <c r="AY114" s="189" t="s">
        <v>171</v>
      </c>
      <c r="BK114" s="198">
        <f>SUM(BK115:BK118)</f>
        <v>0</v>
      </c>
    </row>
    <row r="115" spans="2:65" s="45" customFormat="1" ht="16.5" customHeight="1" x14ac:dyDescent="0.3">
      <c r="B115" s="38"/>
      <c r="C115" s="201" t="s">
        <v>81</v>
      </c>
      <c r="D115" s="201" t="s">
        <v>173</v>
      </c>
      <c r="E115" s="202" t="s">
        <v>2668</v>
      </c>
      <c r="F115" s="203" t="s">
        <v>2669</v>
      </c>
      <c r="G115" s="204" t="s">
        <v>1104</v>
      </c>
      <c r="H115" s="205">
        <v>24</v>
      </c>
      <c r="I115" s="7"/>
      <c r="J115" s="7"/>
      <c r="K115" s="206">
        <f>ROUND(P115*H115,2)</f>
        <v>0</v>
      </c>
      <c r="L115" s="203" t="s">
        <v>5</v>
      </c>
      <c r="M115" s="38"/>
      <c r="N115" s="207" t="s">
        <v>5</v>
      </c>
      <c r="O115" s="208" t="s">
        <v>42</v>
      </c>
      <c r="P115" s="144">
        <f>I115+J115</f>
        <v>0</v>
      </c>
      <c r="Q115" s="144">
        <f>ROUND(I115*H115,2)</f>
        <v>0</v>
      </c>
      <c r="R115" s="144">
        <f>ROUND(J115*H115,2)</f>
        <v>0</v>
      </c>
      <c r="S115" s="39"/>
      <c r="T115" s="209">
        <f>S115*H115</f>
        <v>0</v>
      </c>
      <c r="U115" s="209">
        <v>0</v>
      </c>
      <c r="V115" s="209">
        <f>U115*H115</f>
        <v>0</v>
      </c>
      <c r="W115" s="209">
        <v>0</v>
      </c>
      <c r="X115" s="210">
        <f>W115*H115</f>
        <v>0</v>
      </c>
      <c r="AR115" s="17" t="s">
        <v>177</v>
      </c>
      <c r="AT115" s="17" t="s">
        <v>173</v>
      </c>
      <c r="AU115" s="17" t="s">
        <v>83</v>
      </c>
      <c r="AY115" s="17" t="s">
        <v>171</v>
      </c>
      <c r="BE115" s="211">
        <f>IF(O115="základní",K115,0)</f>
        <v>0</v>
      </c>
      <c r="BF115" s="211">
        <f>IF(O115="snížená",K115,0)</f>
        <v>0</v>
      </c>
      <c r="BG115" s="211">
        <f>IF(O115="zákl. přenesená",K115,0)</f>
        <v>0</v>
      </c>
      <c r="BH115" s="211">
        <f>IF(O115="sníž. přenesená",K115,0)</f>
        <v>0</v>
      </c>
      <c r="BI115" s="211">
        <f>IF(O115="nulová",K115,0)</f>
        <v>0</v>
      </c>
      <c r="BJ115" s="17" t="s">
        <v>81</v>
      </c>
      <c r="BK115" s="211">
        <f>ROUND(P115*H115,2)</f>
        <v>0</v>
      </c>
      <c r="BL115" s="17" t="s">
        <v>177</v>
      </c>
      <c r="BM115" s="17" t="s">
        <v>260</v>
      </c>
    </row>
    <row r="116" spans="2:65" s="45" customFormat="1" ht="27" x14ac:dyDescent="0.3">
      <c r="B116" s="38"/>
      <c r="D116" s="212" t="s">
        <v>179</v>
      </c>
      <c r="F116" s="213" t="s">
        <v>2650</v>
      </c>
      <c r="M116" s="38"/>
      <c r="N116" s="214"/>
      <c r="O116" s="39"/>
      <c r="P116" s="39"/>
      <c r="Q116" s="39"/>
      <c r="R116" s="39"/>
      <c r="S116" s="39"/>
      <c r="T116" s="39"/>
      <c r="U116" s="39"/>
      <c r="V116" s="39"/>
      <c r="W116" s="39"/>
      <c r="X116" s="87"/>
      <c r="AT116" s="17" t="s">
        <v>179</v>
      </c>
      <c r="AU116" s="17" t="s">
        <v>83</v>
      </c>
    </row>
    <row r="117" spans="2:65" s="216" customFormat="1" ht="13.5" x14ac:dyDescent="0.3">
      <c r="B117" s="215"/>
      <c r="D117" s="212" t="s">
        <v>181</v>
      </c>
      <c r="E117" s="217" t="s">
        <v>5</v>
      </c>
      <c r="F117" s="218" t="s">
        <v>294</v>
      </c>
      <c r="H117" s="219">
        <v>24</v>
      </c>
      <c r="M117" s="215"/>
      <c r="N117" s="220"/>
      <c r="O117" s="221"/>
      <c r="P117" s="221"/>
      <c r="Q117" s="221"/>
      <c r="R117" s="221"/>
      <c r="S117" s="221"/>
      <c r="T117" s="221"/>
      <c r="U117" s="221"/>
      <c r="V117" s="221"/>
      <c r="W117" s="221"/>
      <c r="X117" s="222"/>
      <c r="AT117" s="217" t="s">
        <v>181</v>
      </c>
      <c r="AU117" s="217" t="s">
        <v>83</v>
      </c>
      <c r="AV117" s="216" t="s">
        <v>83</v>
      </c>
      <c r="AW117" s="216" t="s">
        <v>7</v>
      </c>
      <c r="AX117" s="216" t="s">
        <v>73</v>
      </c>
      <c r="AY117" s="217" t="s">
        <v>171</v>
      </c>
    </row>
    <row r="118" spans="2:65" s="224" customFormat="1" ht="13.5" x14ac:dyDescent="0.3">
      <c r="B118" s="223"/>
      <c r="D118" s="212" t="s">
        <v>181</v>
      </c>
      <c r="E118" s="225" t="s">
        <v>5</v>
      </c>
      <c r="F118" s="226" t="s">
        <v>205</v>
      </c>
      <c r="H118" s="227">
        <v>24</v>
      </c>
      <c r="M118" s="223"/>
      <c r="N118" s="228"/>
      <c r="O118" s="229"/>
      <c r="P118" s="229"/>
      <c r="Q118" s="229"/>
      <c r="R118" s="229"/>
      <c r="S118" s="229"/>
      <c r="T118" s="229"/>
      <c r="U118" s="229"/>
      <c r="V118" s="229"/>
      <c r="W118" s="229"/>
      <c r="X118" s="230"/>
      <c r="AT118" s="225" t="s">
        <v>181</v>
      </c>
      <c r="AU118" s="225" t="s">
        <v>83</v>
      </c>
      <c r="AV118" s="224" t="s">
        <v>177</v>
      </c>
      <c r="AW118" s="224" t="s">
        <v>7</v>
      </c>
      <c r="AX118" s="224" t="s">
        <v>81</v>
      </c>
      <c r="AY118" s="225" t="s">
        <v>171</v>
      </c>
    </row>
    <row r="119" spans="2:65" s="188" customFormat="1" ht="29.85" customHeight="1" x14ac:dyDescent="0.3">
      <c r="B119" s="187"/>
      <c r="C119" s="193"/>
      <c r="D119" s="261" t="s">
        <v>72</v>
      </c>
      <c r="E119" s="263" t="s">
        <v>1242</v>
      </c>
      <c r="F119" s="263" t="s">
        <v>2670</v>
      </c>
      <c r="G119" s="193"/>
      <c r="H119" s="193"/>
      <c r="I119" s="193"/>
      <c r="J119" s="193"/>
      <c r="K119" s="274">
        <f>BK119</f>
        <v>0</v>
      </c>
      <c r="L119" s="193"/>
      <c r="M119" s="187"/>
      <c r="N119" s="192"/>
      <c r="O119" s="193"/>
      <c r="P119" s="193"/>
      <c r="Q119" s="194">
        <f>SUM(Q120:Q159)</f>
        <v>0</v>
      </c>
      <c r="R119" s="194">
        <f>SUM(R120:R159)</f>
        <v>0</v>
      </c>
      <c r="S119" s="193"/>
      <c r="T119" s="195">
        <f>SUM(T120:T159)</f>
        <v>0</v>
      </c>
      <c r="U119" s="193"/>
      <c r="V119" s="195">
        <f>SUM(V120:V159)</f>
        <v>0</v>
      </c>
      <c r="W119" s="193"/>
      <c r="X119" s="196">
        <f>SUM(X120:X159)</f>
        <v>0</v>
      </c>
      <c r="AR119" s="189" t="s">
        <v>81</v>
      </c>
      <c r="AT119" s="197" t="s">
        <v>72</v>
      </c>
      <c r="AU119" s="197" t="s">
        <v>81</v>
      </c>
      <c r="AY119" s="189" t="s">
        <v>171</v>
      </c>
      <c r="BK119" s="198">
        <f>SUM(BK120:BK159)</f>
        <v>0</v>
      </c>
    </row>
    <row r="120" spans="2:65" s="45" customFormat="1" ht="38.25" customHeight="1" x14ac:dyDescent="0.3">
      <c r="B120" s="38"/>
      <c r="C120" s="201" t="s">
        <v>81</v>
      </c>
      <c r="D120" s="201" t="s">
        <v>173</v>
      </c>
      <c r="E120" s="202" t="s">
        <v>2671</v>
      </c>
      <c r="F120" s="203" t="s">
        <v>2672</v>
      </c>
      <c r="G120" s="204" t="s">
        <v>937</v>
      </c>
      <c r="H120" s="205">
        <v>1</v>
      </c>
      <c r="I120" s="7"/>
      <c r="J120" s="7"/>
      <c r="K120" s="206">
        <f>ROUND(P120*H120,2)</f>
        <v>0</v>
      </c>
      <c r="L120" s="203" t="s">
        <v>5</v>
      </c>
      <c r="M120" s="38"/>
      <c r="N120" s="207" t="s">
        <v>5</v>
      </c>
      <c r="O120" s="208" t="s">
        <v>42</v>
      </c>
      <c r="P120" s="144">
        <f>I120+J120</f>
        <v>0</v>
      </c>
      <c r="Q120" s="144">
        <f>ROUND(I120*H120,2)</f>
        <v>0</v>
      </c>
      <c r="R120" s="144">
        <f>ROUND(J120*H120,2)</f>
        <v>0</v>
      </c>
      <c r="S120" s="39"/>
      <c r="T120" s="209">
        <f>S120*H120</f>
        <v>0</v>
      </c>
      <c r="U120" s="209">
        <v>0</v>
      </c>
      <c r="V120" s="209">
        <f>U120*H120</f>
        <v>0</v>
      </c>
      <c r="W120" s="209">
        <v>0</v>
      </c>
      <c r="X120" s="210">
        <f>W120*H120</f>
        <v>0</v>
      </c>
      <c r="AR120" s="17" t="s">
        <v>177</v>
      </c>
      <c r="AT120" s="17" t="s">
        <v>173</v>
      </c>
      <c r="AU120" s="17" t="s">
        <v>83</v>
      </c>
      <c r="AY120" s="17" t="s">
        <v>171</v>
      </c>
      <c r="BE120" s="211">
        <f>IF(O120="základní",K120,0)</f>
        <v>0</v>
      </c>
      <c r="BF120" s="211">
        <f>IF(O120="snížená",K120,0)</f>
        <v>0</v>
      </c>
      <c r="BG120" s="211">
        <f>IF(O120="zákl. přenesená",K120,0)</f>
        <v>0</v>
      </c>
      <c r="BH120" s="211">
        <f>IF(O120="sníž. přenesená",K120,0)</f>
        <v>0</v>
      </c>
      <c r="BI120" s="211">
        <f>IF(O120="nulová",K120,0)</f>
        <v>0</v>
      </c>
      <c r="BJ120" s="17" t="s">
        <v>81</v>
      </c>
      <c r="BK120" s="211">
        <f>ROUND(P120*H120,2)</f>
        <v>0</v>
      </c>
      <c r="BL120" s="17" t="s">
        <v>177</v>
      </c>
      <c r="BM120" s="17" t="s">
        <v>270</v>
      </c>
    </row>
    <row r="121" spans="2:65" s="45" customFormat="1" ht="40.5" x14ac:dyDescent="0.3">
      <c r="B121" s="38"/>
      <c r="D121" s="212" t="s">
        <v>179</v>
      </c>
      <c r="F121" s="213" t="s">
        <v>2673</v>
      </c>
      <c r="M121" s="38"/>
      <c r="N121" s="214"/>
      <c r="O121" s="39"/>
      <c r="P121" s="39"/>
      <c r="Q121" s="39"/>
      <c r="R121" s="39"/>
      <c r="S121" s="39"/>
      <c r="T121" s="39"/>
      <c r="U121" s="39"/>
      <c r="V121" s="39"/>
      <c r="W121" s="39"/>
      <c r="X121" s="87"/>
      <c r="AT121" s="17" t="s">
        <v>179</v>
      </c>
      <c r="AU121" s="17" t="s">
        <v>83</v>
      </c>
    </row>
    <row r="122" spans="2:65" s="216" customFormat="1" ht="13.5" x14ac:dyDescent="0.3">
      <c r="B122" s="215"/>
      <c r="D122" s="212" t="s">
        <v>181</v>
      </c>
      <c r="E122" s="217" t="s">
        <v>5</v>
      </c>
      <c r="F122" s="218" t="s">
        <v>81</v>
      </c>
      <c r="H122" s="219">
        <v>1</v>
      </c>
      <c r="M122" s="215"/>
      <c r="N122" s="220"/>
      <c r="O122" s="221"/>
      <c r="P122" s="221"/>
      <c r="Q122" s="221"/>
      <c r="R122" s="221"/>
      <c r="S122" s="221"/>
      <c r="T122" s="221"/>
      <c r="U122" s="221"/>
      <c r="V122" s="221"/>
      <c r="W122" s="221"/>
      <c r="X122" s="222"/>
      <c r="AT122" s="217" t="s">
        <v>181</v>
      </c>
      <c r="AU122" s="217" t="s">
        <v>83</v>
      </c>
      <c r="AV122" s="216" t="s">
        <v>83</v>
      </c>
      <c r="AW122" s="216" t="s">
        <v>7</v>
      </c>
      <c r="AX122" s="216" t="s">
        <v>73</v>
      </c>
      <c r="AY122" s="217" t="s">
        <v>171</v>
      </c>
    </row>
    <row r="123" spans="2:65" s="224" customFormat="1" ht="13.5" x14ac:dyDescent="0.3">
      <c r="B123" s="223"/>
      <c r="D123" s="212" t="s">
        <v>181</v>
      </c>
      <c r="E123" s="225" t="s">
        <v>5</v>
      </c>
      <c r="F123" s="226" t="s">
        <v>205</v>
      </c>
      <c r="H123" s="227">
        <v>1</v>
      </c>
      <c r="M123" s="223"/>
      <c r="N123" s="228"/>
      <c r="O123" s="229"/>
      <c r="P123" s="229"/>
      <c r="Q123" s="229"/>
      <c r="R123" s="229"/>
      <c r="S123" s="229"/>
      <c r="T123" s="229"/>
      <c r="U123" s="229"/>
      <c r="V123" s="229"/>
      <c r="W123" s="229"/>
      <c r="X123" s="230"/>
      <c r="AT123" s="225" t="s">
        <v>181</v>
      </c>
      <c r="AU123" s="225" t="s">
        <v>83</v>
      </c>
      <c r="AV123" s="224" t="s">
        <v>177</v>
      </c>
      <c r="AW123" s="224" t="s">
        <v>7</v>
      </c>
      <c r="AX123" s="224" t="s">
        <v>81</v>
      </c>
      <c r="AY123" s="225" t="s">
        <v>171</v>
      </c>
    </row>
    <row r="124" spans="2:65" s="45" customFormat="1" ht="25.5" customHeight="1" x14ac:dyDescent="0.3">
      <c r="B124" s="38"/>
      <c r="C124" s="201" t="s">
        <v>83</v>
      </c>
      <c r="D124" s="201" t="s">
        <v>173</v>
      </c>
      <c r="E124" s="202" t="s">
        <v>2674</v>
      </c>
      <c r="F124" s="203" t="s">
        <v>2675</v>
      </c>
      <c r="G124" s="204" t="s">
        <v>937</v>
      </c>
      <c r="H124" s="205">
        <v>2</v>
      </c>
      <c r="I124" s="7"/>
      <c r="J124" s="7"/>
      <c r="K124" s="206">
        <f>ROUND(P124*H124,2)</f>
        <v>0</v>
      </c>
      <c r="L124" s="203" t="s">
        <v>5</v>
      </c>
      <c r="M124" s="38"/>
      <c r="N124" s="207" t="s">
        <v>5</v>
      </c>
      <c r="O124" s="208" t="s">
        <v>42</v>
      </c>
      <c r="P124" s="144">
        <f>I124+J124</f>
        <v>0</v>
      </c>
      <c r="Q124" s="144">
        <f>ROUND(I124*H124,2)</f>
        <v>0</v>
      </c>
      <c r="R124" s="144">
        <f>ROUND(J124*H124,2)</f>
        <v>0</v>
      </c>
      <c r="S124" s="39"/>
      <c r="T124" s="209">
        <f>S124*H124</f>
        <v>0</v>
      </c>
      <c r="U124" s="209">
        <v>0</v>
      </c>
      <c r="V124" s="209">
        <f>U124*H124</f>
        <v>0</v>
      </c>
      <c r="W124" s="209">
        <v>0</v>
      </c>
      <c r="X124" s="210">
        <f>W124*H124</f>
        <v>0</v>
      </c>
      <c r="AR124" s="17" t="s">
        <v>177</v>
      </c>
      <c r="AT124" s="17" t="s">
        <v>173</v>
      </c>
      <c r="AU124" s="17" t="s">
        <v>83</v>
      </c>
      <c r="AY124" s="17" t="s">
        <v>171</v>
      </c>
      <c r="BE124" s="211">
        <f>IF(O124="základní",K124,0)</f>
        <v>0</v>
      </c>
      <c r="BF124" s="211">
        <f>IF(O124="snížená",K124,0)</f>
        <v>0</v>
      </c>
      <c r="BG124" s="211">
        <f>IF(O124="zákl. přenesená",K124,0)</f>
        <v>0</v>
      </c>
      <c r="BH124" s="211">
        <f>IF(O124="sníž. přenesená",K124,0)</f>
        <v>0</v>
      </c>
      <c r="BI124" s="211">
        <f>IF(O124="nulová",K124,0)</f>
        <v>0</v>
      </c>
      <c r="BJ124" s="17" t="s">
        <v>81</v>
      </c>
      <c r="BK124" s="211">
        <f>ROUND(P124*H124,2)</f>
        <v>0</v>
      </c>
      <c r="BL124" s="17" t="s">
        <v>177</v>
      </c>
      <c r="BM124" s="17" t="s">
        <v>277</v>
      </c>
    </row>
    <row r="125" spans="2:65" s="45" customFormat="1" ht="27" x14ac:dyDescent="0.3">
      <c r="B125" s="38"/>
      <c r="C125" s="39"/>
      <c r="D125" s="262" t="s">
        <v>179</v>
      </c>
      <c r="E125" s="39"/>
      <c r="F125" s="269" t="s">
        <v>2650</v>
      </c>
      <c r="G125" s="39"/>
      <c r="H125" s="39"/>
      <c r="I125" s="39"/>
      <c r="J125" s="39"/>
      <c r="K125" s="39"/>
      <c r="L125" s="39"/>
      <c r="M125" s="38"/>
      <c r="N125" s="214"/>
      <c r="O125" s="39"/>
      <c r="P125" s="39"/>
      <c r="Q125" s="39"/>
      <c r="R125" s="39"/>
      <c r="S125" s="39"/>
      <c r="T125" s="39"/>
      <c r="U125" s="39"/>
      <c r="V125" s="39"/>
      <c r="W125" s="39"/>
      <c r="X125" s="87"/>
      <c r="AT125" s="17" t="s">
        <v>179</v>
      </c>
      <c r="AU125" s="17" t="s">
        <v>83</v>
      </c>
    </row>
    <row r="126" spans="2:65" s="216" customFormat="1" ht="13.5" x14ac:dyDescent="0.3">
      <c r="B126" s="215"/>
      <c r="D126" s="212" t="s">
        <v>181</v>
      </c>
      <c r="E126" s="217" t="s">
        <v>5</v>
      </c>
      <c r="F126" s="218" t="s">
        <v>960</v>
      </c>
      <c r="H126" s="219">
        <v>2</v>
      </c>
      <c r="M126" s="215"/>
      <c r="N126" s="220"/>
      <c r="O126" s="221"/>
      <c r="P126" s="221"/>
      <c r="Q126" s="221"/>
      <c r="R126" s="221"/>
      <c r="S126" s="221"/>
      <c r="T126" s="221"/>
      <c r="U126" s="221"/>
      <c r="V126" s="221"/>
      <c r="W126" s="221"/>
      <c r="X126" s="222"/>
      <c r="AT126" s="217" t="s">
        <v>181</v>
      </c>
      <c r="AU126" s="217" t="s">
        <v>83</v>
      </c>
      <c r="AV126" s="216" t="s">
        <v>83</v>
      </c>
      <c r="AW126" s="216" t="s">
        <v>7</v>
      </c>
      <c r="AX126" s="216" t="s">
        <v>73</v>
      </c>
      <c r="AY126" s="217" t="s">
        <v>171</v>
      </c>
    </row>
    <row r="127" spans="2:65" s="224" customFormat="1" ht="13.5" customHeight="1" x14ac:dyDescent="0.3">
      <c r="B127" s="223"/>
      <c r="D127" s="212" t="s">
        <v>181</v>
      </c>
      <c r="E127" s="225" t="s">
        <v>5</v>
      </c>
      <c r="F127" s="226" t="s">
        <v>205</v>
      </c>
      <c r="H127" s="227">
        <v>2</v>
      </c>
      <c r="M127" s="223"/>
      <c r="N127" s="228"/>
      <c r="O127" s="229"/>
      <c r="P127" s="229"/>
      <c r="Q127" s="229"/>
      <c r="R127" s="229"/>
      <c r="S127" s="229"/>
      <c r="T127" s="229"/>
      <c r="U127" s="229"/>
      <c r="V127" s="229"/>
      <c r="W127" s="229"/>
      <c r="X127" s="230"/>
      <c r="AT127" s="225" t="s">
        <v>181</v>
      </c>
      <c r="AU127" s="225" t="s">
        <v>83</v>
      </c>
      <c r="AV127" s="224" t="s">
        <v>177</v>
      </c>
      <c r="AW127" s="224" t="s">
        <v>7</v>
      </c>
      <c r="AX127" s="224" t="s">
        <v>81</v>
      </c>
      <c r="AY127" s="225" t="s">
        <v>171</v>
      </c>
    </row>
    <row r="128" spans="2:65" s="45" customFormat="1" ht="25.5" customHeight="1" x14ac:dyDescent="0.3">
      <c r="B128" s="38"/>
      <c r="C128" s="201" t="s">
        <v>188</v>
      </c>
      <c r="D128" s="201" t="s">
        <v>173</v>
      </c>
      <c r="E128" s="202" t="s">
        <v>2676</v>
      </c>
      <c r="F128" s="203" t="s">
        <v>2677</v>
      </c>
      <c r="G128" s="204" t="s">
        <v>224</v>
      </c>
      <c r="H128" s="205">
        <v>1</v>
      </c>
      <c r="I128" s="7"/>
      <c r="J128" s="7"/>
      <c r="K128" s="206">
        <f>ROUND(P128*H128,2)</f>
        <v>0</v>
      </c>
      <c r="L128" s="203" t="s">
        <v>5</v>
      </c>
      <c r="M128" s="38"/>
      <c r="N128" s="207" t="s">
        <v>5</v>
      </c>
      <c r="O128" s="208" t="s">
        <v>42</v>
      </c>
      <c r="P128" s="144">
        <f>I128+J128</f>
        <v>0</v>
      </c>
      <c r="Q128" s="144">
        <f>ROUND(I128*H128,2)</f>
        <v>0</v>
      </c>
      <c r="R128" s="144">
        <f>ROUND(J128*H128,2)</f>
        <v>0</v>
      </c>
      <c r="S128" s="39"/>
      <c r="T128" s="209">
        <f>S128*H128</f>
        <v>0</v>
      </c>
      <c r="U128" s="209">
        <v>0</v>
      </c>
      <c r="V128" s="209">
        <f>U128*H128</f>
        <v>0</v>
      </c>
      <c r="W128" s="209">
        <v>0</v>
      </c>
      <c r="X128" s="210">
        <f>W128*H128</f>
        <v>0</v>
      </c>
      <c r="AR128" s="17" t="s">
        <v>177</v>
      </c>
      <c r="AT128" s="17" t="s">
        <v>173</v>
      </c>
      <c r="AU128" s="17" t="s">
        <v>83</v>
      </c>
      <c r="AY128" s="17" t="s">
        <v>171</v>
      </c>
      <c r="BE128" s="211">
        <f>IF(O128="základní",K128,0)</f>
        <v>0</v>
      </c>
      <c r="BF128" s="211">
        <f>IF(O128="snížená",K128,0)</f>
        <v>0</v>
      </c>
      <c r="BG128" s="211">
        <f>IF(O128="zákl. přenesená",K128,0)</f>
        <v>0</v>
      </c>
      <c r="BH128" s="211">
        <f>IF(O128="sníž. přenesená",K128,0)</f>
        <v>0</v>
      </c>
      <c r="BI128" s="211">
        <f>IF(O128="nulová",K128,0)</f>
        <v>0</v>
      </c>
      <c r="BJ128" s="17" t="s">
        <v>81</v>
      </c>
      <c r="BK128" s="211">
        <f>ROUND(P128*H128,2)</f>
        <v>0</v>
      </c>
      <c r="BL128" s="17" t="s">
        <v>177</v>
      </c>
      <c r="BM128" s="17" t="s">
        <v>284</v>
      </c>
    </row>
    <row r="129" spans="2:65" s="45" customFormat="1" ht="27" x14ac:dyDescent="0.3">
      <c r="B129" s="38"/>
      <c r="D129" s="212" t="s">
        <v>179</v>
      </c>
      <c r="F129" s="213" t="s">
        <v>2650</v>
      </c>
      <c r="M129" s="38"/>
      <c r="N129" s="214"/>
      <c r="O129" s="39"/>
      <c r="P129" s="39"/>
      <c r="Q129" s="39"/>
      <c r="R129" s="39"/>
      <c r="S129" s="39"/>
      <c r="T129" s="39"/>
      <c r="U129" s="39"/>
      <c r="V129" s="39"/>
      <c r="W129" s="39"/>
      <c r="X129" s="87"/>
      <c r="AT129" s="17" t="s">
        <v>179</v>
      </c>
      <c r="AU129" s="17" t="s">
        <v>83</v>
      </c>
    </row>
    <row r="130" spans="2:65" s="216" customFormat="1" ht="13.5" x14ac:dyDescent="0.3">
      <c r="B130" s="215"/>
      <c r="D130" s="212" t="s">
        <v>181</v>
      </c>
      <c r="E130" s="217" t="s">
        <v>5</v>
      </c>
      <c r="F130" s="218" t="s">
        <v>81</v>
      </c>
      <c r="H130" s="219">
        <v>1</v>
      </c>
      <c r="M130" s="215"/>
      <c r="N130" s="220"/>
      <c r="O130" s="221"/>
      <c r="P130" s="221"/>
      <c r="Q130" s="221"/>
      <c r="R130" s="221"/>
      <c r="S130" s="221"/>
      <c r="T130" s="221"/>
      <c r="U130" s="221"/>
      <c r="V130" s="221"/>
      <c r="W130" s="221"/>
      <c r="X130" s="222"/>
      <c r="AT130" s="217" t="s">
        <v>181</v>
      </c>
      <c r="AU130" s="217" t="s">
        <v>83</v>
      </c>
      <c r="AV130" s="216" t="s">
        <v>83</v>
      </c>
      <c r="AW130" s="216" t="s">
        <v>7</v>
      </c>
      <c r="AX130" s="216" t="s">
        <v>73</v>
      </c>
      <c r="AY130" s="217" t="s">
        <v>171</v>
      </c>
    </row>
    <row r="131" spans="2:65" s="224" customFormat="1" ht="13.5" x14ac:dyDescent="0.3">
      <c r="B131" s="223"/>
      <c r="C131" s="229"/>
      <c r="D131" s="262" t="s">
        <v>181</v>
      </c>
      <c r="E131" s="265" t="s">
        <v>5</v>
      </c>
      <c r="F131" s="270" t="s">
        <v>205</v>
      </c>
      <c r="G131" s="229"/>
      <c r="H131" s="272">
        <v>1</v>
      </c>
      <c r="I131" s="229"/>
      <c r="J131" s="229"/>
      <c r="K131" s="229"/>
      <c r="L131" s="229"/>
      <c r="M131" s="223"/>
      <c r="N131" s="228"/>
      <c r="O131" s="229"/>
      <c r="P131" s="229"/>
      <c r="Q131" s="229"/>
      <c r="R131" s="229"/>
      <c r="S131" s="229"/>
      <c r="T131" s="229"/>
      <c r="U131" s="229"/>
      <c r="V131" s="229"/>
      <c r="W131" s="229"/>
      <c r="X131" s="230"/>
      <c r="AT131" s="225" t="s">
        <v>181</v>
      </c>
      <c r="AU131" s="225" t="s">
        <v>83</v>
      </c>
      <c r="AV131" s="224" t="s">
        <v>177</v>
      </c>
      <c r="AW131" s="224" t="s">
        <v>7</v>
      </c>
      <c r="AX131" s="224" t="s">
        <v>81</v>
      </c>
      <c r="AY131" s="225" t="s">
        <v>171</v>
      </c>
    </row>
    <row r="132" spans="2:65" s="45" customFormat="1" ht="16.5" customHeight="1" x14ac:dyDescent="0.3">
      <c r="B132" s="38"/>
      <c r="C132" s="201" t="s">
        <v>177</v>
      </c>
      <c r="D132" s="201" t="s">
        <v>173</v>
      </c>
      <c r="E132" s="202" t="s">
        <v>2678</v>
      </c>
      <c r="F132" s="203" t="s">
        <v>2679</v>
      </c>
      <c r="G132" s="204" t="s">
        <v>224</v>
      </c>
      <c r="H132" s="205">
        <v>1</v>
      </c>
      <c r="I132" s="7"/>
      <c r="J132" s="7"/>
      <c r="K132" s="206">
        <f>ROUND(P132*H132,2)</f>
        <v>0</v>
      </c>
      <c r="L132" s="203" t="s">
        <v>5</v>
      </c>
      <c r="M132" s="38"/>
      <c r="N132" s="207" t="s">
        <v>5</v>
      </c>
      <c r="O132" s="208" t="s">
        <v>42</v>
      </c>
      <c r="P132" s="144">
        <f>I132+J132</f>
        <v>0</v>
      </c>
      <c r="Q132" s="144">
        <f>ROUND(I132*H132,2)</f>
        <v>0</v>
      </c>
      <c r="R132" s="144">
        <f>ROUND(J132*H132,2)</f>
        <v>0</v>
      </c>
      <c r="S132" s="39"/>
      <c r="T132" s="209">
        <f>S132*H132</f>
        <v>0</v>
      </c>
      <c r="U132" s="209">
        <v>0</v>
      </c>
      <c r="V132" s="209">
        <f>U132*H132</f>
        <v>0</v>
      </c>
      <c r="W132" s="209">
        <v>0</v>
      </c>
      <c r="X132" s="210">
        <f>W132*H132</f>
        <v>0</v>
      </c>
      <c r="AR132" s="17" t="s">
        <v>177</v>
      </c>
      <c r="AT132" s="17" t="s">
        <v>173</v>
      </c>
      <c r="AU132" s="17" t="s">
        <v>83</v>
      </c>
      <c r="AY132" s="17" t="s">
        <v>171</v>
      </c>
      <c r="BE132" s="211">
        <f>IF(O132="základní",K132,0)</f>
        <v>0</v>
      </c>
      <c r="BF132" s="211">
        <f>IF(O132="snížená",K132,0)</f>
        <v>0</v>
      </c>
      <c r="BG132" s="211">
        <f>IF(O132="zákl. přenesená",K132,0)</f>
        <v>0</v>
      </c>
      <c r="BH132" s="211">
        <f>IF(O132="sníž. přenesená",K132,0)</f>
        <v>0</v>
      </c>
      <c r="BI132" s="211">
        <f>IF(O132="nulová",K132,0)</f>
        <v>0</v>
      </c>
      <c r="BJ132" s="17" t="s">
        <v>81</v>
      </c>
      <c r="BK132" s="211">
        <f>ROUND(P132*H132,2)</f>
        <v>0</v>
      </c>
      <c r="BL132" s="17" t="s">
        <v>177</v>
      </c>
      <c r="BM132" s="17" t="s">
        <v>294</v>
      </c>
    </row>
    <row r="133" spans="2:65" s="45" customFormat="1" ht="27" x14ac:dyDescent="0.3">
      <c r="B133" s="38"/>
      <c r="D133" s="212" t="s">
        <v>179</v>
      </c>
      <c r="F133" s="213" t="s">
        <v>2650</v>
      </c>
      <c r="M133" s="38"/>
      <c r="N133" s="214"/>
      <c r="O133" s="39"/>
      <c r="P133" s="39"/>
      <c r="Q133" s="39"/>
      <c r="R133" s="39"/>
      <c r="S133" s="39"/>
      <c r="T133" s="39"/>
      <c r="U133" s="39"/>
      <c r="V133" s="39"/>
      <c r="W133" s="39"/>
      <c r="X133" s="87"/>
      <c r="AT133" s="17" t="s">
        <v>179</v>
      </c>
      <c r="AU133" s="17" t="s">
        <v>83</v>
      </c>
    </row>
    <row r="134" spans="2:65" s="216" customFormat="1" ht="13.5" x14ac:dyDescent="0.3">
      <c r="B134" s="215"/>
      <c r="D134" s="212" t="s">
        <v>181</v>
      </c>
      <c r="E134" s="217" t="s">
        <v>5</v>
      </c>
      <c r="F134" s="218" t="s">
        <v>81</v>
      </c>
      <c r="H134" s="219">
        <v>1</v>
      </c>
      <c r="M134" s="215"/>
      <c r="N134" s="220"/>
      <c r="O134" s="221"/>
      <c r="P134" s="221"/>
      <c r="Q134" s="221"/>
      <c r="R134" s="221"/>
      <c r="S134" s="221"/>
      <c r="T134" s="221"/>
      <c r="U134" s="221"/>
      <c r="V134" s="221"/>
      <c r="W134" s="221"/>
      <c r="X134" s="222"/>
      <c r="AT134" s="217" t="s">
        <v>181</v>
      </c>
      <c r="AU134" s="217" t="s">
        <v>83</v>
      </c>
      <c r="AV134" s="216" t="s">
        <v>83</v>
      </c>
      <c r="AW134" s="216" t="s">
        <v>7</v>
      </c>
      <c r="AX134" s="216" t="s">
        <v>73</v>
      </c>
      <c r="AY134" s="217" t="s">
        <v>171</v>
      </c>
    </row>
    <row r="135" spans="2:65" s="224" customFormat="1" ht="13.5" x14ac:dyDescent="0.3">
      <c r="B135" s="223"/>
      <c r="D135" s="212" t="s">
        <v>181</v>
      </c>
      <c r="E135" s="225" t="s">
        <v>5</v>
      </c>
      <c r="F135" s="226" t="s">
        <v>205</v>
      </c>
      <c r="H135" s="227">
        <v>1</v>
      </c>
      <c r="M135" s="223"/>
      <c r="N135" s="228"/>
      <c r="O135" s="229"/>
      <c r="P135" s="229"/>
      <c r="Q135" s="229"/>
      <c r="R135" s="229"/>
      <c r="S135" s="229"/>
      <c r="T135" s="229"/>
      <c r="U135" s="229"/>
      <c r="V135" s="229"/>
      <c r="W135" s="229"/>
      <c r="X135" s="230"/>
      <c r="AT135" s="225" t="s">
        <v>181</v>
      </c>
      <c r="AU135" s="225" t="s">
        <v>83</v>
      </c>
      <c r="AV135" s="224" t="s">
        <v>177</v>
      </c>
      <c r="AW135" s="224" t="s">
        <v>7</v>
      </c>
      <c r="AX135" s="224" t="s">
        <v>81</v>
      </c>
      <c r="AY135" s="225" t="s">
        <v>171</v>
      </c>
    </row>
    <row r="136" spans="2:65" s="45" customFormat="1" ht="51" customHeight="1" x14ac:dyDescent="0.3">
      <c r="B136" s="38"/>
      <c r="C136" s="201" t="s">
        <v>199</v>
      </c>
      <c r="D136" s="201" t="s">
        <v>173</v>
      </c>
      <c r="E136" s="202" t="s">
        <v>2680</v>
      </c>
      <c r="F136" s="203" t="s">
        <v>2681</v>
      </c>
      <c r="G136" s="204" t="s">
        <v>937</v>
      </c>
      <c r="H136" s="205">
        <v>1</v>
      </c>
      <c r="I136" s="7"/>
      <c r="J136" s="7"/>
      <c r="K136" s="206">
        <f>ROUND(P136*H136,2)</f>
        <v>0</v>
      </c>
      <c r="L136" s="203" t="s">
        <v>5</v>
      </c>
      <c r="M136" s="38"/>
      <c r="N136" s="207" t="s">
        <v>5</v>
      </c>
      <c r="O136" s="208" t="s">
        <v>42</v>
      </c>
      <c r="P136" s="144">
        <f>I136+J136</f>
        <v>0</v>
      </c>
      <c r="Q136" s="144">
        <f>ROUND(I136*H136,2)</f>
        <v>0</v>
      </c>
      <c r="R136" s="144">
        <f>ROUND(J136*H136,2)</f>
        <v>0</v>
      </c>
      <c r="S136" s="39"/>
      <c r="T136" s="209">
        <f>S136*H136</f>
        <v>0</v>
      </c>
      <c r="U136" s="209">
        <v>0</v>
      </c>
      <c r="V136" s="209">
        <f>U136*H136</f>
        <v>0</v>
      </c>
      <c r="W136" s="209">
        <v>0</v>
      </c>
      <c r="X136" s="210">
        <f>W136*H136</f>
        <v>0</v>
      </c>
      <c r="AR136" s="17" t="s">
        <v>177</v>
      </c>
      <c r="AT136" s="17" t="s">
        <v>173</v>
      </c>
      <c r="AU136" s="17" t="s">
        <v>83</v>
      </c>
      <c r="AY136" s="17" t="s">
        <v>171</v>
      </c>
      <c r="BE136" s="211">
        <f>IF(O136="základní",K136,0)</f>
        <v>0</v>
      </c>
      <c r="BF136" s="211">
        <f>IF(O136="snížená",K136,0)</f>
        <v>0</v>
      </c>
      <c r="BG136" s="211">
        <f>IF(O136="zákl. přenesená",K136,0)</f>
        <v>0</v>
      </c>
      <c r="BH136" s="211">
        <f>IF(O136="sníž. přenesená",K136,0)</f>
        <v>0</v>
      </c>
      <c r="BI136" s="211">
        <f>IF(O136="nulová",K136,0)</f>
        <v>0</v>
      </c>
      <c r="BJ136" s="17" t="s">
        <v>81</v>
      </c>
      <c r="BK136" s="211">
        <f>ROUND(P136*H136,2)</f>
        <v>0</v>
      </c>
      <c r="BL136" s="17" t="s">
        <v>177</v>
      </c>
      <c r="BM136" s="17" t="s">
        <v>303</v>
      </c>
    </row>
    <row r="137" spans="2:65" s="45" customFormat="1" ht="27" x14ac:dyDescent="0.3">
      <c r="B137" s="38"/>
      <c r="C137" s="39"/>
      <c r="D137" s="262" t="s">
        <v>179</v>
      </c>
      <c r="E137" s="39"/>
      <c r="F137" s="269" t="s">
        <v>2650</v>
      </c>
      <c r="G137" s="39"/>
      <c r="H137" s="39"/>
      <c r="I137" s="39"/>
      <c r="J137" s="39"/>
      <c r="K137" s="39"/>
      <c r="L137" s="39"/>
      <c r="M137" s="38"/>
      <c r="N137" s="214"/>
      <c r="O137" s="39"/>
      <c r="P137" s="39"/>
      <c r="Q137" s="39"/>
      <c r="R137" s="39"/>
      <c r="S137" s="39"/>
      <c r="T137" s="39"/>
      <c r="U137" s="39"/>
      <c r="V137" s="39"/>
      <c r="W137" s="39"/>
      <c r="X137" s="87"/>
      <c r="AT137" s="17" t="s">
        <v>179</v>
      </c>
      <c r="AU137" s="17" t="s">
        <v>83</v>
      </c>
    </row>
    <row r="138" spans="2:65" s="216" customFormat="1" ht="13.5" x14ac:dyDescent="0.3">
      <c r="B138" s="215"/>
      <c r="D138" s="212" t="s">
        <v>181</v>
      </c>
      <c r="E138" s="217" t="s">
        <v>5</v>
      </c>
      <c r="F138" s="218" t="s">
        <v>81</v>
      </c>
      <c r="H138" s="219">
        <v>1</v>
      </c>
      <c r="M138" s="215"/>
      <c r="N138" s="220"/>
      <c r="O138" s="221"/>
      <c r="P138" s="221"/>
      <c r="Q138" s="221"/>
      <c r="R138" s="221"/>
      <c r="S138" s="221"/>
      <c r="T138" s="221"/>
      <c r="U138" s="221"/>
      <c r="V138" s="221"/>
      <c r="W138" s="221"/>
      <c r="X138" s="222"/>
      <c r="AT138" s="217" t="s">
        <v>181</v>
      </c>
      <c r="AU138" s="217" t="s">
        <v>83</v>
      </c>
      <c r="AV138" s="216" t="s">
        <v>83</v>
      </c>
      <c r="AW138" s="216" t="s">
        <v>7</v>
      </c>
      <c r="AX138" s="216" t="s">
        <v>73</v>
      </c>
      <c r="AY138" s="217" t="s">
        <v>171</v>
      </c>
    </row>
    <row r="139" spans="2:65" s="224" customFormat="1" ht="13.5" x14ac:dyDescent="0.3">
      <c r="B139" s="223"/>
      <c r="D139" s="212" t="s">
        <v>181</v>
      </c>
      <c r="E139" s="225" t="s">
        <v>5</v>
      </c>
      <c r="F139" s="226" t="s">
        <v>205</v>
      </c>
      <c r="H139" s="227">
        <v>1</v>
      </c>
      <c r="M139" s="223"/>
      <c r="N139" s="228"/>
      <c r="O139" s="229"/>
      <c r="P139" s="229"/>
      <c r="Q139" s="229"/>
      <c r="R139" s="229"/>
      <c r="S139" s="229"/>
      <c r="T139" s="229"/>
      <c r="U139" s="229"/>
      <c r="V139" s="229"/>
      <c r="W139" s="229"/>
      <c r="X139" s="230"/>
      <c r="AT139" s="225" t="s">
        <v>181</v>
      </c>
      <c r="AU139" s="225" t="s">
        <v>83</v>
      </c>
      <c r="AV139" s="224" t="s">
        <v>177</v>
      </c>
      <c r="AW139" s="224" t="s">
        <v>7</v>
      </c>
      <c r="AX139" s="224" t="s">
        <v>81</v>
      </c>
      <c r="AY139" s="225" t="s">
        <v>171</v>
      </c>
    </row>
    <row r="140" spans="2:65" s="45" customFormat="1" ht="16.5" customHeight="1" x14ac:dyDescent="0.3">
      <c r="B140" s="38"/>
      <c r="C140" s="201" t="s">
        <v>206</v>
      </c>
      <c r="D140" s="201" t="s">
        <v>173</v>
      </c>
      <c r="E140" s="202" t="s">
        <v>2682</v>
      </c>
      <c r="F140" s="203" t="s">
        <v>2683</v>
      </c>
      <c r="G140" s="204" t="s">
        <v>224</v>
      </c>
      <c r="H140" s="205">
        <v>1</v>
      </c>
      <c r="I140" s="7"/>
      <c r="J140" s="7"/>
      <c r="K140" s="206">
        <f>ROUND(P140*H140,2)</f>
        <v>0</v>
      </c>
      <c r="L140" s="203" t="s">
        <v>5</v>
      </c>
      <c r="M140" s="38"/>
      <c r="N140" s="207" t="s">
        <v>5</v>
      </c>
      <c r="O140" s="208" t="s">
        <v>42</v>
      </c>
      <c r="P140" s="144">
        <f>I140+J140</f>
        <v>0</v>
      </c>
      <c r="Q140" s="144">
        <f>ROUND(I140*H140,2)</f>
        <v>0</v>
      </c>
      <c r="R140" s="144">
        <f>ROUND(J140*H140,2)</f>
        <v>0</v>
      </c>
      <c r="S140" s="39"/>
      <c r="T140" s="209">
        <f>S140*H140</f>
        <v>0</v>
      </c>
      <c r="U140" s="209">
        <v>0</v>
      </c>
      <c r="V140" s="209">
        <f>U140*H140</f>
        <v>0</v>
      </c>
      <c r="W140" s="209">
        <v>0</v>
      </c>
      <c r="X140" s="210">
        <f>W140*H140</f>
        <v>0</v>
      </c>
      <c r="AR140" s="17" t="s">
        <v>177</v>
      </c>
      <c r="AT140" s="17" t="s">
        <v>173</v>
      </c>
      <c r="AU140" s="17" t="s">
        <v>83</v>
      </c>
      <c r="AY140" s="17" t="s">
        <v>171</v>
      </c>
      <c r="BE140" s="211">
        <f>IF(O140="základní",K140,0)</f>
        <v>0</v>
      </c>
      <c r="BF140" s="211">
        <f>IF(O140="snížená",K140,0)</f>
        <v>0</v>
      </c>
      <c r="BG140" s="211">
        <f>IF(O140="zákl. přenesená",K140,0)</f>
        <v>0</v>
      </c>
      <c r="BH140" s="211">
        <f>IF(O140="sníž. přenesená",K140,0)</f>
        <v>0</v>
      </c>
      <c r="BI140" s="211">
        <f>IF(O140="nulová",K140,0)</f>
        <v>0</v>
      </c>
      <c r="BJ140" s="17" t="s">
        <v>81</v>
      </c>
      <c r="BK140" s="211">
        <f>ROUND(P140*H140,2)</f>
        <v>0</v>
      </c>
      <c r="BL140" s="17" t="s">
        <v>177</v>
      </c>
      <c r="BM140" s="17" t="s">
        <v>312</v>
      </c>
    </row>
    <row r="141" spans="2:65" s="45" customFormat="1" ht="27" x14ac:dyDescent="0.3">
      <c r="B141" s="38"/>
      <c r="D141" s="212" t="s">
        <v>179</v>
      </c>
      <c r="F141" s="213" t="s">
        <v>2650</v>
      </c>
      <c r="M141" s="38"/>
      <c r="N141" s="214"/>
      <c r="O141" s="39"/>
      <c r="P141" s="39"/>
      <c r="Q141" s="39"/>
      <c r="R141" s="39"/>
      <c r="S141" s="39"/>
      <c r="T141" s="39"/>
      <c r="U141" s="39"/>
      <c r="V141" s="39"/>
      <c r="W141" s="39"/>
      <c r="X141" s="87"/>
      <c r="AT141" s="17" t="s">
        <v>179</v>
      </c>
      <c r="AU141" s="17" t="s">
        <v>83</v>
      </c>
    </row>
    <row r="142" spans="2:65" s="216" customFormat="1" ht="13.5" x14ac:dyDescent="0.3">
      <c r="B142" s="215"/>
      <c r="C142" s="221"/>
      <c r="D142" s="262" t="s">
        <v>181</v>
      </c>
      <c r="E142" s="267" t="s">
        <v>5</v>
      </c>
      <c r="F142" s="271" t="s">
        <v>81</v>
      </c>
      <c r="G142" s="221"/>
      <c r="H142" s="273">
        <v>1</v>
      </c>
      <c r="I142" s="221"/>
      <c r="J142" s="221"/>
      <c r="K142" s="221"/>
      <c r="L142" s="221"/>
      <c r="M142" s="215"/>
      <c r="N142" s="220"/>
      <c r="O142" s="221"/>
      <c r="P142" s="221"/>
      <c r="Q142" s="221"/>
      <c r="R142" s="221"/>
      <c r="S142" s="221"/>
      <c r="T142" s="221"/>
      <c r="U142" s="221"/>
      <c r="V142" s="221"/>
      <c r="W142" s="221"/>
      <c r="X142" s="222"/>
      <c r="AT142" s="217" t="s">
        <v>181</v>
      </c>
      <c r="AU142" s="217" t="s">
        <v>83</v>
      </c>
      <c r="AV142" s="216" t="s">
        <v>83</v>
      </c>
      <c r="AW142" s="216" t="s">
        <v>7</v>
      </c>
      <c r="AX142" s="216" t="s">
        <v>73</v>
      </c>
      <c r="AY142" s="217" t="s">
        <v>171</v>
      </c>
    </row>
    <row r="143" spans="2:65" s="224" customFormat="1" ht="13.5" x14ac:dyDescent="0.3">
      <c r="B143" s="223"/>
      <c r="D143" s="212" t="s">
        <v>181</v>
      </c>
      <c r="E143" s="225" t="s">
        <v>5</v>
      </c>
      <c r="F143" s="226" t="s">
        <v>205</v>
      </c>
      <c r="H143" s="227">
        <v>1</v>
      </c>
      <c r="M143" s="223"/>
      <c r="N143" s="228"/>
      <c r="O143" s="229"/>
      <c r="P143" s="229"/>
      <c r="Q143" s="229"/>
      <c r="R143" s="229"/>
      <c r="S143" s="229"/>
      <c r="T143" s="229"/>
      <c r="U143" s="229"/>
      <c r="V143" s="229"/>
      <c r="W143" s="229"/>
      <c r="X143" s="230"/>
      <c r="AT143" s="225" t="s">
        <v>181</v>
      </c>
      <c r="AU143" s="225" t="s">
        <v>83</v>
      </c>
      <c r="AV143" s="224" t="s">
        <v>177</v>
      </c>
      <c r="AW143" s="224" t="s">
        <v>7</v>
      </c>
      <c r="AX143" s="224" t="s">
        <v>81</v>
      </c>
      <c r="AY143" s="225" t="s">
        <v>171</v>
      </c>
    </row>
    <row r="144" spans="2:65" s="45" customFormat="1" ht="16.5" customHeight="1" x14ac:dyDescent="0.3">
      <c r="B144" s="38"/>
      <c r="C144" s="201" t="s">
        <v>214</v>
      </c>
      <c r="D144" s="201" t="s">
        <v>173</v>
      </c>
      <c r="E144" s="202" t="s">
        <v>2684</v>
      </c>
      <c r="F144" s="203" t="s">
        <v>2685</v>
      </c>
      <c r="G144" s="204" t="s">
        <v>224</v>
      </c>
      <c r="H144" s="205">
        <v>1</v>
      </c>
      <c r="I144" s="7"/>
      <c r="J144" s="7"/>
      <c r="K144" s="206">
        <f>ROUND(P144*H144,2)</f>
        <v>0</v>
      </c>
      <c r="L144" s="203" t="s">
        <v>5</v>
      </c>
      <c r="M144" s="38"/>
      <c r="N144" s="207" t="s">
        <v>5</v>
      </c>
      <c r="O144" s="208" t="s">
        <v>42</v>
      </c>
      <c r="P144" s="144">
        <f>I144+J144</f>
        <v>0</v>
      </c>
      <c r="Q144" s="144">
        <f>ROUND(I144*H144,2)</f>
        <v>0</v>
      </c>
      <c r="R144" s="144">
        <f>ROUND(J144*H144,2)</f>
        <v>0</v>
      </c>
      <c r="S144" s="39"/>
      <c r="T144" s="209">
        <f>S144*H144</f>
        <v>0</v>
      </c>
      <c r="U144" s="209">
        <v>0</v>
      </c>
      <c r="V144" s="209">
        <f>U144*H144</f>
        <v>0</v>
      </c>
      <c r="W144" s="209">
        <v>0</v>
      </c>
      <c r="X144" s="210">
        <f>W144*H144</f>
        <v>0</v>
      </c>
      <c r="AR144" s="17" t="s">
        <v>177</v>
      </c>
      <c r="AT144" s="17" t="s">
        <v>173</v>
      </c>
      <c r="AU144" s="17" t="s">
        <v>83</v>
      </c>
      <c r="AY144" s="17" t="s">
        <v>171</v>
      </c>
      <c r="BE144" s="211">
        <f>IF(O144="základní",K144,0)</f>
        <v>0</v>
      </c>
      <c r="BF144" s="211">
        <f>IF(O144="snížená",K144,0)</f>
        <v>0</v>
      </c>
      <c r="BG144" s="211">
        <f>IF(O144="zákl. přenesená",K144,0)</f>
        <v>0</v>
      </c>
      <c r="BH144" s="211">
        <f>IF(O144="sníž. přenesená",K144,0)</f>
        <v>0</v>
      </c>
      <c r="BI144" s="211">
        <f>IF(O144="nulová",K144,0)</f>
        <v>0</v>
      </c>
      <c r="BJ144" s="17" t="s">
        <v>81</v>
      </c>
      <c r="BK144" s="211">
        <f>ROUND(P144*H144,2)</f>
        <v>0</v>
      </c>
      <c r="BL144" s="17" t="s">
        <v>177</v>
      </c>
      <c r="BM144" s="17" t="s">
        <v>323</v>
      </c>
    </row>
    <row r="145" spans="2:65" s="45" customFormat="1" ht="27" x14ac:dyDescent="0.3">
      <c r="B145" s="38"/>
      <c r="D145" s="212" t="s">
        <v>179</v>
      </c>
      <c r="F145" s="213" t="s">
        <v>2650</v>
      </c>
      <c r="M145" s="38"/>
      <c r="N145" s="214"/>
      <c r="O145" s="39"/>
      <c r="P145" s="39"/>
      <c r="Q145" s="39"/>
      <c r="R145" s="39"/>
      <c r="S145" s="39"/>
      <c r="T145" s="39"/>
      <c r="U145" s="39"/>
      <c r="V145" s="39"/>
      <c r="W145" s="39"/>
      <c r="X145" s="87"/>
      <c r="AT145" s="17" t="s">
        <v>179</v>
      </c>
      <c r="AU145" s="17" t="s">
        <v>83</v>
      </c>
    </row>
    <row r="146" spans="2:65" s="216" customFormat="1" ht="13.5" x14ac:dyDescent="0.3">
      <c r="B146" s="215"/>
      <c r="D146" s="212" t="s">
        <v>181</v>
      </c>
      <c r="E146" s="217" t="s">
        <v>5</v>
      </c>
      <c r="F146" s="218" t="s">
        <v>81</v>
      </c>
      <c r="H146" s="219">
        <v>1</v>
      </c>
      <c r="M146" s="215"/>
      <c r="N146" s="220"/>
      <c r="O146" s="221"/>
      <c r="P146" s="221"/>
      <c r="Q146" s="221"/>
      <c r="R146" s="221"/>
      <c r="S146" s="221"/>
      <c r="T146" s="221"/>
      <c r="U146" s="221"/>
      <c r="V146" s="221"/>
      <c r="W146" s="221"/>
      <c r="X146" s="222"/>
      <c r="AT146" s="217" t="s">
        <v>181</v>
      </c>
      <c r="AU146" s="217" t="s">
        <v>83</v>
      </c>
      <c r="AV146" s="216" t="s">
        <v>83</v>
      </c>
      <c r="AW146" s="216" t="s">
        <v>7</v>
      </c>
      <c r="AX146" s="216" t="s">
        <v>73</v>
      </c>
      <c r="AY146" s="217" t="s">
        <v>171</v>
      </c>
    </row>
    <row r="147" spans="2:65" s="224" customFormat="1" ht="13.5" x14ac:dyDescent="0.3">
      <c r="B147" s="223"/>
      <c r="C147" s="229"/>
      <c r="D147" s="262" t="s">
        <v>181</v>
      </c>
      <c r="E147" s="265" t="s">
        <v>5</v>
      </c>
      <c r="F147" s="270" t="s">
        <v>205</v>
      </c>
      <c r="G147" s="229"/>
      <c r="H147" s="272">
        <v>1</v>
      </c>
      <c r="I147" s="229"/>
      <c r="J147" s="229"/>
      <c r="K147" s="229"/>
      <c r="L147" s="229"/>
      <c r="M147" s="223"/>
      <c r="N147" s="228"/>
      <c r="O147" s="229"/>
      <c r="P147" s="229"/>
      <c r="Q147" s="229"/>
      <c r="R147" s="229"/>
      <c r="S147" s="229"/>
      <c r="T147" s="229"/>
      <c r="U147" s="229"/>
      <c r="V147" s="229"/>
      <c r="W147" s="229"/>
      <c r="X147" s="230"/>
      <c r="AT147" s="225" t="s">
        <v>181</v>
      </c>
      <c r="AU147" s="225" t="s">
        <v>83</v>
      </c>
      <c r="AV147" s="224" t="s">
        <v>177</v>
      </c>
      <c r="AW147" s="224" t="s">
        <v>7</v>
      </c>
      <c r="AX147" s="224" t="s">
        <v>81</v>
      </c>
      <c r="AY147" s="225" t="s">
        <v>171</v>
      </c>
    </row>
    <row r="148" spans="2:65" s="45" customFormat="1" ht="51" customHeight="1" x14ac:dyDescent="0.3">
      <c r="B148" s="38"/>
      <c r="C148" s="201" t="s">
        <v>220</v>
      </c>
      <c r="D148" s="201" t="s">
        <v>173</v>
      </c>
      <c r="E148" s="202" t="s">
        <v>2686</v>
      </c>
      <c r="F148" s="203" t="s">
        <v>2687</v>
      </c>
      <c r="G148" s="204" t="s">
        <v>224</v>
      </c>
      <c r="H148" s="205">
        <v>2</v>
      </c>
      <c r="I148" s="7"/>
      <c r="J148" s="7"/>
      <c r="K148" s="206">
        <f>ROUND(P148*H148,2)</f>
        <v>0</v>
      </c>
      <c r="L148" s="203" t="s">
        <v>5</v>
      </c>
      <c r="M148" s="38"/>
      <c r="N148" s="207" t="s">
        <v>5</v>
      </c>
      <c r="O148" s="208" t="s">
        <v>42</v>
      </c>
      <c r="P148" s="144">
        <f>I148+J148</f>
        <v>0</v>
      </c>
      <c r="Q148" s="144">
        <f>ROUND(I148*H148,2)</f>
        <v>0</v>
      </c>
      <c r="R148" s="144">
        <f>ROUND(J148*H148,2)</f>
        <v>0</v>
      </c>
      <c r="S148" s="39"/>
      <c r="T148" s="209">
        <f>S148*H148</f>
        <v>0</v>
      </c>
      <c r="U148" s="209">
        <v>0</v>
      </c>
      <c r="V148" s="209">
        <f>U148*H148</f>
        <v>0</v>
      </c>
      <c r="W148" s="209">
        <v>0</v>
      </c>
      <c r="X148" s="210">
        <f>W148*H148</f>
        <v>0</v>
      </c>
      <c r="AR148" s="17" t="s">
        <v>177</v>
      </c>
      <c r="AT148" s="17" t="s">
        <v>173</v>
      </c>
      <c r="AU148" s="17" t="s">
        <v>83</v>
      </c>
      <c r="AY148" s="17" t="s">
        <v>171</v>
      </c>
      <c r="BE148" s="211">
        <f>IF(O148="základní",K148,0)</f>
        <v>0</v>
      </c>
      <c r="BF148" s="211">
        <f>IF(O148="snížená",K148,0)</f>
        <v>0</v>
      </c>
      <c r="BG148" s="211">
        <f>IF(O148="zákl. přenesená",K148,0)</f>
        <v>0</v>
      </c>
      <c r="BH148" s="211">
        <f>IF(O148="sníž. přenesená",K148,0)</f>
        <v>0</v>
      </c>
      <c r="BI148" s="211">
        <f>IF(O148="nulová",K148,0)</f>
        <v>0</v>
      </c>
      <c r="BJ148" s="17" t="s">
        <v>81</v>
      </c>
      <c r="BK148" s="211">
        <f>ROUND(P148*H148,2)</f>
        <v>0</v>
      </c>
      <c r="BL148" s="17" t="s">
        <v>177</v>
      </c>
      <c r="BM148" s="17" t="s">
        <v>334</v>
      </c>
    </row>
    <row r="149" spans="2:65" s="45" customFormat="1" ht="27" x14ac:dyDescent="0.3">
      <c r="B149" s="38"/>
      <c r="D149" s="212" t="s">
        <v>179</v>
      </c>
      <c r="F149" s="213" t="s">
        <v>2650</v>
      </c>
      <c r="M149" s="38"/>
      <c r="N149" s="214"/>
      <c r="O149" s="39"/>
      <c r="P149" s="39"/>
      <c r="Q149" s="39"/>
      <c r="R149" s="39"/>
      <c r="S149" s="39"/>
      <c r="T149" s="39"/>
      <c r="U149" s="39"/>
      <c r="V149" s="39"/>
      <c r="W149" s="39"/>
      <c r="X149" s="87"/>
      <c r="AT149" s="17" t="s">
        <v>179</v>
      </c>
      <c r="AU149" s="17" t="s">
        <v>83</v>
      </c>
    </row>
    <row r="150" spans="2:65" s="216" customFormat="1" ht="13.5" x14ac:dyDescent="0.3">
      <c r="B150" s="215"/>
      <c r="D150" s="212" t="s">
        <v>181</v>
      </c>
      <c r="E150" s="217" t="s">
        <v>5</v>
      </c>
      <c r="F150" s="218" t="s">
        <v>960</v>
      </c>
      <c r="H150" s="219">
        <v>2</v>
      </c>
      <c r="M150" s="215"/>
      <c r="N150" s="220"/>
      <c r="O150" s="221"/>
      <c r="P150" s="221"/>
      <c r="Q150" s="221"/>
      <c r="R150" s="221"/>
      <c r="S150" s="221"/>
      <c r="T150" s="221"/>
      <c r="U150" s="221"/>
      <c r="V150" s="221"/>
      <c r="W150" s="221"/>
      <c r="X150" s="222"/>
      <c r="AT150" s="217" t="s">
        <v>181</v>
      </c>
      <c r="AU150" s="217" t="s">
        <v>83</v>
      </c>
      <c r="AV150" s="216" t="s">
        <v>83</v>
      </c>
      <c r="AW150" s="216" t="s">
        <v>7</v>
      </c>
      <c r="AX150" s="216" t="s">
        <v>73</v>
      </c>
      <c r="AY150" s="217" t="s">
        <v>171</v>
      </c>
    </row>
    <row r="151" spans="2:65" s="224" customFormat="1" ht="13.5" x14ac:dyDescent="0.3">
      <c r="B151" s="223"/>
      <c r="D151" s="212" t="s">
        <v>181</v>
      </c>
      <c r="E151" s="225" t="s">
        <v>5</v>
      </c>
      <c r="F151" s="226" t="s">
        <v>205</v>
      </c>
      <c r="H151" s="227">
        <v>2</v>
      </c>
      <c r="M151" s="223"/>
      <c r="N151" s="228"/>
      <c r="O151" s="229"/>
      <c r="P151" s="229"/>
      <c r="Q151" s="229"/>
      <c r="R151" s="229"/>
      <c r="S151" s="229"/>
      <c r="T151" s="229"/>
      <c r="U151" s="229"/>
      <c r="V151" s="229"/>
      <c r="W151" s="229"/>
      <c r="X151" s="230"/>
      <c r="AT151" s="225" t="s">
        <v>181</v>
      </c>
      <c r="AU151" s="225" t="s">
        <v>83</v>
      </c>
      <c r="AV151" s="224" t="s">
        <v>177</v>
      </c>
      <c r="AW151" s="224" t="s">
        <v>7</v>
      </c>
      <c r="AX151" s="224" t="s">
        <v>81</v>
      </c>
      <c r="AY151" s="225" t="s">
        <v>171</v>
      </c>
    </row>
    <row r="152" spans="2:65" s="45" customFormat="1" ht="25.5" customHeight="1" x14ac:dyDescent="0.3">
      <c r="B152" s="38"/>
      <c r="C152" s="201" t="s">
        <v>227</v>
      </c>
      <c r="D152" s="201" t="s">
        <v>173</v>
      </c>
      <c r="E152" s="202" t="s">
        <v>2688</v>
      </c>
      <c r="F152" s="203" t="s">
        <v>2689</v>
      </c>
      <c r="G152" s="204" t="s">
        <v>224</v>
      </c>
      <c r="H152" s="205">
        <v>2</v>
      </c>
      <c r="I152" s="7"/>
      <c r="J152" s="7"/>
      <c r="K152" s="206">
        <f>ROUND(P152*H152,2)</f>
        <v>0</v>
      </c>
      <c r="L152" s="203" t="s">
        <v>5</v>
      </c>
      <c r="M152" s="38"/>
      <c r="N152" s="207" t="s">
        <v>5</v>
      </c>
      <c r="O152" s="208" t="s">
        <v>42</v>
      </c>
      <c r="P152" s="144">
        <f>I152+J152</f>
        <v>0</v>
      </c>
      <c r="Q152" s="144">
        <f>ROUND(I152*H152,2)</f>
        <v>0</v>
      </c>
      <c r="R152" s="144">
        <f>ROUND(J152*H152,2)</f>
        <v>0</v>
      </c>
      <c r="S152" s="39"/>
      <c r="T152" s="209">
        <f>S152*H152</f>
        <v>0</v>
      </c>
      <c r="U152" s="209">
        <v>0</v>
      </c>
      <c r="V152" s="209">
        <f>U152*H152</f>
        <v>0</v>
      </c>
      <c r="W152" s="209">
        <v>0</v>
      </c>
      <c r="X152" s="210">
        <f>W152*H152</f>
        <v>0</v>
      </c>
      <c r="AR152" s="17" t="s">
        <v>177</v>
      </c>
      <c r="AT152" s="17" t="s">
        <v>173</v>
      </c>
      <c r="AU152" s="17" t="s">
        <v>83</v>
      </c>
      <c r="AY152" s="17" t="s">
        <v>171</v>
      </c>
      <c r="BE152" s="211">
        <f>IF(O152="základní",K152,0)</f>
        <v>0</v>
      </c>
      <c r="BF152" s="211">
        <f>IF(O152="snížená",K152,0)</f>
        <v>0</v>
      </c>
      <c r="BG152" s="211">
        <f>IF(O152="zákl. přenesená",K152,0)</f>
        <v>0</v>
      </c>
      <c r="BH152" s="211">
        <f>IF(O152="sníž. přenesená",K152,0)</f>
        <v>0</v>
      </c>
      <c r="BI152" s="211">
        <f>IF(O152="nulová",K152,0)</f>
        <v>0</v>
      </c>
      <c r="BJ152" s="17" t="s">
        <v>81</v>
      </c>
      <c r="BK152" s="211">
        <f>ROUND(P152*H152,2)</f>
        <v>0</v>
      </c>
      <c r="BL152" s="17" t="s">
        <v>177</v>
      </c>
      <c r="BM152" s="17" t="s">
        <v>342</v>
      </c>
    </row>
    <row r="153" spans="2:65" s="45" customFormat="1" ht="27" x14ac:dyDescent="0.3">
      <c r="B153" s="38"/>
      <c r="C153" s="39"/>
      <c r="D153" s="262" t="s">
        <v>179</v>
      </c>
      <c r="E153" s="39"/>
      <c r="F153" s="269" t="s">
        <v>2650</v>
      </c>
      <c r="G153" s="39"/>
      <c r="H153" s="39"/>
      <c r="I153" s="39"/>
      <c r="J153" s="39"/>
      <c r="K153" s="39"/>
      <c r="L153" s="39"/>
      <c r="M153" s="38"/>
      <c r="N153" s="214"/>
      <c r="O153" s="39"/>
      <c r="P153" s="39"/>
      <c r="Q153" s="39"/>
      <c r="R153" s="39"/>
      <c r="S153" s="39"/>
      <c r="T153" s="39"/>
      <c r="U153" s="39"/>
      <c r="V153" s="39"/>
      <c r="W153" s="39"/>
      <c r="X153" s="87"/>
      <c r="AT153" s="17" t="s">
        <v>179</v>
      </c>
      <c r="AU153" s="17" t="s">
        <v>83</v>
      </c>
    </row>
    <row r="154" spans="2:65" s="216" customFormat="1" ht="13.5" x14ac:dyDescent="0.3">
      <c r="B154" s="215"/>
      <c r="D154" s="212" t="s">
        <v>181</v>
      </c>
      <c r="E154" s="217" t="s">
        <v>5</v>
      </c>
      <c r="F154" s="218" t="s">
        <v>960</v>
      </c>
      <c r="H154" s="219">
        <v>2</v>
      </c>
      <c r="M154" s="215"/>
      <c r="N154" s="220"/>
      <c r="O154" s="221"/>
      <c r="P154" s="221"/>
      <c r="Q154" s="221"/>
      <c r="R154" s="221"/>
      <c r="S154" s="221"/>
      <c r="T154" s="221"/>
      <c r="U154" s="221"/>
      <c r="V154" s="221"/>
      <c r="W154" s="221"/>
      <c r="X154" s="222"/>
      <c r="AT154" s="217" t="s">
        <v>181</v>
      </c>
      <c r="AU154" s="217" t="s">
        <v>83</v>
      </c>
      <c r="AV154" s="216" t="s">
        <v>83</v>
      </c>
      <c r="AW154" s="216" t="s">
        <v>7</v>
      </c>
      <c r="AX154" s="216" t="s">
        <v>73</v>
      </c>
      <c r="AY154" s="217" t="s">
        <v>171</v>
      </c>
    </row>
    <row r="155" spans="2:65" s="224" customFormat="1" ht="13.5" x14ac:dyDescent="0.3">
      <c r="B155" s="223"/>
      <c r="D155" s="212" t="s">
        <v>181</v>
      </c>
      <c r="E155" s="225" t="s">
        <v>5</v>
      </c>
      <c r="F155" s="226" t="s">
        <v>205</v>
      </c>
      <c r="H155" s="227">
        <v>2</v>
      </c>
      <c r="M155" s="223"/>
      <c r="N155" s="228"/>
      <c r="O155" s="229"/>
      <c r="P155" s="229"/>
      <c r="Q155" s="229"/>
      <c r="R155" s="229"/>
      <c r="S155" s="229"/>
      <c r="T155" s="229"/>
      <c r="U155" s="229"/>
      <c r="V155" s="229"/>
      <c r="W155" s="229"/>
      <c r="X155" s="230"/>
      <c r="AT155" s="225" t="s">
        <v>181</v>
      </c>
      <c r="AU155" s="225" t="s">
        <v>83</v>
      </c>
      <c r="AV155" s="224" t="s">
        <v>177</v>
      </c>
      <c r="AW155" s="224" t="s">
        <v>7</v>
      </c>
      <c r="AX155" s="224" t="s">
        <v>81</v>
      </c>
      <c r="AY155" s="225" t="s">
        <v>171</v>
      </c>
    </row>
    <row r="156" spans="2:65" s="45" customFormat="1" ht="16.5" customHeight="1" x14ac:dyDescent="0.3">
      <c r="B156" s="38"/>
      <c r="C156" s="201" t="s">
        <v>238</v>
      </c>
      <c r="D156" s="201" t="s">
        <v>173</v>
      </c>
      <c r="E156" s="202" t="s">
        <v>2690</v>
      </c>
      <c r="F156" s="203" t="s">
        <v>2691</v>
      </c>
      <c r="G156" s="204" t="s">
        <v>582</v>
      </c>
      <c r="H156" s="9"/>
      <c r="I156" s="7"/>
      <c r="J156" s="7"/>
      <c r="K156" s="206">
        <f>ROUND(P156*H156,2)</f>
        <v>0</v>
      </c>
      <c r="L156" s="203" t="s">
        <v>5</v>
      </c>
      <c r="M156" s="38"/>
      <c r="N156" s="207" t="s">
        <v>5</v>
      </c>
      <c r="O156" s="208" t="s">
        <v>42</v>
      </c>
      <c r="P156" s="144">
        <f>I156+J156</f>
        <v>0</v>
      </c>
      <c r="Q156" s="144">
        <f>ROUND(I156*H156,2)</f>
        <v>0</v>
      </c>
      <c r="R156" s="144">
        <f>ROUND(J156*H156,2)</f>
        <v>0</v>
      </c>
      <c r="S156" s="39"/>
      <c r="T156" s="209">
        <f>S156*H156</f>
        <v>0</v>
      </c>
      <c r="U156" s="209">
        <v>0</v>
      </c>
      <c r="V156" s="209">
        <f>U156*H156</f>
        <v>0</v>
      </c>
      <c r="W156" s="209">
        <v>0</v>
      </c>
      <c r="X156" s="210">
        <f>W156*H156</f>
        <v>0</v>
      </c>
      <c r="AR156" s="17" t="s">
        <v>177</v>
      </c>
      <c r="AT156" s="17" t="s">
        <v>173</v>
      </c>
      <c r="AU156" s="17" t="s">
        <v>83</v>
      </c>
      <c r="AY156" s="17" t="s">
        <v>171</v>
      </c>
      <c r="BE156" s="211">
        <f>IF(O156="základní",K156,0)</f>
        <v>0</v>
      </c>
      <c r="BF156" s="211">
        <f>IF(O156="snížená",K156,0)</f>
        <v>0</v>
      </c>
      <c r="BG156" s="211">
        <f>IF(O156="zákl. přenesená",K156,0)</f>
        <v>0</v>
      </c>
      <c r="BH156" s="211">
        <f>IF(O156="sníž. přenesená",K156,0)</f>
        <v>0</v>
      </c>
      <c r="BI156" s="211">
        <f>IF(O156="nulová",K156,0)</f>
        <v>0</v>
      </c>
      <c r="BJ156" s="17" t="s">
        <v>81</v>
      </c>
      <c r="BK156" s="211">
        <f>ROUND(P156*H156,2)</f>
        <v>0</v>
      </c>
      <c r="BL156" s="17" t="s">
        <v>177</v>
      </c>
      <c r="BM156" s="17" t="s">
        <v>350</v>
      </c>
    </row>
    <row r="157" spans="2:65" s="45" customFormat="1" ht="27" x14ac:dyDescent="0.3">
      <c r="B157" s="38"/>
      <c r="D157" s="212" t="s">
        <v>179</v>
      </c>
      <c r="F157" s="213" t="s">
        <v>2020</v>
      </c>
      <c r="M157" s="38"/>
      <c r="N157" s="214"/>
      <c r="O157" s="39"/>
      <c r="P157" s="39"/>
      <c r="Q157" s="39"/>
      <c r="R157" s="39"/>
      <c r="S157" s="39"/>
      <c r="T157" s="39"/>
      <c r="U157" s="39"/>
      <c r="V157" s="39"/>
      <c r="W157" s="39"/>
      <c r="X157" s="87"/>
      <c r="AT157" s="17" t="s">
        <v>179</v>
      </c>
      <c r="AU157" s="17" t="s">
        <v>83</v>
      </c>
    </row>
    <row r="158" spans="2:65" s="216" customFormat="1" ht="13.5" x14ac:dyDescent="0.3">
      <c r="B158" s="215"/>
      <c r="D158" s="212" t="s">
        <v>181</v>
      </c>
      <c r="E158" s="217" t="s">
        <v>5</v>
      </c>
      <c r="F158" s="218" t="s">
        <v>2692</v>
      </c>
      <c r="H158" s="219">
        <v>2158.08</v>
      </c>
      <c r="M158" s="215"/>
      <c r="N158" s="220"/>
      <c r="O158" s="221"/>
      <c r="P158" s="221"/>
      <c r="Q158" s="221"/>
      <c r="R158" s="221"/>
      <c r="S158" s="221"/>
      <c r="T158" s="221"/>
      <c r="U158" s="221"/>
      <c r="V158" s="221"/>
      <c r="W158" s="221"/>
      <c r="X158" s="222"/>
      <c r="AT158" s="217" t="s">
        <v>181</v>
      </c>
      <c r="AU158" s="217" t="s">
        <v>83</v>
      </c>
      <c r="AV158" s="216" t="s">
        <v>83</v>
      </c>
      <c r="AW158" s="216" t="s">
        <v>7</v>
      </c>
      <c r="AX158" s="216" t="s">
        <v>73</v>
      </c>
      <c r="AY158" s="217" t="s">
        <v>171</v>
      </c>
    </row>
    <row r="159" spans="2:65" s="224" customFormat="1" ht="13.5" x14ac:dyDescent="0.3">
      <c r="B159" s="223"/>
      <c r="C159" s="229"/>
      <c r="D159" s="262" t="s">
        <v>181</v>
      </c>
      <c r="E159" s="265" t="s">
        <v>5</v>
      </c>
      <c r="F159" s="270" t="s">
        <v>205</v>
      </c>
      <c r="G159" s="229"/>
      <c r="H159" s="272">
        <v>2158.08</v>
      </c>
      <c r="I159" s="229"/>
      <c r="J159" s="229"/>
      <c r="K159" s="229"/>
      <c r="L159" s="229"/>
      <c r="M159" s="223"/>
      <c r="N159" s="228"/>
      <c r="O159" s="229"/>
      <c r="P159" s="229"/>
      <c r="Q159" s="229"/>
      <c r="R159" s="229"/>
      <c r="S159" s="229"/>
      <c r="T159" s="229"/>
      <c r="U159" s="229"/>
      <c r="V159" s="229"/>
      <c r="W159" s="229"/>
      <c r="X159" s="230"/>
      <c r="AT159" s="225" t="s">
        <v>181</v>
      </c>
      <c r="AU159" s="225" t="s">
        <v>83</v>
      </c>
      <c r="AV159" s="224" t="s">
        <v>177</v>
      </c>
      <c r="AW159" s="224" t="s">
        <v>7</v>
      </c>
      <c r="AX159" s="224" t="s">
        <v>81</v>
      </c>
      <c r="AY159" s="225" t="s">
        <v>171</v>
      </c>
    </row>
    <row r="160" spans="2:65" s="188" customFormat="1" ht="29.85" customHeight="1" x14ac:dyDescent="0.3">
      <c r="B160" s="187"/>
      <c r="D160" s="189" t="s">
        <v>72</v>
      </c>
      <c r="E160" s="199" t="s">
        <v>1069</v>
      </c>
      <c r="F160" s="199" t="s">
        <v>2693</v>
      </c>
      <c r="K160" s="200">
        <f>BK160</f>
        <v>0</v>
      </c>
      <c r="M160" s="187"/>
      <c r="N160" s="192"/>
      <c r="O160" s="193"/>
      <c r="P160" s="193"/>
      <c r="Q160" s="194">
        <f>SUM(Q161:Q180)</f>
        <v>0</v>
      </c>
      <c r="R160" s="194">
        <f>SUM(R161:R180)</f>
        <v>0</v>
      </c>
      <c r="S160" s="193"/>
      <c r="T160" s="195">
        <f>SUM(T161:T180)</f>
        <v>0</v>
      </c>
      <c r="U160" s="193"/>
      <c r="V160" s="195">
        <f>SUM(V161:V180)</f>
        <v>0</v>
      </c>
      <c r="W160" s="193"/>
      <c r="X160" s="196">
        <f>SUM(X161:X180)</f>
        <v>0</v>
      </c>
      <c r="AR160" s="189" t="s">
        <v>81</v>
      </c>
      <c r="AT160" s="197" t="s">
        <v>72</v>
      </c>
      <c r="AU160" s="197" t="s">
        <v>81</v>
      </c>
      <c r="AY160" s="189" t="s">
        <v>171</v>
      </c>
      <c r="BK160" s="198">
        <f>SUM(BK161:BK180)</f>
        <v>0</v>
      </c>
    </row>
    <row r="161" spans="2:65" s="45" customFormat="1" ht="16.5" customHeight="1" x14ac:dyDescent="0.3">
      <c r="B161" s="38"/>
      <c r="C161" s="201" t="s">
        <v>81</v>
      </c>
      <c r="D161" s="201" t="s">
        <v>173</v>
      </c>
      <c r="E161" s="202" t="s">
        <v>2694</v>
      </c>
      <c r="F161" s="203" t="s">
        <v>2695</v>
      </c>
      <c r="G161" s="204" t="s">
        <v>241</v>
      </c>
      <c r="H161" s="205">
        <v>35</v>
      </c>
      <c r="I161" s="7"/>
      <c r="J161" s="7"/>
      <c r="K161" s="206">
        <f>ROUND(P161*H161,2)</f>
        <v>0</v>
      </c>
      <c r="L161" s="203" t="s">
        <v>5</v>
      </c>
      <c r="M161" s="38"/>
      <c r="N161" s="207" t="s">
        <v>5</v>
      </c>
      <c r="O161" s="208" t="s">
        <v>42</v>
      </c>
      <c r="P161" s="144">
        <f>I161+J161</f>
        <v>0</v>
      </c>
      <c r="Q161" s="144">
        <f>ROUND(I161*H161,2)</f>
        <v>0</v>
      </c>
      <c r="R161" s="144">
        <f>ROUND(J161*H161,2)</f>
        <v>0</v>
      </c>
      <c r="S161" s="39"/>
      <c r="T161" s="209">
        <f>S161*H161</f>
        <v>0</v>
      </c>
      <c r="U161" s="209">
        <v>0</v>
      </c>
      <c r="V161" s="209">
        <f>U161*H161</f>
        <v>0</v>
      </c>
      <c r="W161" s="209">
        <v>0</v>
      </c>
      <c r="X161" s="210">
        <f>W161*H161</f>
        <v>0</v>
      </c>
      <c r="AR161" s="17" t="s">
        <v>177</v>
      </c>
      <c r="AT161" s="17" t="s">
        <v>173</v>
      </c>
      <c r="AU161" s="17" t="s">
        <v>83</v>
      </c>
      <c r="AY161" s="17" t="s">
        <v>171</v>
      </c>
      <c r="BE161" s="211">
        <f>IF(O161="základní",K161,0)</f>
        <v>0</v>
      </c>
      <c r="BF161" s="211">
        <f>IF(O161="snížená",K161,0)</f>
        <v>0</v>
      </c>
      <c r="BG161" s="211">
        <f>IF(O161="zákl. přenesená",K161,0)</f>
        <v>0</v>
      </c>
      <c r="BH161" s="211">
        <f>IF(O161="sníž. přenesená",K161,0)</f>
        <v>0</v>
      </c>
      <c r="BI161" s="211">
        <f>IF(O161="nulová",K161,0)</f>
        <v>0</v>
      </c>
      <c r="BJ161" s="17" t="s">
        <v>81</v>
      </c>
      <c r="BK161" s="211">
        <f>ROUND(P161*H161,2)</f>
        <v>0</v>
      </c>
      <c r="BL161" s="17" t="s">
        <v>177</v>
      </c>
      <c r="BM161" s="17" t="s">
        <v>359</v>
      </c>
    </row>
    <row r="162" spans="2:65" s="45" customFormat="1" ht="27" x14ac:dyDescent="0.3">
      <c r="B162" s="38"/>
      <c r="D162" s="212" t="s">
        <v>179</v>
      </c>
      <c r="F162" s="213" t="s">
        <v>2696</v>
      </c>
      <c r="M162" s="38"/>
      <c r="N162" s="214"/>
      <c r="O162" s="39"/>
      <c r="P162" s="39"/>
      <c r="Q162" s="39"/>
      <c r="R162" s="39"/>
      <c r="S162" s="39"/>
      <c r="T162" s="39"/>
      <c r="U162" s="39"/>
      <c r="V162" s="39"/>
      <c r="W162" s="39"/>
      <c r="X162" s="87"/>
      <c r="AT162" s="17" t="s">
        <v>179</v>
      </c>
      <c r="AU162" s="17" t="s">
        <v>83</v>
      </c>
    </row>
    <row r="163" spans="2:65" s="216" customFormat="1" ht="13.5" x14ac:dyDescent="0.3">
      <c r="B163" s="215"/>
      <c r="D163" s="212" t="s">
        <v>181</v>
      </c>
      <c r="E163" s="217" t="s">
        <v>5</v>
      </c>
      <c r="F163" s="218" t="s">
        <v>2657</v>
      </c>
      <c r="H163" s="219">
        <v>35</v>
      </c>
      <c r="M163" s="215"/>
      <c r="N163" s="220"/>
      <c r="O163" s="221"/>
      <c r="P163" s="221"/>
      <c r="Q163" s="221"/>
      <c r="R163" s="221"/>
      <c r="S163" s="221"/>
      <c r="T163" s="221"/>
      <c r="U163" s="221"/>
      <c r="V163" s="221"/>
      <c r="W163" s="221"/>
      <c r="X163" s="222"/>
      <c r="AT163" s="217" t="s">
        <v>181</v>
      </c>
      <c r="AU163" s="217" t="s">
        <v>83</v>
      </c>
      <c r="AV163" s="216" t="s">
        <v>83</v>
      </c>
      <c r="AW163" s="216" t="s">
        <v>7</v>
      </c>
      <c r="AX163" s="216" t="s">
        <v>73</v>
      </c>
      <c r="AY163" s="217" t="s">
        <v>171</v>
      </c>
    </row>
    <row r="164" spans="2:65" s="224" customFormat="1" ht="13.5" x14ac:dyDescent="0.3">
      <c r="B164" s="223"/>
      <c r="C164" s="229"/>
      <c r="D164" s="262" t="s">
        <v>181</v>
      </c>
      <c r="E164" s="265" t="s">
        <v>5</v>
      </c>
      <c r="F164" s="270" t="s">
        <v>205</v>
      </c>
      <c r="G164" s="229"/>
      <c r="H164" s="272">
        <v>35</v>
      </c>
      <c r="I164" s="229"/>
      <c r="J164" s="229"/>
      <c r="K164" s="229"/>
      <c r="L164" s="229"/>
      <c r="M164" s="223"/>
      <c r="N164" s="228"/>
      <c r="O164" s="229"/>
      <c r="P164" s="229"/>
      <c r="Q164" s="229"/>
      <c r="R164" s="229"/>
      <c r="S164" s="229"/>
      <c r="T164" s="229"/>
      <c r="U164" s="229"/>
      <c r="V164" s="229"/>
      <c r="W164" s="229"/>
      <c r="X164" s="230"/>
      <c r="AT164" s="225" t="s">
        <v>181</v>
      </c>
      <c r="AU164" s="225" t="s">
        <v>83</v>
      </c>
      <c r="AV164" s="224" t="s">
        <v>177</v>
      </c>
      <c r="AW164" s="224" t="s">
        <v>7</v>
      </c>
      <c r="AX164" s="224" t="s">
        <v>81</v>
      </c>
      <c r="AY164" s="225" t="s">
        <v>171</v>
      </c>
    </row>
    <row r="165" spans="2:65" s="45" customFormat="1" ht="16.5" customHeight="1" x14ac:dyDescent="0.3">
      <c r="B165" s="38"/>
      <c r="C165" s="201" t="s">
        <v>83</v>
      </c>
      <c r="D165" s="201" t="s">
        <v>173</v>
      </c>
      <c r="E165" s="202" t="s">
        <v>2697</v>
      </c>
      <c r="F165" s="203" t="s">
        <v>2698</v>
      </c>
      <c r="G165" s="204" t="s">
        <v>241</v>
      </c>
      <c r="H165" s="205">
        <v>40</v>
      </c>
      <c r="I165" s="7"/>
      <c r="J165" s="7"/>
      <c r="K165" s="206">
        <f>ROUND(P165*H165,2)</f>
        <v>0</v>
      </c>
      <c r="L165" s="203" t="s">
        <v>5</v>
      </c>
      <c r="M165" s="38"/>
      <c r="N165" s="207" t="s">
        <v>5</v>
      </c>
      <c r="O165" s="208" t="s">
        <v>42</v>
      </c>
      <c r="P165" s="144">
        <f>I165+J165</f>
        <v>0</v>
      </c>
      <c r="Q165" s="144">
        <f>ROUND(I165*H165,2)</f>
        <v>0</v>
      </c>
      <c r="R165" s="144">
        <f>ROUND(J165*H165,2)</f>
        <v>0</v>
      </c>
      <c r="S165" s="39"/>
      <c r="T165" s="209">
        <f>S165*H165</f>
        <v>0</v>
      </c>
      <c r="U165" s="209">
        <v>0</v>
      </c>
      <c r="V165" s="209">
        <f>U165*H165</f>
        <v>0</v>
      </c>
      <c r="W165" s="209">
        <v>0</v>
      </c>
      <c r="X165" s="210">
        <f>W165*H165</f>
        <v>0</v>
      </c>
      <c r="AR165" s="17" t="s">
        <v>177</v>
      </c>
      <c r="AT165" s="17" t="s">
        <v>173</v>
      </c>
      <c r="AU165" s="17" t="s">
        <v>83</v>
      </c>
      <c r="AY165" s="17" t="s">
        <v>171</v>
      </c>
      <c r="BE165" s="211">
        <f>IF(O165="základní",K165,0)</f>
        <v>0</v>
      </c>
      <c r="BF165" s="211">
        <f>IF(O165="snížená",K165,0)</f>
        <v>0</v>
      </c>
      <c r="BG165" s="211">
        <f>IF(O165="zákl. přenesená",K165,0)</f>
        <v>0</v>
      </c>
      <c r="BH165" s="211">
        <f>IF(O165="sníž. přenesená",K165,0)</f>
        <v>0</v>
      </c>
      <c r="BI165" s="211">
        <f>IF(O165="nulová",K165,0)</f>
        <v>0</v>
      </c>
      <c r="BJ165" s="17" t="s">
        <v>81</v>
      </c>
      <c r="BK165" s="211">
        <f>ROUND(P165*H165,2)</f>
        <v>0</v>
      </c>
      <c r="BL165" s="17" t="s">
        <v>177</v>
      </c>
      <c r="BM165" s="17" t="s">
        <v>367</v>
      </c>
    </row>
    <row r="166" spans="2:65" s="45" customFormat="1" ht="27" x14ac:dyDescent="0.3">
      <c r="B166" s="38"/>
      <c r="D166" s="212" t="s">
        <v>179</v>
      </c>
      <c r="F166" s="213" t="s">
        <v>2650</v>
      </c>
      <c r="M166" s="38"/>
      <c r="N166" s="214"/>
      <c r="O166" s="39"/>
      <c r="P166" s="39"/>
      <c r="Q166" s="39"/>
      <c r="R166" s="39"/>
      <c r="S166" s="39"/>
      <c r="T166" s="39"/>
      <c r="U166" s="39"/>
      <c r="V166" s="39"/>
      <c r="W166" s="39"/>
      <c r="X166" s="87"/>
      <c r="AT166" s="17" t="s">
        <v>179</v>
      </c>
      <c r="AU166" s="17" t="s">
        <v>83</v>
      </c>
    </row>
    <row r="167" spans="2:65" s="216" customFormat="1" ht="13.5" x14ac:dyDescent="0.3">
      <c r="B167" s="215"/>
      <c r="D167" s="212" t="s">
        <v>181</v>
      </c>
      <c r="E167" s="217" t="s">
        <v>5</v>
      </c>
      <c r="F167" s="218" t="s">
        <v>2660</v>
      </c>
      <c r="H167" s="219">
        <v>40</v>
      </c>
      <c r="M167" s="215"/>
      <c r="N167" s="220"/>
      <c r="O167" s="221"/>
      <c r="P167" s="221"/>
      <c r="Q167" s="221"/>
      <c r="R167" s="221"/>
      <c r="S167" s="221"/>
      <c r="T167" s="221"/>
      <c r="U167" s="221"/>
      <c r="V167" s="221"/>
      <c r="W167" s="221"/>
      <c r="X167" s="222"/>
      <c r="AT167" s="217" t="s">
        <v>181</v>
      </c>
      <c r="AU167" s="217" t="s">
        <v>83</v>
      </c>
      <c r="AV167" s="216" t="s">
        <v>83</v>
      </c>
      <c r="AW167" s="216" t="s">
        <v>7</v>
      </c>
      <c r="AX167" s="216" t="s">
        <v>73</v>
      </c>
      <c r="AY167" s="217" t="s">
        <v>171</v>
      </c>
    </row>
    <row r="168" spans="2:65" s="224" customFormat="1" ht="13.5" x14ac:dyDescent="0.3">
      <c r="B168" s="223"/>
      <c r="D168" s="212" t="s">
        <v>181</v>
      </c>
      <c r="E168" s="225" t="s">
        <v>5</v>
      </c>
      <c r="F168" s="226" t="s">
        <v>205</v>
      </c>
      <c r="H168" s="227">
        <v>40</v>
      </c>
      <c r="M168" s="223"/>
      <c r="N168" s="228"/>
      <c r="O168" s="229"/>
      <c r="P168" s="229"/>
      <c r="Q168" s="229"/>
      <c r="R168" s="229"/>
      <c r="S168" s="229"/>
      <c r="T168" s="229"/>
      <c r="U168" s="229"/>
      <c r="V168" s="229"/>
      <c r="W168" s="229"/>
      <c r="X168" s="230"/>
      <c r="AT168" s="225" t="s">
        <v>181</v>
      </c>
      <c r="AU168" s="225" t="s">
        <v>83</v>
      </c>
      <c r="AV168" s="224" t="s">
        <v>177</v>
      </c>
      <c r="AW168" s="224" t="s">
        <v>7</v>
      </c>
      <c r="AX168" s="224" t="s">
        <v>81</v>
      </c>
      <c r="AY168" s="225" t="s">
        <v>171</v>
      </c>
    </row>
    <row r="169" spans="2:65" s="45" customFormat="1" ht="16.5" customHeight="1" x14ac:dyDescent="0.3">
      <c r="B169" s="38"/>
      <c r="C169" s="201" t="s">
        <v>188</v>
      </c>
      <c r="D169" s="201" t="s">
        <v>173</v>
      </c>
      <c r="E169" s="202" t="s">
        <v>2699</v>
      </c>
      <c r="F169" s="203" t="s">
        <v>2700</v>
      </c>
      <c r="G169" s="204" t="s">
        <v>241</v>
      </c>
      <c r="H169" s="205">
        <v>10</v>
      </c>
      <c r="I169" s="7"/>
      <c r="J169" s="7"/>
      <c r="K169" s="206">
        <f>ROUND(P169*H169,2)</f>
        <v>0</v>
      </c>
      <c r="L169" s="203" t="s">
        <v>5</v>
      </c>
      <c r="M169" s="38"/>
      <c r="N169" s="207" t="s">
        <v>5</v>
      </c>
      <c r="O169" s="208" t="s">
        <v>42</v>
      </c>
      <c r="P169" s="144">
        <f>I169+J169</f>
        <v>0</v>
      </c>
      <c r="Q169" s="144">
        <f>ROUND(I169*H169,2)</f>
        <v>0</v>
      </c>
      <c r="R169" s="144">
        <f>ROUND(J169*H169,2)</f>
        <v>0</v>
      </c>
      <c r="S169" s="39"/>
      <c r="T169" s="209">
        <f>S169*H169</f>
        <v>0</v>
      </c>
      <c r="U169" s="209">
        <v>0</v>
      </c>
      <c r="V169" s="209">
        <f>U169*H169</f>
        <v>0</v>
      </c>
      <c r="W169" s="209">
        <v>0</v>
      </c>
      <c r="X169" s="210">
        <f>W169*H169</f>
        <v>0</v>
      </c>
      <c r="AR169" s="17" t="s">
        <v>177</v>
      </c>
      <c r="AT169" s="17" t="s">
        <v>173</v>
      </c>
      <c r="AU169" s="17" t="s">
        <v>83</v>
      </c>
      <c r="AY169" s="17" t="s">
        <v>171</v>
      </c>
      <c r="BE169" s="211">
        <f>IF(O169="základní",K169,0)</f>
        <v>0</v>
      </c>
      <c r="BF169" s="211">
        <f>IF(O169="snížená",K169,0)</f>
        <v>0</v>
      </c>
      <c r="BG169" s="211">
        <f>IF(O169="zákl. přenesená",K169,0)</f>
        <v>0</v>
      </c>
      <c r="BH169" s="211">
        <f>IF(O169="sníž. přenesená",K169,0)</f>
        <v>0</v>
      </c>
      <c r="BI169" s="211">
        <f>IF(O169="nulová",K169,0)</f>
        <v>0</v>
      </c>
      <c r="BJ169" s="17" t="s">
        <v>81</v>
      </c>
      <c r="BK169" s="211">
        <f>ROUND(P169*H169,2)</f>
        <v>0</v>
      </c>
      <c r="BL169" s="17" t="s">
        <v>177</v>
      </c>
      <c r="BM169" s="17" t="s">
        <v>375</v>
      </c>
    </row>
    <row r="170" spans="2:65" s="45" customFormat="1" ht="27" x14ac:dyDescent="0.3">
      <c r="B170" s="38"/>
      <c r="C170" s="39"/>
      <c r="D170" s="262" t="s">
        <v>179</v>
      </c>
      <c r="E170" s="39"/>
      <c r="F170" s="269" t="s">
        <v>2650</v>
      </c>
      <c r="G170" s="39"/>
      <c r="H170" s="39"/>
      <c r="I170" s="39"/>
      <c r="J170" s="39"/>
      <c r="K170" s="39"/>
      <c r="L170" s="39"/>
      <c r="M170" s="38"/>
      <c r="N170" s="214"/>
      <c r="O170" s="39"/>
      <c r="P170" s="39"/>
      <c r="Q170" s="39"/>
      <c r="R170" s="39"/>
      <c r="S170" s="39"/>
      <c r="T170" s="39"/>
      <c r="U170" s="39"/>
      <c r="V170" s="39"/>
      <c r="W170" s="39"/>
      <c r="X170" s="87"/>
      <c r="AT170" s="17" t="s">
        <v>179</v>
      </c>
      <c r="AU170" s="17" t="s">
        <v>83</v>
      </c>
    </row>
    <row r="171" spans="2:65" s="216" customFormat="1" ht="13.5" x14ac:dyDescent="0.3">
      <c r="B171" s="215"/>
      <c r="D171" s="212" t="s">
        <v>181</v>
      </c>
      <c r="E171" s="217" t="s">
        <v>5</v>
      </c>
      <c r="F171" s="218" t="s">
        <v>2663</v>
      </c>
      <c r="H171" s="219">
        <v>10</v>
      </c>
      <c r="M171" s="215"/>
      <c r="N171" s="220"/>
      <c r="O171" s="221"/>
      <c r="P171" s="221"/>
      <c r="Q171" s="221"/>
      <c r="R171" s="221"/>
      <c r="S171" s="221"/>
      <c r="T171" s="221"/>
      <c r="U171" s="221"/>
      <c r="V171" s="221"/>
      <c r="W171" s="221"/>
      <c r="X171" s="222"/>
      <c r="AT171" s="217" t="s">
        <v>181</v>
      </c>
      <c r="AU171" s="217" t="s">
        <v>83</v>
      </c>
      <c r="AV171" s="216" t="s">
        <v>83</v>
      </c>
      <c r="AW171" s="216" t="s">
        <v>7</v>
      </c>
      <c r="AX171" s="216" t="s">
        <v>73</v>
      </c>
      <c r="AY171" s="217" t="s">
        <v>171</v>
      </c>
    </row>
    <row r="172" spans="2:65" s="224" customFormat="1" ht="13.5" x14ac:dyDescent="0.3">
      <c r="B172" s="223"/>
      <c r="D172" s="212" t="s">
        <v>181</v>
      </c>
      <c r="E172" s="225" t="s">
        <v>5</v>
      </c>
      <c r="F172" s="226" t="s">
        <v>205</v>
      </c>
      <c r="H172" s="227">
        <v>10</v>
      </c>
      <c r="M172" s="223"/>
      <c r="N172" s="228"/>
      <c r="O172" s="229"/>
      <c r="P172" s="229"/>
      <c r="Q172" s="229"/>
      <c r="R172" s="229"/>
      <c r="S172" s="229"/>
      <c r="T172" s="229"/>
      <c r="U172" s="229"/>
      <c r="V172" s="229"/>
      <c r="W172" s="229"/>
      <c r="X172" s="230"/>
      <c r="AT172" s="225" t="s">
        <v>181</v>
      </c>
      <c r="AU172" s="225" t="s">
        <v>83</v>
      </c>
      <c r="AV172" s="224" t="s">
        <v>177</v>
      </c>
      <c r="AW172" s="224" t="s">
        <v>7</v>
      </c>
      <c r="AX172" s="224" t="s">
        <v>81</v>
      </c>
      <c r="AY172" s="225" t="s">
        <v>171</v>
      </c>
    </row>
    <row r="173" spans="2:65" s="45" customFormat="1" ht="16.5" customHeight="1" x14ac:dyDescent="0.3">
      <c r="B173" s="38"/>
      <c r="C173" s="201" t="s">
        <v>177</v>
      </c>
      <c r="D173" s="201" t="s">
        <v>173</v>
      </c>
      <c r="E173" s="202" t="s">
        <v>2701</v>
      </c>
      <c r="F173" s="203" t="s">
        <v>2702</v>
      </c>
      <c r="G173" s="204" t="s">
        <v>241</v>
      </c>
      <c r="H173" s="205">
        <v>85</v>
      </c>
      <c r="I173" s="7"/>
      <c r="J173" s="7"/>
      <c r="K173" s="206">
        <f>ROUND(P173*H173,2)</f>
        <v>0</v>
      </c>
      <c r="L173" s="203" t="s">
        <v>5</v>
      </c>
      <c r="M173" s="38"/>
      <c r="N173" s="207" t="s">
        <v>5</v>
      </c>
      <c r="O173" s="208" t="s">
        <v>42</v>
      </c>
      <c r="P173" s="144">
        <f>I173+J173</f>
        <v>0</v>
      </c>
      <c r="Q173" s="144">
        <f>ROUND(I173*H173,2)</f>
        <v>0</v>
      </c>
      <c r="R173" s="144">
        <f>ROUND(J173*H173,2)</f>
        <v>0</v>
      </c>
      <c r="S173" s="39"/>
      <c r="T173" s="209">
        <f>S173*H173</f>
        <v>0</v>
      </c>
      <c r="U173" s="209">
        <v>0</v>
      </c>
      <c r="V173" s="209">
        <f>U173*H173</f>
        <v>0</v>
      </c>
      <c r="W173" s="209">
        <v>0</v>
      </c>
      <c r="X173" s="210">
        <f>W173*H173</f>
        <v>0</v>
      </c>
      <c r="AR173" s="17" t="s">
        <v>177</v>
      </c>
      <c r="AT173" s="17" t="s">
        <v>173</v>
      </c>
      <c r="AU173" s="17" t="s">
        <v>83</v>
      </c>
      <c r="AY173" s="17" t="s">
        <v>171</v>
      </c>
      <c r="BE173" s="211">
        <f>IF(O173="základní",K173,0)</f>
        <v>0</v>
      </c>
      <c r="BF173" s="211">
        <f>IF(O173="snížená",K173,0)</f>
        <v>0</v>
      </c>
      <c r="BG173" s="211">
        <f>IF(O173="zákl. přenesená",K173,0)</f>
        <v>0</v>
      </c>
      <c r="BH173" s="211">
        <f>IF(O173="sníž. přenesená",K173,0)</f>
        <v>0</v>
      </c>
      <c r="BI173" s="211">
        <f>IF(O173="nulová",K173,0)</f>
        <v>0</v>
      </c>
      <c r="BJ173" s="17" t="s">
        <v>81</v>
      </c>
      <c r="BK173" s="211">
        <f>ROUND(P173*H173,2)</f>
        <v>0</v>
      </c>
      <c r="BL173" s="17" t="s">
        <v>177</v>
      </c>
      <c r="BM173" s="17" t="s">
        <v>383</v>
      </c>
    </row>
    <row r="174" spans="2:65" s="45" customFormat="1" ht="27" x14ac:dyDescent="0.3">
      <c r="B174" s="38"/>
      <c r="D174" s="212" t="s">
        <v>179</v>
      </c>
      <c r="F174" s="213" t="s">
        <v>2650</v>
      </c>
      <c r="M174" s="38"/>
      <c r="N174" s="214"/>
      <c r="O174" s="39"/>
      <c r="P174" s="39"/>
      <c r="Q174" s="39"/>
      <c r="R174" s="39"/>
      <c r="S174" s="39"/>
      <c r="T174" s="39"/>
      <c r="U174" s="39"/>
      <c r="V174" s="39"/>
      <c r="W174" s="39"/>
      <c r="X174" s="87"/>
      <c r="AT174" s="17" t="s">
        <v>179</v>
      </c>
      <c r="AU174" s="17" t="s">
        <v>83</v>
      </c>
    </row>
    <row r="175" spans="2:65" s="216" customFormat="1" ht="13.5" x14ac:dyDescent="0.3">
      <c r="B175" s="215"/>
      <c r="C175" s="221"/>
      <c r="D175" s="262" t="s">
        <v>181</v>
      </c>
      <c r="E175" s="267" t="s">
        <v>5</v>
      </c>
      <c r="F175" s="271" t="s">
        <v>2654</v>
      </c>
      <c r="G175" s="221"/>
      <c r="H175" s="273">
        <v>85</v>
      </c>
      <c r="I175" s="221"/>
      <c r="J175" s="221"/>
      <c r="K175" s="221"/>
      <c r="L175" s="221"/>
      <c r="M175" s="215"/>
      <c r="N175" s="220"/>
      <c r="O175" s="221"/>
      <c r="P175" s="221"/>
      <c r="Q175" s="221"/>
      <c r="R175" s="221"/>
      <c r="S175" s="221"/>
      <c r="T175" s="221"/>
      <c r="U175" s="221"/>
      <c r="V175" s="221"/>
      <c r="W175" s="221"/>
      <c r="X175" s="222"/>
      <c r="AT175" s="217" t="s">
        <v>181</v>
      </c>
      <c r="AU175" s="217" t="s">
        <v>83</v>
      </c>
      <c r="AV175" s="216" t="s">
        <v>83</v>
      </c>
      <c r="AW175" s="216" t="s">
        <v>7</v>
      </c>
      <c r="AX175" s="216" t="s">
        <v>73</v>
      </c>
      <c r="AY175" s="217" t="s">
        <v>171</v>
      </c>
    </row>
    <row r="176" spans="2:65" s="224" customFormat="1" ht="13.5" x14ac:dyDescent="0.3">
      <c r="B176" s="223"/>
      <c r="D176" s="212" t="s">
        <v>181</v>
      </c>
      <c r="E176" s="225" t="s">
        <v>5</v>
      </c>
      <c r="F176" s="226" t="s">
        <v>205</v>
      </c>
      <c r="H176" s="227">
        <v>85</v>
      </c>
      <c r="M176" s="223"/>
      <c r="N176" s="228"/>
      <c r="O176" s="229"/>
      <c r="P176" s="229"/>
      <c r="Q176" s="229"/>
      <c r="R176" s="229"/>
      <c r="S176" s="229"/>
      <c r="T176" s="229"/>
      <c r="U176" s="229"/>
      <c r="V176" s="229"/>
      <c r="W176" s="229"/>
      <c r="X176" s="230"/>
      <c r="AT176" s="225" t="s">
        <v>181</v>
      </c>
      <c r="AU176" s="225" t="s">
        <v>83</v>
      </c>
      <c r="AV176" s="224" t="s">
        <v>177</v>
      </c>
      <c r="AW176" s="224" t="s">
        <v>7</v>
      </c>
      <c r="AX176" s="224" t="s">
        <v>81</v>
      </c>
      <c r="AY176" s="225" t="s">
        <v>171</v>
      </c>
    </row>
    <row r="177" spans="2:65" s="45" customFormat="1" ht="16.5" customHeight="1" x14ac:dyDescent="0.3">
      <c r="B177" s="38"/>
      <c r="C177" s="201" t="s">
        <v>199</v>
      </c>
      <c r="D177" s="201" t="s">
        <v>173</v>
      </c>
      <c r="E177" s="202" t="s">
        <v>2703</v>
      </c>
      <c r="F177" s="203" t="s">
        <v>2704</v>
      </c>
      <c r="G177" s="204" t="s">
        <v>582</v>
      </c>
      <c r="H177" s="9"/>
      <c r="I177" s="7"/>
      <c r="J177" s="7"/>
      <c r="K177" s="206">
        <f>ROUND(P177*H177,2)</f>
        <v>0</v>
      </c>
      <c r="L177" s="203" t="s">
        <v>5</v>
      </c>
      <c r="M177" s="38"/>
      <c r="N177" s="207" t="s">
        <v>5</v>
      </c>
      <c r="O177" s="208" t="s">
        <v>42</v>
      </c>
      <c r="P177" s="144">
        <f>I177+J177</f>
        <v>0</v>
      </c>
      <c r="Q177" s="144">
        <f>ROUND(I177*H177,2)</f>
        <v>0</v>
      </c>
      <c r="R177" s="144">
        <f>ROUND(J177*H177,2)</f>
        <v>0</v>
      </c>
      <c r="S177" s="39"/>
      <c r="T177" s="209">
        <f>S177*H177</f>
        <v>0</v>
      </c>
      <c r="U177" s="209">
        <v>0</v>
      </c>
      <c r="V177" s="209">
        <f>U177*H177</f>
        <v>0</v>
      </c>
      <c r="W177" s="209">
        <v>0</v>
      </c>
      <c r="X177" s="210">
        <f>W177*H177</f>
        <v>0</v>
      </c>
      <c r="AR177" s="17" t="s">
        <v>177</v>
      </c>
      <c r="AT177" s="17" t="s">
        <v>173</v>
      </c>
      <c r="AU177" s="17" t="s">
        <v>83</v>
      </c>
      <c r="AY177" s="17" t="s">
        <v>171</v>
      </c>
      <c r="BE177" s="211">
        <f>IF(O177="základní",K177,0)</f>
        <v>0</v>
      </c>
      <c r="BF177" s="211">
        <f>IF(O177="snížená",K177,0)</f>
        <v>0</v>
      </c>
      <c r="BG177" s="211">
        <f>IF(O177="zákl. přenesená",K177,0)</f>
        <v>0</v>
      </c>
      <c r="BH177" s="211">
        <f>IF(O177="sníž. přenesená",K177,0)</f>
        <v>0</v>
      </c>
      <c r="BI177" s="211">
        <f>IF(O177="nulová",K177,0)</f>
        <v>0</v>
      </c>
      <c r="BJ177" s="17" t="s">
        <v>81</v>
      </c>
      <c r="BK177" s="211">
        <f>ROUND(P177*H177,2)</f>
        <v>0</v>
      </c>
      <c r="BL177" s="17" t="s">
        <v>177</v>
      </c>
      <c r="BM177" s="17" t="s">
        <v>392</v>
      </c>
    </row>
    <row r="178" spans="2:65" s="45" customFormat="1" ht="27" x14ac:dyDescent="0.3">
      <c r="B178" s="38"/>
      <c r="D178" s="212" t="s">
        <v>179</v>
      </c>
      <c r="F178" s="213" t="s">
        <v>2650</v>
      </c>
      <c r="M178" s="38"/>
      <c r="N178" s="214"/>
      <c r="O178" s="39"/>
      <c r="P178" s="39"/>
      <c r="Q178" s="39"/>
      <c r="R178" s="39"/>
      <c r="S178" s="39"/>
      <c r="T178" s="39"/>
      <c r="U178" s="39"/>
      <c r="V178" s="39"/>
      <c r="W178" s="39"/>
      <c r="X178" s="87"/>
      <c r="AT178" s="17" t="s">
        <v>179</v>
      </c>
      <c r="AU178" s="17" t="s">
        <v>83</v>
      </c>
    </row>
    <row r="179" spans="2:65" s="216" customFormat="1" ht="13.5" x14ac:dyDescent="0.3">
      <c r="B179" s="215"/>
      <c r="D179" s="212" t="s">
        <v>181</v>
      </c>
      <c r="E179" s="217" t="s">
        <v>5</v>
      </c>
      <c r="F179" s="218" t="s">
        <v>2705</v>
      </c>
      <c r="H179" s="219">
        <v>246.95</v>
      </c>
      <c r="M179" s="215"/>
      <c r="N179" s="220"/>
      <c r="O179" s="221"/>
      <c r="P179" s="221"/>
      <c r="Q179" s="221"/>
      <c r="R179" s="221"/>
      <c r="S179" s="221"/>
      <c r="T179" s="221"/>
      <c r="U179" s="221"/>
      <c r="V179" s="221"/>
      <c r="W179" s="221"/>
      <c r="X179" s="222"/>
      <c r="AT179" s="217" t="s">
        <v>181</v>
      </c>
      <c r="AU179" s="217" t="s">
        <v>83</v>
      </c>
      <c r="AV179" s="216" t="s">
        <v>83</v>
      </c>
      <c r="AW179" s="216" t="s">
        <v>7</v>
      </c>
      <c r="AX179" s="216" t="s">
        <v>73</v>
      </c>
      <c r="AY179" s="217" t="s">
        <v>171</v>
      </c>
    </row>
    <row r="180" spans="2:65" s="224" customFormat="1" ht="13.5" x14ac:dyDescent="0.3">
      <c r="B180" s="223"/>
      <c r="C180" s="229"/>
      <c r="D180" s="262" t="s">
        <v>181</v>
      </c>
      <c r="E180" s="265" t="s">
        <v>5</v>
      </c>
      <c r="F180" s="270" t="s">
        <v>205</v>
      </c>
      <c r="G180" s="229"/>
      <c r="H180" s="272">
        <v>246.95</v>
      </c>
      <c r="I180" s="229"/>
      <c r="J180" s="229"/>
      <c r="K180" s="229"/>
      <c r="L180" s="229"/>
      <c r="M180" s="223"/>
      <c r="N180" s="228"/>
      <c r="O180" s="229"/>
      <c r="P180" s="229"/>
      <c r="Q180" s="229"/>
      <c r="R180" s="229"/>
      <c r="S180" s="229"/>
      <c r="T180" s="229"/>
      <c r="U180" s="229"/>
      <c r="V180" s="229"/>
      <c r="W180" s="229"/>
      <c r="X180" s="230"/>
      <c r="AT180" s="225" t="s">
        <v>181</v>
      </c>
      <c r="AU180" s="225" t="s">
        <v>83</v>
      </c>
      <c r="AV180" s="224" t="s">
        <v>177</v>
      </c>
      <c r="AW180" s="224" t="s">
        <v>7</v>
      </c>
      <c r="AX180" s="224" t="s">
        <v>81</v>
      </c>
      <c r="AY180" s="225" t="s">
        <v>171</v>
      </c>
    </row>
    <row r="181" spans="2:65" s="188" customFormat="1" ht="29.85" customHeight="1" x14ac:dyDescent="0.3">
      <c r="B181" s="187"/>
      <c r="D181" s="189" t="s">
        <v>72</v>
      </c>
      <c r="E181" s="199" t="s">
        <v>1073</v>
      </c>
      <c r="F181" s="199" t="s">
        <v>2706</v>
      </c>
      <c r="K181" s="200">
        <f>BK181</f>
        <v>0</v>
      </c>
      <c r="M181" s="187"/>
      <c r="N181" s="192"/>
      <c r="O181" s="193"/>
      <c r="P181" s="193"/>
      <c r="Q181" s="194">
        <f>SUM(Q182:Q205)</f>
        <v>0</v>
      </c>
      <c r="R181" s="194">
        <f>SUM(R182:R205)</f>
        <v>0</v>
      </c>
      <c r="S181" s="193"/>
      <c r="T181" s="195">
        <f>SUM(T182:T205)</f>
        <v>0</v>
      </c>
      <c r="U181" s="193"/>
      <c r="V181" s="195">
        <f>SUM(V182:V205)</f>
        <v>0</v>
      </c>
      <c r="W181" s="193"/>
      <c r="X181" s="196">
        <f>SUM(X182:X205)</f>
        <v>0</v>
      </c>
      <c r="AR181" s="189" t="s">
        <v>81</v>
      </c>
      <c r="AT181" s="197" t="s">
        <v>72</v>
      </c>
      <c r="AU181" s="197" t="s">
        <v>81</v>
      </c>
      <c r="AY181" s="189" t="s">
        <v>171</v>
      </c>
      <c r="BK181" s="198">
        <f>SUM(BK182:BK205)</f>
        <v>0</v>
      </c>
    </row>
    <row r="182" spans="2:65" s="45" customFormat="1" ht="25.5" customHeight="1" x14ac:dyDescent="0.3">
      <c r="B182" s="38"/>
      <c r="C182" s="201" t="s">
        <v>81</v>
      </c>
      <c r="D182" s="201" t="s">
        <v>173</v>
      </c>
      <c r="E182" s="202" t="s">
        <v>2707</v>
      </c>
      <c r="F182" s="203" t="s">
        <v>2708</v>
      </c>
      <c r="G182" s="204" t="s">
        <v>224</v>
      </c>
      <c r="H182" s="205">
        <v>2</v>
      </c>
      <c r="I182" s="7"/>
      <c r="J182" s="7"/>
      <c r="K182" s="206">
        <f>ROUND(P182*H182,2)</f>
        <v>0</v>
      </c>
      <c r="L182" s="203" t="s">
        <v>5</v>
      </c>
      <c r="M182" s="38"/>
      <c r="N182" s="207" t="s">
        <v>5</v>
      </c>
      <c r="O182" s="208" t="s">
        <v>42</v>
      </c>
      <c r="P182" s="144">
        <f>I182+J182</f>
        <v>0</v>
      </c>
      <c r="Q182" s="144">
        <f>ROUND(I182*H182,2)</f>
        <v>0</v>
      </c>
      <c r="R182" s="144">
        <f>ROUND(J182*H182,2)</f>
        <v>0</v>
      </c>
      <c r="S182" s="39"/>
      <c r="T182" s="209">
        <f>S182*H182</f>
        <v>0</v>
      </c>
      <c r="U182" s="209">
        <v>0</v>
      </c>
      <c r="V182" s="209">
        <f>U182*H182</f>
        <v>0</v>
      </c>
      <c r="W182" s="209">
        <v>0</v>
      </c>
      <c r="X182" s="210">
        <f>W182*H182</f>
        <v>0</v>
      </c>
      <c r="AR182" s="17" t="s">
        <v>177</v>
      </c>
      <c r="AT182" s="17" t="s">
        <v>173</v>
      </c>
      <c r="AU182" s="17" t="s">
        <v>83</v>
      </c>
      <c r="AY182" s="17" t="s">
        <v>171</v>
      </c>
      <c r="BE182" s="211">
        <f>IF(O182="základní",K182,0)</f>
        <v>0</v>
      </c>
      <c r="BF182" s="211">
        <f>IF(O182="snížená",K182,0)</f>
        <v>0</v>
      </c>
      <c r="BG182" s="211">
        <f>IF(O182="zákl. přenesená",K182,0)</f>
        <v>0</v>
      </c>
      <c r="BH182" s="211">
        <f>IF(O182="sníž. přenesená",K182,0)</f>
        <v>0</v>
      </c>
      <c r="BI182" s="211">
        <f>IF(O182="nulová",K182,0)</f>
        <v>0</v>
      </c>
      <c r="BJ182" s="17" t="s">
        <v>81</v>
      </c>
      <c r="BK182" s="211">
        <f>ROUND(P182*H182,2)</f>
        <v>0</v>
      </c>
      <c r="BL182" s="17" t="s">
        <v>177</v>
      </c>
      <c r="BM182" s="17" t="s">
        <v>404</v>
      </c>
    </row>
    <row r="183" spans="2:65" s="45" customFormat="1" ht="27" x14ac:dyDescent="0.3">
      <c r="B183" s="38"/>
      <c r="D183" s="212" t="s">
        <v>179</v>
      </c>
      <c r="F183" s="213" t="s">
        <v>2650</v>
      </c>
      <c r="M183" s="38"/>
      <c r="N183" s="214"/>
      <c r="O183" s="39"/>
      <c r="P183" s="39"/>
      <c r="Q183" s="39"/>
      <c r="R183" s="39"/>
      <c r="S183" s="39"/>
      <c r="T183" s="39"/>
      <c r="U183" s="39"/>
      <c r="V183" s="39"/>
      <c r="W183" s="39"/>
      <c r="X183" s="87"/>
      <c r="AT183" s="17" t="s">
        <v>179</v>
      </c>
      <c r="AU183" s="17" t="s">
        <v>83</v>
      </c>
    </row>
    <row r="184" spans="2:65" s="216" customFormat="1" ht="13.5" x14ac:dyDescent="0.3">
      <c r="B184" s="215"/>
      <c r="D184" s="212" t="s">
        <v>181</v>
      </c>
      <c r="E184" s="217" t="s">
        <v>5</v>
      </c>
      <c r="F184" s="218" t="s">
        <v>960</v>
      </c>
      <c r="H184" s="219">
        <v>2</v>
      </c>
      <c r="M184" s="215"/>
      <c r="N184" s="220"/>
      <c r="O184" s="221"/>
      <c r="P184" s="221"/>
      <c r="Q184" s="221"/>
      <c r="R184" s="221"/>
      <c r="S184" s="221"/>
      <c r="T184" s="221"/>
      <c r="U184" s="221"/>
      <c r="V184" s="221"/>
      <c r="W184" s="221"/>
      <c r="X184" s="222"/>
      <c r="AT184" s="217" t="s">
        <v>181</v>
      </c>
      <c r="AU184" s="217" t="s">
        <v>83</v>
      </c>
      <c r="AV184" s="216" t="s">
        <v>83</v>
      </c>
      <c r="AW184" s="216" t="s">
        <v>7</v>
      </c>
      <c r="AX184" s="216" t="s">
        <v>73</v>
      </c>
      <c r="AY184" s="217" t="s">
        <v>171</v>
      </c>
    </row>
    <row r="185" spans="2:65" s="224" customFormat="1" ht="13.5" x14ac:dyDescent="0.3">
      <c r="B185" s="223"/>
      <c r="C185" s="229"/>
      <c r="D185" s="262" t="s">
        <v>181</v>
      </c>
      <c r="E185" s="265" t="s">
        <v>5</v>
      </c>
      <c r="F185" s="270" t="s">
        <v>205</v>
      </c>
      <c r="G185" s="229"/>
      <c r="H185" s="272">
        <v>2</v>
      </c>
      <c r="I185" s="229"/>
      <c r="J185" s="229"/>
      <c r="K185" s="229"/>
      <c r="L185" s="229"/>
      <c r="M185" s="223"/>
      <c r="N185" s="228"/>
      <c r="O185" s="229"/>
      <c r="P185" s="229"/>
      <c r="Q185" s="229"/>
      <c r="R185" s="229"/>
      <c r="S185" s="229"/>
      <c r="T185" s="229"/>
      <c r="U185" s="229"/>
      <c r="V185" s="229"/>
      <c r="W185" s="229"/>
      <c r="X185" s="230"/>
      <c r="AT185" s="225" t="s">
        <v>181</v>
      </c>
      <c r="AU185" s="225" t="s">
        <v>83</v>
      </c>
      <c r="AV185" s="224" t="s">
        <v>177</v>
      </c>
      <c r="AW185" s="224" t="s">
        <v>7</v>
      </c>
      <c r="AX185" s="224" t="s">
        <v>81</v>
      </c>
      <c r="AY185" s="225" t="s">
        <v>171</v>
      </c>
    </row>
    <row r="186" spans="2:65" s="45" customFormat="1" ht="25.5" customHeight="1" x14ac:dyDescent="0.3">
      <c r="B186" s="38"/>
      <c r="C186" s="201" t="s">
        <v>83</v>
      </c>
      <c r="D186" s="201" t="s">
        <v>173</v>
      </c>
      <c r="E186" s="202" t="s">
        <v>2709</v>
      </c>
      <c r="F186" s="203" t="s">
        <v>2710</v>
      </c>
      <c r="G186" s="204" t="s">
        <v>224</v>
      </c>
      <c r="H186" s="205">
        <v>9</v>
      </c>
      <c r="I186" s="7"/>
      <c r="J186" s="7"/>
      <c r="K186" s="206">
        <f>ROUND(P186*H186,2)</f>
        <v>0</v>
      </c>
      <c r="L186" s="203" t="s">
        <v>5</v>
      </c>
      <c r="M186" s="38"/>
      <c r="N186" s="207" t="s">
        <v>5</v>
      </c>
      <c r="O186" s="208" t="s">
        <v>42</v>
      </c>
      <c r="P186" s="144">
        <f>I186+J186</f>
        <v>0</v>
      </c>
      <c r="Q186" s="144">
        <f>ROUND(I186*H186,2)</f>
        <v>0</v>
      </c>
      <c r="R186" s="144">
        <f>ROUND(J186*H186,2)</f>
        <v>0</v>
      </c>
      <c r="S186" s="39"/>
      <c r="T186" s="209">
        <f>S186*H186</f>
        <v>0</v>
      </c>
      <c r="U186" s="209">
        <v>0</v>
      </c>
      <c r="V186" s="209">
        <f>U186*H186</f>
        <v>0</v>
      </c>
      <c r="W186" s="209">
        <v>0</v>
      </c>
      <c r="X186" s="210">
        <f>W186*H186</f>
        <v>0</v>
      </c>
      <c r="AR186" s="17" t="s">
        <v>177</v>
      </c>
      <c r="AT186" s="17" t="s">
        <v>173</v>
      </c>
      <c r="AU186" s="17" t="s">
        <v>83</v>
      </c>
      <c r="AY186" s="17" t="s">
        <v>171</v>
      </c>
      <c r="BE186" s="211">
        <f>IF(O186="základní",K186,0)</f>
        <v>0</v>
      </c>
      <c r="BF186" s="211">
        <f>IF(O186="snížená",K186,0)</f>
        <v>0</v>
      </c>
      <c r="BG186" s="211">
        <f>IF(O186="zákl. přenesená",K186,0)</f>
        <v>0</v>
      </c>
      <c r="BH186" s="211">
        <f>IF(O186="sníž. přenesená",K186,0)</f>
        <v>0</v>
      </c>
      <c r="BI186" s="211">
        <f>IF(O186="nulová",K186,0)</f>
        <v>0</v>
      </c>
      <c r="BJ186" s="17" t="s">
        <v>81</v>
      </c>
      <c r="BK186" s="211">
        <f>ROUND(P186*H186,2)</f>
        <v>0</v>
      </c>
      <c r="BL186" s="17" t="s">
        <v>177</v>
      </c>
      <c r="BM186" s="17" t="s">
        <v>416</v>
      </c>
    </row>
    <row r="187" spans="2:65" s="45" customFormat="1" ht="27" x14ac:dyDescent="0.3">
      <c r="B187" s="38"/>
      <c r="D187" s="212" t="s">
        <v>179</v>
      </c>
      <c r="F187" s="213" t="s">
        <v>2650</v>
      </c>
      <c r="M187" s="38"/>
      <c r="N187" s="214"/>
      <c r="O187" s="39"/>
      <c r="P187" s="39"/>
      <c r="Q187" s="39"/>
      <c r="R187" s="39"/>
      <c r="S187" s="39"/>
      <c r="T187" s="39"/>
      <c r="U187" s="39"/>
      <c r="V187" s="39"/>
      <c r="W187" s="39"/>
      <c r="X187" s="87"/>
      <c r="AT187" s="17" t="s">
        <v>179</v>
      </c>
      <c r="AU187" s="17" t="s">
        <v>83</v>
      </c>
    </row>
    <row r="188" spans="2:65" s="216" customFormat="1" ht="13.5" x14ac:dyDescent="0.3">
      <c r="B188" s="215"/>
      <c r="D188" s="212" t="s">
        <v>181</v>
      </c>
      <c r="E188" s="217" t="s">
        <v>5</v>
      </c>
      <c r="F188" s="218" t="s">
        <v>2711</v>
      </c>
      <c r="H188" s="219">
        <v>9</v>
      </c>
      <c r="M188" s="215"/>
      <c r="N188" s="220"/>
      <c r="O188" s="221"/>
      <c r="P188" s="221"/>
      <c r="Q188" s="221"/>
      <c r="R188" s="221"/>
      <c r="S188" s="221"/>
      <c r="T188" s="221"/>
      <c r="U188" s="221"/>
      <c r="V188" s="221"/>
      <c r="W188" s="221"/>
      <c r="X188" s="222"/>
      <c r="AT188" s="217" t="s">
        <v>181</v>
      </c>
      <c r="AU188" s="217" t="s">
        <v>83</v>
      </c>
      <c r="AV188" s="216" t="s">
        <v>83</v>
      </c>
      <c r="AW188" s="216" t="s">
        <v>7</v>
      </c>
      <c r="AX188" s="216" t="s">
        <v>73</v>
      </c>
      <c r="AY188" s="217" t="s">
        <v>171</v>
      </c>
    </row>
    <row r="189" spans="2:65" s="224" customFormat="1" ht="13.5" x14ac:dyDescent="0.3">
      <c r="B189" s="223"/>
      <c r="D189" s="212" t="s">
        <v>181</v>
      </c>
      <c r="E189" s="225" t="s">
        <v>5</v>
      </c>
      <c r="F189" s="226" t="s">
        <v>205</v>
      </c>
      <c r="H189" s="227">
        <v>9</v>
      </c>
      <c r="M189" s="223"/>
      <c r="N189" s="228"/>
      <c r="O189" s="229"/>
      <c r="P189" s="229"/>
      <c r="Q189" s="229"/>
      <c r="R189" s="229"/>
      <c r="S189" s="229"/>
      <c r="T189" s="229"/>
      <c r="U189" s="229"/>
      <c r="V189" s="229"/>
      <c r="W189" s="229"/>
      <c r="X189" s="230"/>
      <c r="AT189" s="225" t="s">
        <v>181</v>
      </c>
      <c r="AU189" s="225" t="s">
        <v>83</v>
      </c>
      <c r="AV189" s="224" t="s">
        <v>177</v>
      </c>
      <c r="AW189" s="224" t="s">
        <v>7</v>
      </c>
      <c r="AX189" s="224" t="s">
        <v>81</v>
      </c>
      <c r="AY189" s="225" t="s">
        <v>171</v>
      </c>
    </row>
    <row r="190" spans="2:65" s="45" customFormat="1" ht="16.5" customHeight="1" x14ac:dyDescent="0.3">
      <c r="B190" s="38"/>
      <c r="C190" s="201" t="s">
        <v>188</v>
      </c>
      <c r="D190" s="201" t="s">
        <v>173</v>
      </c>
      <c r="E190" s="202" t="s">
        <v>2712</v>
      </c>
      <c r="F190" s="203" t="s">
        <v>2713</v>
      </c>
      <c r="G190" s="204" t="s">
        <v>224</v>
      </c>
      <c r="H190" s="205">
        <v>9</v>
      </c>
      <c r="I190" s="7"/>
      <c r="J190" s="7"/>
      <c r="K190" s="206">
        <f>ROUND(P190*H190,2)</f>
        <v>0</v>
      </c>
      <c r="L190" s="203" t="s">
        <v>5</v>
      </c>
      <c r="M190" s="38"/>
      <c r="N190" s="207" t="s">
        <v>5</v>
      </c>
      <c r="O190" s="208" t="s">
        <v>42</v>
      </c>
      <c r="P190" s="144">
        <f>I190+J190</f>
        <v>0</v>
      </c>
      <c r="Q190" s="144">
        <f>ROUND(I190*H190,2)</f>
        <v>0</v>
      </c>
      <c r="R190" s="144">
        <f>ROUND(J190*H190,2)</f>
        <v>0</v>
      </c>
      <c r="S190" s="39"/>
      <c r="T190" s="209">
        <f>S190*H190</f>
        <v>0</v>
      </c>
      <c r="U190" s="209">
        <v>0</v>
      </c>
      <c r="V190" s="209">
        <f>U190*H190</f>
        <v>0</v>
      </c>
      <c r="W190" s="209">
        <v>0</v>
      </c>
      <c r="X190" s="210">
        <f>W190*H190</f>
        <v>0</v>
      </c>
      <c r="AR190" s="17" t="s">
        <v>177</v>
      </c>
      <c r="AT190" s="17" t="s">
        <v>173</v>
      </c>
      <c r="AU190" s="17" t="s">
        <v>83</v>
      </c>
      <c r="AY190" s="17" t="s">
        <v>171</v>
      </c>
      <c r="BE190" s="211">
        <f>IF(O190="základní",K190,0)</f>
        <v>0</v>
      </c>
      <c r="BF190" s="211">
        <f>IF(O190="snížená",K190,0)</f>
        <v>0</v>
      </c>
      <c r="BG190" s="211">
        <f>IF(O190="zákl. přenesená",K190,0)</f>
        <v>0</v>
      </c>
      <c r="BH190" s="211">
        <f>IF(O190="sníž. přenesená",K190,0)</f>
        <v>0</v>
      </c>
      <c r="BI190" s="211">
        <f>IF(O190="nulová",K190,0)</f>
        <v>0</v>
      </c>
      <c r="BJ190" s="17" t="s">
        <v>81</v>
      </c>
      <c r="BK190" s="211">
        <f>ROUND(P190*H190,2)</f>
        <v>0</v>
      </c>
      <c r="BL190" s="17" t="s">
        <v>177</v>
      </c>
      <c r="BM190" s="17" t="s">
        <v>426</v>
      </c>
    </row>
    <row r="191" spans="2:65" s="45" customFormat="1" ht="27" x14ac:dyDescent="0.3">
      <c r="B191" s="38"/>
      <c r="D191" s="212" t="s">
        <v>179</v>
      </c>
      <c r="F191" s="213" t="s">
        <v>2650</v>
      </c>
      <c r="M191" s="38"/>
      <c r="N191" s="214"/>
      <c r="O191" s="39"/>
      <c r="P191" s="39"/>
      <c r="Q191" s="39"/>
      <c r="R191" s="39"/>
      <c r="S191" s="39"/>
      <c r="T191" s="39"/>
      <c r="U191" s="39"/>
      <c r="V191" s="39"/>
      <c r="W191" s="39"/>
      <c r="X191" s="87"/>
      <c r="AT191" s="17" t="s">
        <v>179</v>
      </c>
      <c r="AU191" s="17" t="s">
        <v>83</v>
      </c>
    </row>
    <row r="192" spans="2:65" s="216" customFormat="1" ht="13.5" x14ac:dyDescent="0.3">
      <c r="B192" s="215"/>
      <c r="C192" s="221"/>
      <c r="D192" s="262" t="s">
        <v>181</v>
      </c>
      <c r="E192" s="267" t="s">
        <v>5</v>
      </c>
      <c r="F192" s="271" t="s">
        <v>2711</v>
      </c>
      <c r="G192" s="221"/>
      <c r="H192" s="273">
        <v>9</v>
      </c>
      <c r="I192" s="221"/>
      <c r="J192" s="221"/>
      <c r="K192" s="221"/>
      <c r="L192" s="221"/>
      <c r="M192" s="215"/>
      <c r="N192" s="220"/>
      <c r="O192" s="221"/>
      <c r="P192" s="221"/>
      <c r="Q192" s="221"/>
      <c r="R192" s="221"/>
      <c r="S192" s="221"/>
      <c r="T192" s="221"/>
      <c r="U192" s="221"/>
      <c r="V192" s="221"/>
      <c r="W192" s="221"/>
      <c r="X192" s="222"/>
      <c r="AT192" s="217" t="s">
        <v>181</v>
      </c>
      <c r="AU192" s="217" t="s">
        <v>83</v>
      </c>
      <c r="AV192" s="216" t="s">
        <v>83</v>
      </c>
      <c r="AW192" s="216" t="s">
        <v>7</v>
      </c>
      <c r="AX192" s="216" t="s">
        <v>73</v>
      </c>
      <c r="AY192" s="217" t="s">
        <v>171</v>
      </c>
    </row>
    <row r="193" spans="2:65" s="224" customFormat="1" ht="13.5" x14ac:dyDescent="0.3">
      <c r="B193" s="223"/>
      <c r="D193" s="212" t="s">
        <v>181</v>
      </c>
      <c r="E193" s="225" t="s">
        <v>5</v>
      </c>
      <c r="F193" s="226" t="s">
        <v>205</v>
      </c>
      <c r="H193" s="227">
        <v>9</v>
      </c>
      <c r="M193" s="223"/>
      <c r="N193" s="228"/>
      <c r="O193" s="229"/>
      <c r="P193" s="229"/>
      <c r="Q193" s="229"/>
      <c r="R193" s="229"/>
      <c r="S193" s="229"/>
      <c r="T193" s="229"/>
      <c r="U193" s="229"/>
      <c r="V193" s="229"/>
      <c r="W193" s="229"/>
      <c r="X193" s="230"/>
      <c r="AT193" s="225" t="s">
        <v>181</v>
      </c>
      <c r="AU193" s="225" t="s">
        <v>83</v>
      </c>
      <c r="AV193" s="224" t="s">
        <v>177</v>
      </c>
      <c r="AW193" s="224" t="s">
        <v>7</v>
      </c>
      <c r="AX193" s="224" t="s">
        <v>81</v>
      </c>
      <c r="AY193" s="225" t="s">
        <v>171</v>
      </c>
    </row>
    <row r="194" spans="2:65" s="45" customFormat="1" ht="16.5" customHeight="1" x14ac:dyDescent="0.3">
      <c r="B194" s="38"/>
      <c r="C194" s="201" t="s">
        <v>177</v>
      </c>
      <c r="D194" s="201" t="s">
        <v>173</v>
      </c>
      <c r="E194" s="202" t="s">
        <v>2714</v>
      </c>
      <c r="F194" s="203" t="s">
        <v>2715</v>
      </c>
      <c r="G194" s="204" t="s">
        <v>224</v>
      </c>
      <c r="H194" s="205">
        <v>9</v>
      </c>
      <c r="I194" s="7"/>
      <c r="J194" s="7"/>
      <c r="K194" s="206">
        <f>ROUND(P194*H194,2)</f>
        <v>0</v>
      </c>
      <c r="L194" s="203" t="s">
        <v>5</v>
      </c>
      <c r="M194" s="38"/>
      <c r="N194" s="207" t="s">
        <v>5</v>
      </c>
      <c r="O194" s="208" t="s">
        <v>42</v>
      </c>
      <c r="P194" s="144">
        <f>I194+J194</f>
        <v>0</v>
      </c>
      <c r="Q194" s="144">
        <f>ROUND(I194*H194,2)</f>
        <v>0</v>
      </c>
      <c r="R194" s="144">
        <f>ROUND(J194*H194,2)</f>
        <v>0</v>
      </c>
      <c r="S194" s="39"/>
      <c r="T194" s="209">
        <f>S194*H194</f>
        <v>0</v>
      </c>
      <c r="U194" s="209">
        <v>0</v>
      </c>
      <c r="V194" s="209">
        <f>U194*H194</f>
        <v>0</v>
      </c>
      <c r="W194" s="209">
        <v>0</v>
      </c>
      <c r="X194" s="210">
        <f>W194*H194</f>
        <v>0</v>
      </c>
      <c r="AR194" s="17" t="s">
        <v>177</v>
      </c>
      <c r="AT194" s="17" t="s">
        <v>173</v>
      </c>
      <c r="AU194" s="17" t="s">
        <v>83</v>
      </c>
      <c r="AY194" s="17" t="s">
        <v>171</v>
      </c>
      <c r="BE194" s="211">
        <f>IF(O194="základní",K194,0)</f>
        <v>0</v>
      </c>
      <c r="BF194" s="211">
        <f>IF(O194="snížená",K194,0)</f>
        <v>0</v>
      </c>
      <c r="BG194" s="211">
        <f>IF(O194="zákl. přenesená",K194,0)</f>
        <v>0</v>
      </c>
      <c r="BH194" s="211">
        <f>IF(O194="sníž. přenesená",K194,0)</f>
        <v>0</v>
      </c>
      <c r="BI194" s="211">
        <f>IF(O194="nulová",K194,0)</f>
        <v>0</v>
      </c>
      <c r="BJ194" s="17" t="s">
        <v>81</v>
      </c>
      <c r="BK194" s="211">
        <f>ROUND(P194*H194,2)</f>
        <v>0</v>
      </c>
      <c r="BL194" s="17" t="s">
        <v>177</v>
      </c>
      <c r="BM194" s="17" t="s">
        <v>438</v>
      </c>
    </row>
    <row r="195" spans="2:65" s="45" customFormat="1" ht="27" x14ac:dyDescent="0.3">
      <c r="B195" s="38"/>
      <c r="D195" s="212" t="s">
        <v>179</v>
      </c>
      <c r="F195" s="213" t="s">
        <v>2650</v>
      </c>
      <c r="M195" s="38"/>
      <c r="N195" s="214"/>
      <c r="O195" s="39"/>
      <c r="P195" s="39"/>
      <c r="Q195" s="39"/>
      <c r="R195" s="39"/>
      <c r="S195" s="39"/>
      <c r="T195" s="39"/>
      <c r="U195" s="39"/>
      <c r="V195" s="39"/>
      <c r="W195" s="39"/>
      <c r="X195" s="87"/>
      <c r="AT195" s="17" t="s">
        <v>179</v>
      </c>
      <c r="AU195" s="17" t="s">
        <v>83</v>
      </c>
    </row>
    <row r="196" spans="2:65" s="216" customFormat="1" ht="13.5" x14ac:dyDescent="0.3">
      <c r="B196" s="215"/>
      <c r="D196" s="212" t="s">
        <v>181</v>
      </c>
      <c r="E196" s="217" t="s">
        <v>5</v>
      </c>
      <c r="F196" s="218" t="s">
        <v>2711</v>
      </c>
      <c r="H196" s="219">
        <v>9</v>
      </c>
      <c r="M196" s="215"/>
      <c r="N196" s="220"/>
      <c r="O196" s="221"/>
      <c r="P196" s="221"/>
      <c r="Q196" s="221"/>
      <c r="R196" s="221"/>
      <c r="S196" s="221"/>
      <c r="T196" s="221"/>
      <c r="U196" s="221"/>
      <c r="V196" s="221"/>
      <c r="W196" s="221"/>
      <c r="X196" s="222"/>
      <c r="AT196" s="217" t="s">
        <v>181</v>
      </c>
      <c r="AU196" s="217" t="s">
        <v>83</v>
      </c>
      <c r="AV196" s="216" t="s">
        <v>83</v>
      </c>
      <c r="AW196" s="216" t="s">
        <v>7</v>
      </c>
      <c r="AX196" s="216" t="s">
        <v>73</v>
      </c>
      <c r="AY196" s="217" t="s">
        <v>171</v>
      </c>
    </row>
    <row r="197" spans="2:65" s="224" customFormat="1" ht="13.5" x14ac:dyDescent="0.3">
      <c r="B197" s="223"/>
      <c r="C197" s="229"/>
      <c r="D197" s="262" t="s">
        <v>181</v>
      </c>
      <c r="E197" s="265" t="s">
        <v>5</v>
      </c>
      <c r="F197" s="270" t="s">
        <v>205</v>
      </c>
      <c r="G197" s="229"/>
      <c r="H197" s="272">
        <v>9</v>
      </c>
      <c r="I197" s="229"/>
      <c r="J197" s="229"/>
      <c r="K197" s="229"/>
      <c r="L197" s="229"/>
      <c r="M197" s="223"/>
      <c r="N197" s="228"/>
      <c r="O197" s="229"/>
      <c r="P197" s="229"/>
      <c r="Q197" s="229"/>
      <c r="R197" s="229"/>
      <c r="S197" s="229"/>
      <c r="T197" s="229"/>
      <c r="U197" s="229"/>
      <c r="V197" s="229"/>
      <c r="W197" s="229"/>
      <c r="X197" s="230"/>
      <c r="AT197" s="225" t="s">
        <v>181</v>
      </c>
      <c r="AU197" s="225" t="s">
        <v>83</v>
      </c>
      <c r="AV197" s="224" t="s">
        <v>177</v>
      </c>
      <c r="AW197" s="224" t="s">
        <v>7</v>
      </c>
      <c r="AX197" s="224" t="s">
        <v>81</v>
      </c>
      <c r="AY197" s="225" t="s">
        <v>171</v>
      </c>
    </row>
    <row r="198" spans="2:65" s="45" customFormat="1" ht="16.5" customHeight="1" x14ac:dyDescent="0.3">
      <c r="B198" s="38"/>
      <c r="C198" s="201" t="s">
        <v>199</v>
      </c>
      <c r="D198" s="201" t="s">
        <v>173</v>
      </c>
      <c r="E198" s="202" t="s">
        <v>2716</v>
      </c>
      <c r="F198" s="203" t="s">
        <v>2717</v>
      </c>
      <c r="G198" s="204" t="s">
        <v>224</v>
      </c>
      <c r="H198" s="205">
        <v>2</v>
      </c>
      <c r="I198" s="7"/>
      <c r="J198" s="7"/>
      <c r="K198" s="206">
        <f>ROUND(P198*H198,2)</f>
        <v>0</v>
      </c>
      <c r="L198" s="203" t="s">
        <v>5</v>
      </c>
      <c r="M198" s="38"/>
      <c r="N198" s="207" t="s">
        <v>5</v>
      </c>
      <c r="O198" s="208" t="s">
        <v>42</v>
      </c>
      <c r="P198" s="144">
        <f>I198+J198</f>
        <v>0</v>
      </c>
      <c r="Q198" s="144">
        <f>ROUND(I198*H198,2)</f>
        <v>0</v>
      </c>
      <c r="R198" s="144">
        <f>ROUND(J198*H198,2)</f>
        <v>0</v>
      </c>
      <c r="S198" s="39"/>
      <c r="T198" s="209">
        <f>S198*H198</f>
        <v>0</v>
      </c>
      <c r="U198" s="209">
        <v>0</v>
      </c>
      <c r="V198" s="209">
        <f>U198*H198</f>
        <v>0</v>
      </c>
      <c r="W198" s="209">
        <v>0</v>
      </c>
      <c r="X198" s="210">
        <f>W198*H198</f>
        <v>0</v>
      </c>
      <c r="AR198" s="17" t="s">
        <v>177</v>
      </c>
      <c r="AT198" s="17" t="s">
        <v>173</v>
      </c>
      <c r="AU198" s="17" t="s">
        <v>83</v>
      </c>
      <c r="AY198" s="17" t="s">
        <v>171</v>
      </c>
      <c r="BE198" s="211">
        <f>IF(O198="základní",K198,0)</f>
        <v>0</v>
      </c>
      <c r="BF198" s="211">
        <f>IF(O198="snížená",K198,0)</f>
        <v>0</v>
      </c>
      <c r="BG198" s="211">
        <f>IF(O198="zákl. přenesená",K198,0)</f>
        <v>0</v>
      </c>
      <c r="BH198" s="211">
        <f>IF(O198="sníž. přenesená",K198,0)</f>
        <v>0</v>
      </c>
      <c r="BI198" s="211">
        <f>IF(O198="nulová",K198,0)</f>
        <v>0</v>
      </c>
      <c r="BJ198" s="17" t="s">
        <v>81</v>
      </c>
      <c r="BK198" s="211">
        <f>ROUND(P198*H198,2)</f>
        <v>0</v>
      </c>
      <c r="BL198" s="17" t="s">
        <v>177</v>
      </c>
      <c r="BM198" s="17" t="s">
        <v>449</v>
      </c>
    </row>
    <row r="199" spans="2:65" s="45" customFormat="1" ht="27" x14ac:dyDescent="0.3">
      <c r="B199" s="38"/>
      <c r="D199" s="212" t="s">
        <v>179</v>
      </c>
      <c r="F199" s="213" t="s">
        <v>2650</v>
      </c>
      <c r="M199" s="38"/>
      <c r="N199" s="214"/>
      <c r="O199" s="39"/>
      <c r="P199" s="39"/>
      <c r="Q199" s="39"/>
      <c r="R199" s="39"/>
      <c r="S199" s="39"/>
      <c r="T199" s="39"/>
      <c r="U199" s="39"/>
      <c r="V199" s="39"/>
      <c r="W199" s="39"/>
      <c r="X199" s="87"/>
      <c r="AT199" s="17" t="s">
        <v>179</v>
      </c>
      <c r="AU199" s="17" t="s">
        <v>83</v>
      </c>
    </row>
    <row r="200" spans="2:65" s="216" customFormat="1" ht="13.5" x14ac:dyDescent="0.3">
      <c r="B200" s="215"/>
      <c r="D200" s="212" t="s">
        <v>181</v>
      </c>
      <c r="E200" s="217" t="s">
        <v>5</v>
      </c>
      <c r="F200" s="218" t="s">
        <v>960</v>
      </c>
      <c r="H200" s="219">
        <v>2</v>
      </c>
      <c r="M200" s="215"/>
      <c r="N200" s="220"/>
      <c r="O200" s="221"/>
      <c r="P200" s="221"/>
      <c r="Q200" s="221"/>
      <c r="R200" s="221"/>
      <c r="S200" s="221"/>
      <c r="T200" s="221"/>
      <c r="U200" s="221"/>
      <c r="V200" s="221"/>
      <c r="W200" s="221"/>
      <c r="X200" s="222"/>
      <c r="AT200" s="217" t="s">
        <v>181</v>
      </c>
      <c r="AU200" s="217" t="s">
        <v>83</v>
      </c>
      <c r="AV200" s="216" t="s">
        <v>83</v>
      </c>
      <c r="AW200" s="216" t="s">
        <v>7</v>
      </c>
      <c r="AX200" s="216" t="s">
        <v>73</v>
      </c>
      <c r="AY200" s="217" t="s">
        <v>171</v>
      </c>
    </row>
    <row r="201" spans="2:65" s="224" customFormat="1" ht="13.5" x14ac:dyDescent="0.3">
      <c r="B201" s="223"/>
      <c r="C201" s="229"/>
      <c r="D201" s="262" t="s">
        <v>181</v>
      </c>
      <c r="E201" s="265" t="s">
        <v>5</v>
      </c>
      <c r="F201" s="270" t="s">
        <v>205</v>
      </c>
      <c r="G201" s="229"/>
      <c r="H201" s="272">
        <v>2</v>
      </c>
      <c r="I201" s="229"/>
      <c r="J201" s="229"/>
      <c r="K201" s="229"/>
      <c r="L201" s="229"/>
      <c r="M201" s="223"/>
      <c r="N201" s="228"/>
      <c r="O201" s="229"/>
      <c r="P201" s="229"/>
      <c r="Q201" s="229"/>
      <c r="R201" s="229"/>
      <c r="S201" s="229"/>
      <c r="T201" s="229"/>
      <c r="U201" s="229"/>
      <c r="V201" s="229"/>
      <c r="W201" s="229"/>
      <c r="X201" s="230"/>
      <c r="AT201" s="225" t="s">
        <v>181</v>
      </c>
      <c r="AU201" s="225" t="s">
        <v>83</v>
      </c>
      <c r="AV201" s="224" t="s">
        <v>177</v>
      </c>
      <c r="AW201" s="224" t="s">
        <v>7</v>
      </c>
      <c r="AX201" s="224" t="s">
        <v>81</v>
      </c>
      <c r="AY201" s="225" t="s">
        <v>171</v>
      </c>
    </row>
    <row r="202" spans="2:65" s="45" customFormat="1" ht="16.5" customHeight="1" x14ac:dyDescent="0.3">
      <c r="B202" s="38"/>
      <c r="C202" s="201" t="s">
        <v>206</v>
      </c>
      <c r="D202" s="201" t="s">
        <v>173</v>
      </c>
      <c r="E202" s="202" t="s">
        <v>2718</v>
      </c>
      <c r="F202" s="203" t="s">
        <v>2719</v>
      </c>
      <c r="G202" s="204" t="s">
        <v>582</v>
      </c>
      <c r="H202" s="9"/>
      <c r="I202" s="7"/>
      <c r="J202" s="7"/>
      <c r="K202" s="206">
        <f>ROUND(P202*H202,2)</f>
        <v>0</v>
      </c>
      <c r="L202" s="203" t="s">
        <v>5</v>
      </c>
      <c r="M202" s="38"/>
      <c r="N202" s="207" t="s">
        <v>5</v>
      </c>
      <c r="O202" s="208" t="s">
        <v>42</v>
      </c>
      <c r="P202" s="144">
        <f>I202+J202</f>
        <v>0</v>
      </c>
      <c r="Q202" s="144">
        <f>ROUND(I202*H202,2)</f>
        <v>0</v>
      </c>
      <c r="R202" s="144">
        <f>ROUND(J202*H202,2)</f>
        <v>0</v>
      </c>
      <c r="S202" s="39"/>
      <c r="T202" s="209">
        <f>S202*H202</f>
        <v>0</v>
      </c>
      <c r="U202" s="209">
        <v>0</v>
      </c>
      <c r="V202" s="209">
        <f>U202*H202</f>
        <v>0</v>
      </c>
      <c r="W202" s="209">
        <v>0</v>
      </c>
      <c r="X202" s="210">
        <f>W202*H202</f>
        <v>0</v>
      </c>
      <c r="AR202" s="17" t="s">
        <v>177</v>
      </c>
      <c r="AT202" s="17" t="s">
        <v>173</v>
      </c>
      <c r="AU202" s="17" t="s">
        <v>83</v>
      </c>
      <c r="AY202" s="17" t="s">
        <v>171</v>
      </c>
      <c r="BE202" s="211">
        <f>IF(O202="základní",K202,0)</f>
        <v>0</v>
      </c>
      <c r="BF202" s="211">
        <f>IF(O202="snížená",K202,0)</f>
        <v>0</v>
      </c>
      <c r="BG202" s="211">
        <f>IF(O202="zákl. přenesená",K202,0)</f>
        <v>0</v>
      </c>
      <c r="BH202" s="211">
        <f>IF(O202="sníž. přenesená",K202,0)</f>
        <v>0</v>
      </c>
      <c r="BI202" s="211">
        <f>IF(O202="nulová",K202,0)</f>
        <v>0</v>
      </c>
      <c r="BJ202" s="17" t="s">
        <v>81</v>
      </c>
      <c r="BK202" s="211">
        <f>ROUND(P202*H202,2)</f>
        <v>0</v>
      </c>
      <c r="BL202" s="17" t="s">
        <v>177</v>
      </c>
      <c r="BM202" s="17" t="s">
        <v>574</v>
      </c>
    </row>
    <row r="203" spans="2:65" s="45" customFormat="1" ht="27" x14ac:dyDescent="0.3">
      <c r="B203" s="38"/>
      <c r="D203" s="212" t="s">
        <v>179</v>
      </c>
      <c r="F203" s="213" t="s">
        <v>2650</v>
      </c>
      <c r="M203" s="38"/>
      <c r="N203" s="214"/>
      <c r="O203" s="39"/>
      <c r="P203" s="39"/>
      <c r="Q203" s="39"/>
      <c r="R203" s="39"/>
      <c r="S203" s="39"/>
      <c r="T203" s="39"/>
      <c r="U203" s="39"/>
      <c r="V203" s="39"/>
      <c r="W203" s="39"/>
      <c r="X203" s="87"/>
      <c r="AT203" s="17" t="s">
        <v>179</v>
      </c>
      <c r="AU203" s="17" t="s">
        <v>83</v>
      </c>
    </row>
    <row r="204" spans="2:65" s="216" customFormat="1" ht="13.5" x14ac:dyDescent="0.3">
      <c r="B204" s="215"/>
      <c r="D204" s="212" t="s">
        <v>181</v>
      </c>
      <c r="E204" s="217" t="s">
        <v>5</v>
      </c>
      <c r="F204" s="218" t="s">
        <v>2720</v>
      </c>
      <c r="H204" s="219">
        <v>95.278000000000006</v>
      </c>
      <c r="M204" s="215"/>
      <c r="N204" s="220"/>
      <c r="O204" s="221"/>
      <c r="P204" s="221"/>
      <c r="Q204" s="221"/>
      <c r="R204" s="221"/>
      <c r="S204" s="221"/>
      <c r="T204" s="221"/>
      <c r="U204" s="221"/>
      <c r="V204" s="221"/>
      <c r="W204" s="221"/>
      <c r="X204" s="222"/>
      <c r="AT204" s="217" t="s">
        <v>181</v>
      </c>
      <c r="AU204" s="217" t="s">
        <v>83</v>
      </c>
      <c r="AV204" s="216" t="s">
        <v>83</v>
      </c>
      <c r="AW204" s="216" t="s">
        <v>7</v>
      </c>
      <c r="AX204" s="216" t="s">
        <v>73</v>
      </c>
      <c r="AY204" s="217" t="s">
        <v>171</v>
      </c>
    </row>
    <row r="205" spans="2:65" s="224" customFormat="1" ht="13.5" x14ac:dyDescent="0.3">
      <c r="B205" s="223"/>
      <c r="D205" s="212" t="s">
        <v>181</v>
      </c>
      <c r="E205" s="225" t="s">
        <v>5</v>
      </c>
      <c r="F205" s="226" t="s">
        <v>205</v>
      </c>
      <c r="H205" s="227">
        <v>95.278000000000006</v>
      </c>
      <c r="M205" s="223"/>
      <c r="N205" s="228"/>
      <c r="O205" s="229"/>
      <c r="P205" s="229"/>
      <c r="Q205" s="229"/>
      <c r="R205" s="229"/>
      <c r="S205" s="229"/>
      <c r="T205" s="229"/>
      <c r="U205" s="229"/>
      <c r="V205" s="229"/>
      <c r="W205" s="229"/>
      <c r="X205" s="230"/>
      <c r="AT205" s="225" t="s">
        <v>181</v>
      </c>
      <c r="AU205" s="225" t="s">
        <v>83</v>
      </c>
      <c r="AV205" s="224" t="s">
        <v>177</v>
      </c>
      <c r="AW205" s="224" t="s">
        <v>7</v>
      </c>
      <c r="AX205" s="224" t="s">
        <v>81</v>
      </c>
      <c r="AY205" s="225" t="s">
        <v>171</v>
      </c>
    </row>
    <row r="206" spans="2:65" s="188" customFormat="1" ht="29.85" customHeight="1" x14ac:dyDescent="0.3">
      <c r="B206" s="187"/>
      <c r="C206" s="193"/>
      <c r="D206" s="261" t="s">
        <v>72</v>
      </c>
      <c r="E206" s="263" t="s">
        <v>1078</v>
      </c>
      <c r="F206" s="263" t="s">
        <v>2721</v>
      </c>
      <c r="G206" s="193"/>
      <c r="H206" s="193"/>
      <c r="I206" s="193"/>
      <c r="J206" s="193"/>
      <c r="K206" s="274">
        <f>BK206</f>
        <v>0</v>
      </c>
      <c r="L206" s="193"/>
      <c r="M206" s="187"/>
      <c r="N206" s="192"/>
      <c r="O206" s="193"/>
      <c r="P206" s="193"/>
      <c r="Q206" s="194">
        <f>SUM(Q207:Q253)</f>
        <v>0</v>
      </c>
      <c r="R206" s="194">
        <f>SUM(R207:R253)</f>
        <v>0</v>
      </c>
      <c r="S206" s="193"/>
      <c r="T206" s="195">
        <f>SUM(T207:T253)</f>
        <v>0</v>
      </c>
      <c r="U206" s="193"/>
      <c r="V206" s="195">
        <f>SUM(V207:V253)</f>
        <v>0</v>
      </c>
      <c r="W206" s="193"/>
      <c r="X206" s="196">
        <f>SUM(X207:X253)</f>
        <v>0</v>
      </c>
      <c r="AR206" s="189" t="s">
        <v>81</v>
      </c>
      <c r="AT206" s="197" t="s">
        <v>72</v>
      </c>
      <c r="AU206" s="197" t="s">
        <v>81</v>
      </c>
      <c r="AY206" s="189" t="s">
        <v>171</v>
      </c>
      <c r="BK206" s="198">
        <f>SUM(BK207:BK253)</f>
        <v>0</v>
      </c>
    </row>
    <row r="207" spans="2:65" s="45" customFormat="1" ht="16.5" customHeight="1" x14ac:dyDescent="0.3">
      <c r="B207" s="38"/>
      <c r="C207" s="201" t="s">
        <v>81</v>
      </c>
      <c r="D207" s="201" t="s">
        <v>173</v>
      </c>
      <c r="E207" s="202" t="s">
        <v>2722</v>
      </c>
      <c r="F207" s="203" t="s">
        <v>2723</v>
      </c>
      <c r="G207" s="204" t="s">
        <v>224</v>
      </c>
      <c r="H207" s="205">
        <v>20</v>
      </c>
      <c r="I207" s="7"/>
      <c r="J207" s="7"/>
      <c r="K207" s="206">
        <f>ROUND(P207*H207,2)</f>
        <v>0</v>
      </c>
      <c r="L207" s="203" t="s">
        <v>5</v>
      </c>
      <c r="M207" s="38"/>
      <c r="N207" s="207" t="s">
        <v>5</v>
      </c>
      <c r="O207" s="208" t="s">
        <v>42</v>
      </c>
      <c r="P207" s="144">
        <f>I207+J207</f>
        <v>0</v>
      </c>
      <c r="Q207" s="144">
        <f>ROUND(I207*H207,2)</f>
        <v>0</v>
      </c>
      <c r="R207" s="144">
        <f>ROUND(J207*H207,2)</f>
        <v>0</v>
      </c>
      <c r="S207" s="39"/>
      <c r="T207" s="209">
        <f>S207*H207</f>
        <v>0</v>
      </c>
      <c r="U207" s="209">
        <v>0</v>
      </c>
      <c r="V207" s="209">
        <f>U207*H207</f>
        <v>0</v>
      </c>
      <c r="W207" s="209">
        <v>0</v>
      </c>
      <c r="X207" s="210">
        <f>W207*H207</f>
        <v>0</v>
      </c>
      <c r="AR207" s="17" t="s">
        <v>177</v>
      </c>
      <c r="AT207" s="17" t="s">
        <v>173</v>
      </c>
      <c r="AU207" s="17" t="s">
        <v>83</v>
      </c>
      <c r="AY207" s="17" t="s">
        <v>171</v>
      </c>
      <c r="BE207" s="211">
        <f>IF(O207="základní",K207,0)</f>
        <v>0</v>
      </c>
      <c r="BF207" s="211">
        <f>IF(O207="snížená",K207,0)</f>
        <v>0</v>
      </c>
      <c r="BG207" s="211">
        <f>IF(O207="zákl. přenesená",K207,0)</f>
        <v>0</v>
      </c>
      <c r="BH207" s="211">
        <f>IF(O207="sníž. přenesená",K207,0)</f>
        <v>0</v>
      </c>
      <c r="BI207" s="211">
        <f>IF(O207="nulová",K207,0)</f>
        <v>0</v>
      </c>
      <c r="BJ207" s="17" t="s">
        <v>81</v>
      </c>
      <c r="BK207" s="211">
        <f>ROUND(P207*H207,2)</f>
        <v>0</v>
      </c>
      <c r="BL207" s="17" t="s">
        <v>177</v>
      </c>
      <c r="BM207" s="17" t="s">
        <v>579</v>
      </c>
    </row>
    <row r="208" spans="2:65" s="45" customFormat="1" ht="27" x14ac:dyDescent="0.3">
      <c r="B208" s="38"/>
      <c r="D208" s="212" t="s">
        <v>179</v>
      </c>
      <c r="F208" s="213" t="s">
        <v>2650</v>
      </c>
      <c r="M208" s="38"/>
      <c r="N208" s="214"/>
      <c r="O208" s="39"/>
      <c r="P208" s="39"/>
      <c r="Q208" s="39"/>
      <c r="R208" s="39"/>
      <c r="S208" s="39"/>
      <c r="T208" s="39"/>
      <c r="U208" s="39"/>
      <c r="V208" s="39"/>
      <c r="W208" s="39"/>
      <c r="X208" s="87"/>
      <c r="AT208" s="17" t="s">
        <v>179</v>
      </c>
      <c r="AU208" s="17" t="s">
        <v>83</v>
      </c>
    </row>
    <row r="209" spans="2:65" s="216" customFormat="1" ht="13.5" x14ac:dyDescent="0.3">
      <c r="B209" s="215"/>
      <c r="D209" s="212" t="s">
        <v>181</v>
      </c>
      <c r="E209" s="217" t="s">
        <v>5</v>
      </c>
      <c r="F209" s="218" t="s">
        <v>2724</v>
      </c>
      <c r="H209" s="219">
        <v>20</v>
      </c>
      <c r="M209" s="215"/>
      <c r="N209" s="220"/>
      <c r="O209" s="221"/>
      <c r="P209" s="221"/>
      <c r="Q209" s="221"/>
      <c r="R209" s="221"/>
      <c r="S209" s="221"/>
      <c r="T209" s="221"/>
      <c r="U209" s="221"/>
      <c r="V209" s="221"/>
      <c r="W209" s="221"/>
      <c r="X209" s="222"/>
      <c r="AT209" s="217" t="s">
        <v>181</v>
      </c>
      <c r="AU209" s="217" t="s">
        <v>83</v>
      </c>
      <c r="AV209" s="216" t="s">
        <v>83</v>
      </c>
      <c r="AW209" s="216" t="s">
        <v>7</v>
      </c>
      <c r="AX209" s="216" t="s">
        <v>73</v>
      </c>
      <c r="AY209" s="217" t="s">
        <v>171</v>
      </c>
    </row>
    <row r="210" spans="2:65" s="224" customFormat="1" ht="13.5" x14ac:dyDescent="0.3">
      <c r="B210" s="223"/>
      <c r="D210" s="212" t="s">
        <v>181</v>
      </c>
      <c r="E210" s="225" t="s">
        <v>5</v>
      </c>
      <c r="F210" s="226" t="s">
        <v>205</v>
      </c>
      <c r="H210" s="227">
        <v>20</v>
      </c>
      <c r="M210" s="223"/>
      <c r="N210" s="228"/>
      <c r="O210" s="229"/>
      <c r="P210" s="229"/>
      <c r="Q210" s="229"/>
      <c r="R210" s="229"/>
      <c r="S210" s="229"/>
      <c r="T210" s="229"/>
      <c r="U210" s="229"/>
      <c r="V210" s="229"/>
      <c r="W210" s="229"/>
      <c r="X210" s="230"/>
      <c r="AT210" s="225" t="s">
        <v>181</v>
      </c>
      <c r="AU210" s="225" t="s">
        <v>83</v>
      </c>
      <c r="AV210" s="224" t="s">
        <v>177</v>
      </c>
      <c r="AW210" s="224" t="s">
        <v>7</v>
      </c>
      <c r="AX210" s="224" t="s">
        <v>81</v>
      </c>
      <c r="AY210" s="225" t="s">
        <v>171</v>
      </c>
    </row>
    <row r="211" spans="2:65" s="45" customFormat="1" ht="16.5" customHeight="1" x14ac:dyDescent="0.3">
      <c r="B211" s="38"/>
      <c r="C211" s="201" t="s">
        <v>83</v>
      </c>
      <c r="D211" s="201" t="s">
        <v>173</v>
      </c>
      <c r="E211" s="202" t="s">
        <v>2725</v>
      </c>
      <c r="F211" s="203" t="s">
        <v>2726</v>
      </c>
      <c r="G211" s="204" t="s">
        <v>1077</v>
      </c>
      <c r="H211" s="205">
        <v>9</v>
      </c>
      <c r="I211" s="7"/>
      <c r="J211" s="7"/>
      <c r="K211" s="206">
        <f>ROUND(P211*H211,2)</f>
        <v>0</v>
      </c>
      <c r="L211" s="203" t="s">
        <v>5</v>
      </c>
      <c r="M211" s="38"/>
      <c r="N211" s="207" t="s">
        <v>5</v>
      </c>
      <c r="O211" s="208" t="s">
        <v>42</v>
      </c>
      <c r="P211" s="144">
        <f>I211+J211</f>
        <v>0</v>
      </c>
      <c r="Q211" s="144">
        <f>ROUND(I211*H211,2)</f>
        <v>0</v>
      </c>
      <c r="R211" s="144">
        <f>ROUND(J211*H211,2)</f>
        <v>0</v>
      </c>
      <c r="S211" s="39"/>
      <c r="T211" s="209">
        <f>S211*H211</f>
        <v>0</v>
      </c>
      <c r="U211" s="209">
        <v>0</v>
      </c>
      <c r="V211" s="209">
        <f>U211*H211</f>
        <v>0</v>
      </c>
      <c r="W211" s="209">
        <v>0</v>
      </c>
      <c r="X211" s="210">
        <f>W211*H211</f>
        <v>0</v>
      </c>
      <c r="AR211" s="17" t="s">
        <v>177</v>
      </c>
      <c r="AT211" s="17" t="s">
        <v>173</v>
      </c>
      <c r="AU211" s="17" t="s">
        <v>83</v>
      </c>
      <c r="AY211" s="17" t="s">
        <v>171</v>
      </c>
      <c r="BE211" s="211">
        <f>IF(O211="základní",K211,0)</f>
        <v>0</v>
      </c>
      <c r="BF211" s="211">
        <f>IF(O211="snížená",K211,0)</f>
        <v>0</v>
      </c>
      <c r="BG211" s="211">
        <f>IF(O211="zákl. přenesená",K211,0)</f>
        <v>0</v>
      </c>
      <c r="BH211" s="211">
        <f>IF(O211="sníž. přenesená",K211,0)</f>
        <v>0</v>
      </c>
      <c r="BI211" s="211">
        <f>IF(O211="nulová",K211,0)</f>
        <v>0</v>
      </c>
      <c r="BJ211" s="17" t="s">
        <v>81</v>
      </c>
      <c r="BK211" s="211">
        <f>ROUND(P211*H211,2)</f>
        <v>0</v>
      </c>
      <c r="BL211" s="17" t="s">
        <v>177</v>
      </c>
      <c r="BM211" s="17" t="s">
        <v>583</v>
      </c>
    </row>
    <row r="212" spans="2:65" s="45" customFormat="1" ht="27" x14ac:dyDescent="0.3">
      <c r="B212" s="38"/>
      <c r="C212" s="39"/>
      <c r="D212" s="262" t="s">
        <v>179</v>
      </c>
      <c r="E212" s="39"/>
      <c r="F212" s="269" t="s">
        <v>2650</v>
      </c>
      <c r="G212" s="39"/>
      <c r="H212" s="39"/>
      <c r="I212" s="39"/>
      <c r="J212" s="39"/>
      <c r="K212" s="39"/>
      <c r="L212" s="39"/>
      <c r="M212" s="38"/>
      <c r="N212" s="214"/>
      <c r="O212" s="39"/>
      <c r="P212" s="39"/>
      <c r="Q212" s="39"/>
      <c r="R212" s="39"/>
      <c r="S212" s="39"/>
      <c r="T212" s="39"/>
      <c r="U212" s="39"/>
      <c r="V212" s="39"/>
      <c r="W212" s="39"/>
      <c r="X212" s="87"/>
      <c r="AT212" s="17" t="s">
        <v>179</v>
      </c>
      <c r="AU212" s="17" t="s">
        <v>83</v>
      </c>
    </row>
    <row r="213" spans="2:65" s="216" customFormat="1" ht="13.5" x14ac:dyDescent="0.3">
      <c r="B213" s="215"/>
      <c r="D213" s="212" t="s">
        <v>181</v>
      </c>
      <c r="E213" s="217" t="s">
        <v>5</v>
      </c>
      <c r="F213" s="218" t="s">
        <v>227</v>
      </c>
      <c r="H213" s="219">
        <v>9</v>
      </c>
      <c r="M213" s="215"/>
      <c r="N213" s="220"/>
      <c r="O213" s="221"/>
      <c r="P213" s="221"/>
      <c r="Q213" s="221"/>
      <c r="R213" s="221"/>
      <c r="S213" s="221"/>
      <c r="T213" s="221"/>
      <c r="U213" s="221"/>
      <c r="V213" s="221"/>
      <c r="W213" s="221"/>
      <c r="X213" s="222"/>
      <c r="AT213" s="217" t="s">
        <v>181</v>
      </c>
      <c r="AU213" s="217" t="s">
        <v>83</v>
      </c>
      <c r="AV213" s="216" t="s">
        <v>83</v>
      </c>
      <c r="AW213" s="216" t="s">
        <v>7</v>
      </c>
      <c r="AX213" s="216" t="s">
        <v>81</v>
      </c>
      <c r="AY213" s="217" t="s">
        <v>171</v>
      </c>
    </row>
    <row r="214" spans="2:65" s="45" customFormat="1" ht="25.5" customHeight="1" x14ac:dyDescent="0.3">
      <c r="B214" s="38"/>
      <c r="C214" s="201" t="s">
        <v>188</v>
      </c>
      <c r="D214" s="201" t="s">
        <v>173</v>
      </c>
      <c r="E214" s="202" t="s">
        <v>2727</v>
      </c>
      <c r="F214" s="203" t="s">
        <v>2728</v>
      </c>
      <c r="G214" s="204" t="s">
        <v>224</v>
      </c>
      <c r="H214" s="205">
        <v>1</v>
      </c>
      <c r="I214" s="7"/>
      <c r="J214" s="7"/>
      <c r="K214" s="206">
        <f>ROUND(P214*H214,2)</f>
        <v>0</v>
      </c>
      <c r="L214" s="203" t="s">
        <v>5</v>
      </c>
      <c r="M214" s="38"/>
      <c r="N214" s="207" t="s">
        <v>5</v>
      </c>
      <c r="O214" s="208" t="s">
        <v>42</v>
      </c>
      <c r="P214" s="144">
        <f>I214+J214</f>
        <v>0</v>
      </c>
      <c r="Q214" s="144">
        <f>ROUND(I214*H214,2)</f>
        <v>0</v>
      </c>
      <c r="R214" s="144">
        <f>ROUND(J214*H214,2)</f>
        <v>0</v>
      </c>
      <c r="S214" s="39"/>
      <c r="T214" s="209">
        <f>S214*H214</f>
        <v>0</v>
      </c>
      <c r="U214" s="209">
        <v>0</v>
      </c>
      <c r="V214" s="209">
        <f>U214*H214</f>
        <v>0</v>
      </c>
      <c r="W214" s="209">
        <v>0</v>
      </c>
      <c r="X214" s="210">
        <f>W214*H214</f>
        <v>0</v>
      </c>
      <c r="AR214" s="17" t="s">
        <v>177</v>
      </c>
      <c r="AT214" s="17" t="s">
        <v>173</v>
      </c>
      <c r="AU214" s="17" t="s">
        <v>83</v>
      </c>
      <c r="AY214" s="17" t="s">
        <v>171</v>
      </c>
      <c r="BE214" s="211">
        <f>IF(O214="základní",K214,0)</f>
        <v>0</v>
      </c>
      <c r="BF214" s="211">
        <f>IF(O214="snížená",K214,0)</f>
        <v>0</v>
      </c>
      <c r="BG214" s="211">
        <f>IF(O214="zákl. přenesená",K214,0)</f>
        <v>0</v>
      </c>
      <c r="BH214" s="211">
        <f>IF(O214="sníž. přenesená",K214,0)</f>
        <v>0</v>
      </c>
      <c r="BI214" s="211">
        <f>IF(O214="nulová",K214,0)</f>
        <v>0</v>
      </c>
      <c r="BJ214" s="17" t="s">
        <v>81</v>
      </c>
      <c r="BK214" s="211">
        <f>ROUND(P214*H214,2)</f>
        <v>0</v>
      </c>
      <c r="BL214" s="17" t="s">
        <v>177</v>
      </c>
      <c r="BM214" s="17" t="s">
        <v>588</v>
      </c>
    </row>
    <row r="215" spans="2:65" s="45" customFormat="1" ht="27" x14ac:dyDescent="0.3">
      <c r="B215" s="38"/>
      <c r="D215" s="212" t="s">
        <v>179</v>
      </c>
      <c r="F215" s="213" t="s">
        <v>2650</v>
      </c>
      <c r="M215" s="38"/>
      <c r="N215" s="214"/>
      <c r="O215" s="39"/>
      <c r="P215" s="39"/>
      <c r="Q215" s="39"/>
      <c r="R215" s="39"/>
      <c r="S215" s="39"/>
      <c r="T215" s="39"/>
      <c r="U215" s="39"/>
      <c r="V215" s="39"/>
      <c r="W215" s="39"/>
      <c r="X215" s="87"/>
      <c r="AT215" s="17" t="s">
        <v>179</v>
      </c>
      <c r="AU215" s="17" t="s">
        <v>83</v>
      </c>
    </row>
    <row r="216" spans="2:65" s="216" customFormat="1" ht="13.5" x14ac:dyDescent="0.3">
      <c r="B216" s="215"/>
      <c r="D216" s="212" t="s">
        <v>181</v>
      </c>
      <c r="E216" s="217" t="s">
        <v>5</v>
      </c>
      <c r="F216" s="218" t="s">
        <v>81</v>
      </c>
      <c r="H216" s="219">
        <v>1</v>
      </c>
      <c r="M216" s="215"/>
      <c r="N216" s="220"/>
      <c r="O216" s="221"/>
      <c r="P216" s="221"/>
      <c r="Q216" s="221"/>
      <c r="R216" s="221"/>
      <c r="S216" s="221"/>
      <c r="T216" s="221"/>
      <c r="U216" s="221"/>
      <c r="V216" s="221"/>
      <c r="W216" s="221"/>
      <c r="X216" s="222"/>
      <c r="AT216" s="217" t="s">
        <v>181</v>
      </c>
      <c r="AU216" s="217" t="s">
        <v>83</v>
      </c>
      <c r="AV216" s="216" t="s">
        <v>83</v>
      </c>
      <c r="AW216" s="216" t="s">
        <v>7</v>
      </c>
      <c r="AX216" s="216" t="s">
        <v>73</v>
      </c>
      <c r="AY216" s="217" t="s">
        <v>171</v>
      </c>
    </row>
    <row r="217" spans="2:65" s="224" customFormat="1" ht="13.5" x14ac:dyDescent="0.3">
      <c r="B217" s="223"/>
      <c r="C217" s="229"/>
      <c r="D217" s="262" t="s">
        <v>181</v>
      </c>
      <c r="E217" s="265" t="s">
        <v>5</v>
      </c>
      <c r="F217" s="270" t="s">
        <v>205</v>
      </c>
      <c r="G217" s="229"/>
      <c r="H217" s="272">
        <v>1</v>
      </c>
      <c r="I217" s="229"/>
      <c r="J217" s="229"/>
      <c r="K217" s="229"/>
      <c r="L217" s="229"/>
      <c r="M217" s="223"/>
      <c r="N217" s="228"/>
      <c r="O217" s="229"/>
      <c r="P217" s="229"/>
      <c r="Q217" s="229"/>
      <c r="R217" s="229"/>
      <c r="S217" s="229"/>
      <c r="T217" s="229"/>
      <c r="U217" s="229"/>
      <c r="V217" s="229"/>
      <c r="W217" s="229"/>
      <c r="X217" s="230"/>
      <c r="AT217" s="225" t="s">
        <v>181</v>
      </c>
      <c r="AU217" s="225" t="s">
        <v>83</v>
      </c>
      <c r="AV217" s="224" t="s">
        <v>177</v>
      </c>
      <c r="AW217" s="224" t="s">
        <v>7</v>
      </c>
      <c r="AX217" s="224" t="s">
        <v>81</v>
      </c>
      <c r="AY217" s="225" t="s">
        <v>171</v>
      </c>
    </row>
    <row r="218" spans="2:65" s="45" customFormat="1" ht="25.5" customHeight="1" x14ac:dyDescent="0.3">
      <c r="B218" s="38"/>
      <c r="C218" s="201" t="s">
        <v>177</v>
      </c>
      <c r="D218" s="201" t="s">
        <v>173</v>
      </c>
      <c r="E218" s="202" t="s">
        <v>2729</v>
      </c>
      <c r="F218" s="203" t="s">
        <v>2730</v>
      </c>
      <c r="G218" s="204" t="s">
        <v>224</v>
      </c>
      <c r="H218" s="205">
        <v>1</v>
      </c>
      <c r="I218" s="7"/>
      <c r="J218" s="7"/>
      <c r="K218" s="206">
        <f>ROUND(P218*H218,2)</f>
        <v>0</v>
      </c>
      <c r="L218" s="203" t="s">
        <v>5</v>
      </c>
      <c r="M218" s="38"/>
      <c r="N218" s="207" t="s">
        <v>5</v>
      </c>
      <c r="O218" s="208" t="s">
        <v>42</v>
      </c>
      <c r="P218" s="144">
        <f>I218+J218</f>
        <v>0</v>
      </c>
      <c r="Q218" s="144">
        <f>ROUND(I218*H218,2)</f>
        <v>0</v>
      </c>
      <c r="R218" s="144">
        <f>ROUND(J218*H218,2)</f>
        <v>0</v>
      </c>
      <c r="S218" s="39"/>
      <c r="T218" s="209">
        <f>S218*H218</f>
        <v>0</v>
      </c>
      <c r="U218" s="209">
        <v>0</v>
      </c>
      <c r="V218" s="209">
        <f>U218*H218</f>
        <v>0</v>
      </c>
      <c r="W218" s="209">
        <v>0</v>
      </c>
      <c r="X218" s="210">
        <f>W218*H218</f>
        <v>0</v>
      </c>
      <c r="AR218" s="17" t="s">
        <v>177</v>
      </c>
      <c r="AT218" s="17" t="s">
        <v>173</v>
      </c>
      <c r="AU218" s="17" t="s">
        <v>83</v>
      </c>
      <c r="AY218" s="17" t="s">
        <v>171</v>
      </c>
      <c r="BE218" s="211">
        <f>IF(O218="základní",K218,0)</f>
        <v>0</v>
      </c>
      <c r="BF218" s="211">
        <f>IF(O218="snížená",K218,0)</f>
        <v>0</v>
      </c>
      <c r="BG218" s="211">
        <f>IF(O218="zákl. přenesená",K218,0)</f>
        <v>0</v>
      </c>
      <c r="BH218" s="211">
        <f>IF(O218="sníž. přenesená",K218,0)</f>
        <v>0</v>
      </c>
      <c r="BI218" s="211">
        <f>IF(O218="nulová",K218,0)</f>
        <v>0</v>
      </c>
      <c r="BJ218" s="17" t="s">
        <v>81</v>
      </c>
      <c r="BK218" s="211">
        <f>ROUND(P218*H218,2)</f>
        <v>0</v>
      </c>
      <c r="BL218" s="17" t="s">
        <v>177</v>
      </c>
      <c r="BM218" s="17" t="s">
        <v>592</v>
      </c>
    </row>
    <row r="219" spans="2:65" s="45" customFormat="1" ht="27" x14ac:dyDescent="0.3">
      <c r="B219" s="38"/>
      <c r="D219" s="212" t="s">
        <v>179</v>
      </c>
      <c r="F219" s="213" t="s">
        <v>2650</v>
      </c>
      <c r="M219" s="38"/>
      <c r="N219" s="214"/>
      <c r="O219" s="39"/>
      <c r="P219" s="39"/>
      <c r="Q219" s="39"/>
      <c r="R219" s="39"/>
      <c r="S219" s="39"/>
      <c r="T219" s="39"/>
      <c r="U219" s="39"/>
      <c r="V219" s="39"/>
      <c r="W219" s="39"/>
      <c r="X219" s="87"/>
      <c r="AT219" s="17" t="s">
        <v>179</v>
      </c>
      <c r="AU219" s="17" t="s">
        <v>83</v>
      </c>
    </row>
    <row r="220" spans="2:65" s="216" customFormat="1" ht="13.5" x14ac:dyDescent="0.3">
      <c r="B220" s="215"/>
      <c r="D220" s="212" t="s">
        <v>181</v>
      </c>
      <c r="E220" s="217" t="s">
        <v>5</v>
      </c>
      <c r="F220" s="218" t="s">
        <v>81</v>
      </c>
      <c r="H220" s="219">
        <v>1</v>
      </c>
      <c r="M220" s="215"/>
      <c r="N220" s="220"/>
      <c r="O220" s="221"/>
      <c r="P220" s="221"/>
      <c r="Q220" s="221"/>
      <c r="R220" s="221"/>
      <c r="S220" s="221"/>
      <c r="T220" s="221"/>
      <c r="U220" s="221"/>
      <c r="V220" s="221"/>
      <c r="W220" s="221"/>
      <c r="X220" s="222"/>
      <c r="AT220" s="217" t="s">
        <v>181</v>
      </c>
      <c r="AU220" s="217" t="s">
        <v>83</v>
      </c>
      <c r="AV220" s="216" t="s">
        <v>83</v>
      </c>
      <c r="AW220" s="216" t="s">
        <v>7</v>
      </c>
      <c r="AX220" s="216" t="s">
        <v>73</v>
      </c>
      <c r="AY220" s="217" t="s">
        <v>171</v>
      </c>
    </row>
    <row r="221" spans="2:65" s="224" customFormat="1" ht="13.5" x14ac:dyDescent="0.3">
      <c r="B221" s="223"/>
      <c r="D221" s="212" t="s">
        <v>181</v>
      </c>
      <c r="E221" s="225" t="s">
        <v>5</v>
      </c>
      <c r="F221" s="226" t="s">
        <v>205</v>
      </c>
      <c r="H221" s="227">
        <v>1</v>
      </c>
      <c r="M221" s="223"/>
      <c r="N221" s="228"/>
      <c r="O221" s="229"/>
      <c r="P221" s="229"/>
      <c r="Q221" s="229"/>
      <c r="R221" s="229"/>
      <c r="S221" s="229"/>
      <c r="T221" s="229"/>
      <c r="U221" s="229"/>
      <c r="V221" s="229"/>
      <c r="W221" s="229"/>
      <c r="X221" s="230"/>
      <c r="AT221" s="225" t="s">
        <v>181</v>
      </c>
      <c r="AU221" s="225" t="s">
        <v>83</v>
      </c>
      <c r="AV221" s="224" t="s">
        <v>177</v>
      </c>
      <c r="AW221" s="224" t="s">
        <v>7</v>
      </c>
      <c r="AX221" s="224" t="s">
        <v>81</v>
      </c>
      <c r="AY221" s="225" t="s">
        <v>171</v>
      </c>
    </row>
    <row r="222" spans="2:65" s="45" customFormat="1" ht="25.5" customHeight="1" x14ac:dyDescent="0.3">
      <c r="B222" s="38"/>
      <c r="C222" s="201" t="s">
        <v>199</v>
      </c>
      <c r="D222" s="201" t="s">
        <v>173</v>
      </c>
      <c r="E222" s="202" t="s">
        <v>2731</v>
      </c>
      <c r="F222" s="203" t="s">
        <v>2732</v>
      </c>
      <c r="G222" s="204" t="s">
        <v>224</v>
      </c>
      <c r="H222" s="205">
        <v>2</v>
      </c>
      <c r="I222" s="7"/>
      <c r="J222" s="7"/>
      <c r="K222" s="206">
        <f>ROUND(P222*H222,2)</f>
        <v>0</v>
      </c>
      <c r="L222" s="203" t="s">
        <v>5</v>
      </c>
      <c r="M222" s="38"/>
      <c r="N222" s="207" t="s">
        <v>5</v>
      </c>
      <c r="O222" s="208" t="s">
        <v>42</v>
      </c>
      <c r="P222" s="144">
        <f>I222+J222</f>
        <v>0</v>
      </c>
      <c r="Q222" s="144">
        <f>ROUND(I222*H222,2)</f>
        <v>0</v>
      </c>
      <c r="R222" s="144">
        <f>ROUND(J222*H222,2)</f>
        <v>0</v>
      </c>
      <c r="S222" s="39"/>
      <c r="T222" s="209">
        <f>S222*H222</f>
        <v>0</v>
      </c>
      <c r="U222" s="209">
        <v>0</v>
      </c>
      <c r="V222" s="209">
        <f>U222*H222</f>
        <v>0</v>
      </c>
      <c r="W222" s="209">
        <v>0</v>
      </c>
      <c r="X222" s="210">
        <f>W222*H222</f>
        <v>0</v>
      </c>
      <c r="AR222" s="17" t="s">
        <v>177</v>
      </c>
      <c r="AT222" s="17" t="s">
        <v>173</v>
      </c>
      <c r="AU222" s="17" t="s">
        <v>83</v>
      </c>
      <c r="AY222" s="17" t="s">
        <v>171</v>
      </c>
      <c r="BE222" s="211">
        <f>IF(O222="základní",K222,0)</f>
        <v>0</v>
      </c>
      <c r="BF222" s="211">
        <f>IF(O222="snížená",K222,0)</f>
        <v>0</v>
      </c>
      <c r="BG222" s="211">
        <f>IF(O222="zákl. přenesená",K222,0)</f>
        <v>0</v>
      </c>
      <c r="BH222" s="211">
        <f>IF(O222="sníž. přenesená",K222,0)</f>
        <v>0</v>
      </c>
      <c r="BI222" s="211">
        <f>IF(O222="nulová",K222,0)</f>
        <v>0</v>
      </c>
      <c r="BJ222" s="17" t="s">
        <v>81</v>
      </c>
      <c r="BK222" s="211">
        <f>ROUND(P222*H222,2)</f>
        <v>0</v>
      </c>
      <c r="BL222" s="17" t="s">
        <v>177</v>
      </c>
      <c r="BM222" s="17" t="s">
        <v>597</v>
      </c>
    </row>
    <row r="223" spans="2:65" s="45" customFormat="1" ht="27" x14ac:dyDescent="0.3">
      <c r="B223" s="38"/>
      <c r="C223" s="39"/>
      <c r="D223" s="262" t="s">
        <v>179</v>
      </c>
      <c r="E223" s="39"/>
      <c r="F223" s="269" t="s">
        <v>2650</v>
      </c>
      <c r="G223" s="39"/>
      <c r="H223" s="39"/>
      <c r="I223" s="39"/>
      <c r="J223" s="39"/>
      <c r="K223" s="39"/>
      <c r="L223" s="39"/>
      <c r="M223" s="38"/>
      <c r="N223" s="214"/>
      <c r="O223" s="39"/>
      <c r="P223" s="39"/>
      <c r="Q223" s="39"/>
      <c r="R223" s="39"/>
      <c r="S223" s="39"/>
      <c r="T223" s="39"/>
      <c r="U223" s="39"/>
      <c r="V223" s="39"/>
      <c r="W223" s="39"/>
      <c r="X223" s="87"/>
      <c r="AT223" s="17" t="s">
        <v>179</v>
      </c>
      <c r="AU223" s="17" t="s">
        <v>83</v>
      </c>
    </row>
    <row r="224" spans="2:65" s="216" customFormat="1" ht="13.5" x14ac:dyDescent="0.3">
      <c r="B224" s="215"/>
      <c r="D224" s="212" t="s">
        <v>181</v>
      </c>
      <c r="E224" s="217" t="s">
        <v>5</v>
      </c>
      <c r="F224" s="218" t="s">
        <v>960</v>
      </c>
      <c r="H224" s="219">
        <v>2</v>
      </c>
      <c r="M224" s="215"/>
      <c r="N224" s="220"/>
      <c r="O224" s="221"/>
      <c r="P224" s="221"/>
      <c r="Q224" s="221"/>
      <c r="R224" s="221"/>
      <c r="S224" s="221"/>
      <c r="T224" s="221"/>
      <c r="U224" s="221"/>
      <c r="V224" s="221"/>
      <c r="W224" s="221"/>
      <c r="X224" s="222"/>
      <c r="AT224" s="217" t="s">
        <v>181</v>
      </c>
      <c r="AU224" s="217" t="s">
        <v>83</v>
      </c>
      <c r="AV224" s="216" t="s">
        <v>83</v>
      </c>
      <c r="AW224" s="216" t="s">
        <v>7</v>
      </c>
      <c r="AX224" s="216" t="s">
        <v>73</v>
      </c>
      <c r="AY224" s="217" t="s">
        <v>171</v>
      </c>
    </row>
    <row r="225" spans="2:65" s="224" customFormat="1" ht="13.5" x14ac:dyDescent="0.3">
      <c r="B225" s="223"/>
      <c r="D225" s="212" t="s">
        <v>181</v>
      </c>
      <c r="E225" s="225" t="s">
        <v>5</v>
      </c>
      <c r="F225" s="226" t="s">
        <v>205</v>
      </c>
      <c r="H225" s="227">
        <v>2</v>
      </c>
      <c r="M225" s="223"/>
      <c r="N225" s="228"/>
      <c r="O225" s="229"/>
      <c r="P225" s="229"/>
      <c r="Q225" s="229"/>
      <c r="R225" s="229"/>
      <c r="S225" s="229"/>
      <c r="T225" s="229"/>
      <c r="U225" s="229"/>
      <c r="V225" s="229"/>
      <c r="W225" s="229"/>
      <c r="X225" s="230"/>
      <c r="AT225" s="225" t="s">
        <v>181</v>
      </c>
      <c r="AU225" s="225" t="s">
        <v>83</v>
      </c>
      <c r="AV225" s="224" t="s">
        <v>177</v>
      </c>
      <c r="AW225" s="224" t="s">
        <v>7</v>
      </c>
      <c r="AX225" s="224" t="s">
        <v>81</v>
      </c>
      <c r="AY225" s="225" t="s">
        <v>171</v>
      </c>
    </row>
    <row r="226" spans="2:65" s="45" customFormat="1" ht="25.5" customHeight="1" x14ac:dyDescent="0.3">
      <c r="B226" s="38"/>
      <c r="C226" s="201" t="s">
        <v>206</v>
      </c>
      <c r="D226" s="201" t="s">
        <v>173</v>
      </c>
      <c r="E226" s="202" t="s">
        <v>2733</v>
      </c>
      <c r="F226" s="203" t="s">
        <v>2734</v>
      </c>
      <c r="G226" s="204" t="s">
        <v>224</v>
      </c>
      <c r="H226" s="205">
        <v>1</v>
      </c>
      <c r="I226" s="7"/>
      <c r="J226" s="7"/>
      <c r="K226" s="206">
        <f>ROUND(P226*H226,2)</f>
        <v>0</v>
      </c>
      <c r="L226" s="203" t="s">
        <v>5</v>
      </c>
      <c r="M226" s="38"/>
      <c r="N226" s="207" t="s">
        <v>5</v>
      </c>
      <c r="O226" s="208" t="s">
        <v>42</v>
      </c>
      <c r="P226" s="144">
        <f>I226+J226</f>
        <v>0</v>
      </c>
      <c r="Q226" s="144">
        <f>ROUND(I226*H226,2)</f>
        <v>0</v>
      </c>
      <c r="R226" s="144">
        <f>ROUND(J226*H226,2)</f>
        <v>0</v>
      </c>
      <c r="S226" s="39"/>
      <c r="T226" s="209">
        <f>S226*H226</f>
        <v>0</v>
      </c>
      <c r="U226" s="209">
        <v>0</v>
      </c>
      <c r="V226" s="209">
        <f>U226*H226</f>
        <v>0</v>
      </c>
      <c r="W226" s="209">
        <v>0</v>
      </c>
      <c r="X226" s="210">
        <f>W226*H226</f>
        <v>0</v>
      </c>
      <c r="AR226" s="17" t="s">
        <v>177</v>
      </c>
      <c r="AT226" s="17" t="s">
        <v>173</v>
      </c>
      <c r="AU226" s="17" t="s">
        <v>83</v>
      </c>
      <c r="AY226" s="17" t="s">
        <v>171</v>
      </c>
      <c r="BE226" s="211">
        <f>IF(O226="základní",K226,0)</f>
        <v>0</v>
      </c>
      <c r="BF226" s="211">
        <f>IF(O226="snížená",K226,0)</f>
        <v>0</v>
      </c>
      <c r="BG226" s="211">
        <f>IF(O226="zákl. přenesená",K226,0)</f>
        <v>0</v>
      </c>
      <c r="BH226" s="211">
        <f>IF(O226="sníž. přenesená",K226,0)</f>
        <v>0</v>
      </c>
      <c r="BI226" s="211">
        <f>IF(O226="nulová",K226,0)</f>
        <v>0</v>
      </c>
      <c r="BJ226" s="17" t="s">
        <v>81</v>
      </c>
      <c r="BK226" s="211">
        <f>ROUND(P226*H226,2)</f>
        <v>0</v>
      </c>
      <c r="BL226" s="17" t="s">
        <v>177</v>
      </c>
      <c r="BM226" s="17" t="s">
        <v>600</v>
      </c>
    </row>
    <row r="227" spans="2:65" s="45" customFormat="1" ht="27" x14ac:dyDescent="0.3">
      <c r="B227" s="38"/>
      <c r="D227" s="212" t="s">
        <v>179</v>
      </c>
      <c r="F227" s="213" t="s">
        <v>2650</v>
      </c>
      <c r="M227" s="38"/>
      <c r="N227" s="214"/>
      <c r="O227" s="39"/>
      <c r="P227" s="39"/>
      <c r="Q227" s="39"/>
      <c r="R227" s="39"/>
      <c r="S227" s="39"/>
      <c r="T227" s="39"/>
      <c r="U227" s="39"/>
      <c r="V227" s="39"/>
      <c r="W227" s="39"/>
      <c r="X227" s="87"/>
      <c r="AT227" s="17" t="s">
        <v>179</v>
      </c>
      <c r="AU227" s="17" t="s">
        <v>83</v>
      </c>
    </row>
    <row r="228" spans="2:65" s="216" customFormat="1" ht="13.5" x14ac:dyDescent="0.3">
      <c r="B228" s="215"/>
      <c r="C228" s="221"/>
      <c r="D228" s="262" t="s">
        <v>181</v>
      </c>
      <c r="E228" s="267" t="s">
        <v>5</v>
      </c>
      <c r="F228" s="271" t="s">
        <v>81</v>
      </c>
      <c r="G228" s="221"/>
      <c r="H228" s="273">
        <v>1</v>
      </c>
      <c r="I228" s="221"/>
      <c r="J228" s="221"/>
      <c r="K228" s="221"/>
      <c r="L228" s="221"/>
      <c r="M228" s="215"/>
      <c r="N228" s="220"/>
      <c r="O228" s="221"/>
      <c r="P228" s="221"/>
      <c r="Q228" s="221"/>
      <c r="R228" s="221"/>
      <c r="S228" s="221"/>
      <c r="T228" s="221"/>
      <c r="U228" s="221"/>
      <c r="V228" s="221"/>
      <c r="W228" s="221"/>
      <c r="X228" s="222"/>
      <c r="AT228" s="217" t="s">
        <v>181</v>
      </c>
      <c r="AU228" s="217" t="s">
        <v>83</v>
      </c>
      <c r="AV228" s="216" t="s">
        <v>83</v>
      </c>
      <c r="AW228" s="216" t="s">
        <v>7</v>
      </c>
      <c r="AX228" s="216" t="s">
        <v>73</v>
      </c>
      <c r="AY228" s="217" t="s">
        <v>171</v>
      </c>
    </row>
    <row r="229" spans="2:65" s="224" customFormat="1" ht="13.5" x14ac:dyDescent="0.3">
      <c r="B229" s="223"/>
      <c r="D229" s="212" t="s">
        <v>181</v>
      </c>
      <c r="E229" s="225" t="s">
        <v>5</v>
      </c>
      <c r="F229" s="226" t="s">
        <v>205</v>
      </c>
      <c r="H229" s="227">
        <v>1</v>
      </c>
      <c r="M229" s="223"/>
      <c r="N229" s="228"/>
      <c r="O229" s="229"/>
      <c r="P229" s="229"/>
      <c r="Q229" s="229"/>
      <c r="R229" s="229"/>
      <c r="S229" s="229"/>
      <c r="T229" s="229"/>
      <c r="U229" s="229"/>
      <c r="V229" s="229"/>
      <c r="W229" s="229"/>
      <c r="X229" s="230"/>
      <c r="AT229" s="225" t="s">
        <v>181</v>
      </c>
      <c r="AU229" s="225" t="s">
        <v>83</v>
      </c>
      <c r="AV229" s="224" t="s">
        <v>177</v>
      </c>
      <c r="AW229" s="224" t="s">
        <v>7</v>
      </c>
      <c r="AX229" s="224" t="s">
        <v>81</v>
      </c>
      <c r="AY229" s="225" t="s">
        <v>171</v>
      </c>
    </row>
    <row r="230" spans="2:65" s="45" customFormat="1" ht="25.5" customHeight="1" x14ac:dyDescent="0.3">
      <c r="B230" s="38"/>
      <c r="C230" s="201" t="s">
        <v>214</v>
      </c>
      <c r="D230" s="201" t="s">
        <v>173</v>
      </c>
      <c r="E230" s="202" t="s">
        <v>2735</v>
      </c>
      <c r="F230" s="203" t="s">
        <v>2736</v>
      </c>
      <c r="G230" s="204" t="s">
        <v>224</v>
      </c>
      <c r="H230" s="205">
        <v>1</v>
      </c>
      <c r="I230" s="7"/>
      <c r="J230" s="7"/>
      <c r="K230" s="206">
        <f>ROUND(P230*H230,2)</f>
        <v>0</v>
      </c>
      <c r="L230" s="203" t="s">
        <v>5</v>
      </c>
      <c r="M230" s="38"/>
      <c r="N230" s="207" t="s">
        <v>5</v>
      </c>
      <c r="O230" s="208" t="s">
        <v>42</v>
      </c>
      <c r="P230" s="144">
        <f>I230+J230</f>
        <v>0</v>
      </c>
      <c r="Q230" s="144">
        <f>ROUND(I230*H230,2)</f>
        <v>0</v>
      </c>
      <c r="R230" s="144">
        <f>ROUND(J230*H230,2)</f>
        <v>0</v>
      </c>
      <c r="S230" s="39"/>
      <c r="T230" s="209">
        <f>S230*H230</f>
        <v>0</v>
      </c>
      <c r="U230" s="209">
        <v>0</v>
      </c>
      <c r="V230" s="209">
        <f>U230*H230</f>
        <v>0</v>
      </c>
      <c r="W230" s="209">
        <v>0</v>
      </c>
      <c r="X230" s="210">
        <f>W230*H230</f>
        <v>0</v>
      </c>
      <c r="AR230" s="17" t="s">
        <v>177</v>
      </c>
      <c r="AT230" s="17" t="s">
        <v>173</v>
      </c>
      <c r="AU230" s="17" t="s">
        <v>83</v>
      </c>
      <c r="AY230" s="17" t="s">
        <v>171</v>
      </c>
      <c r="BE230" s="211">
        <f>IF(O230="základní",K230,0)</f>
        <v>0</v>
      </c>
      <c r="BF230" s="211">
        <f>IF(O230="snížená",K230,0)</f>
        <v>0</v>
      </c>
      <c r="BG230" s="211">
        <f>IF(O230="zákl. přenesená",K230,0)</f>
        <v>0</v>
      </c>
      <c r="BH230" s="211">
        <f>IF(O230="sníž. přenesená",K230,0)</f>
        <v>0</v>
      </c>
      <c r="BI230" s="211">
        <f>IF(O230="nulová",K230,0)</f>
        <v>0</v>
      </c>
      <c r="BJ230" s="17" t="s">
        <v>81</v>
      </c>
      <c r="BK230" s="211">
        <f>ROUND(P230*H230,2)</f>
        <v>0</v>
      </c>
      <c r="BL230" s="17" t="s">
        <v>177</v>
      </c>
      <c r="BM230" s="17" t="s">
        <v>606</v>
      </c>
    </row>
    <row r="231" spans="2:65" s="45" customFormat="1" ht="27" x14ac:dyDescent="0.3">
      <c r="B231" s="38"/>
      <c r="D231" s="212" t="s">
        <v>179</v>
      </c>
      <c r="F231" s="213" t="s">
        <v>2650</v>
      </c>
      <c r="M231" s="38"/>
      <c r="N231" s="214"/>
      <c r="O231" s="39"/>
      <c r="P231" s="39"/>
      <c r="Q231" s="39"/>
      <c r="R231" s="39"/>
      <c r="S231" s="39"/>
      <c r="T231" s="39"/>
      <c r="U231" s="39"/>
      <c r="V231" s="39"/>
      <c r="W231" s="39"/>
      <c r="X231" s="87"/>
      <c r="AT231" s="17" t="s">
        <v>179</v>
      </c>
      <c r="AU231" s="17" t="s">
        <v>83</v>
      </c>
    </row>
    <row r="232" spans="2:65" s="216" customFormat="1" ht="13.5" x14ac:dyDescent="0.3">
      <c r="B232" s="215"/>
      <c r="D232" s="212" t="s">
        <v>181</v>
      </c>
      <c r="E232" s="217" t="s">
        <v>5</v>
      </c>
      <c r="F232" s="218" t="s">
        <v>81</v>
      </c>
      <c r="H232" s="219">
        <v>1</v>
      </c>
      <c r="M232" s="215"/>
      <c r="N232" s="220"/>
      <c r="O232" s="221"/>
      <c r="P232" s="221"/>
      <c r="Q232" s="221"/>
      <c r="R232" s="221"/>
      <c r="S232" s="221"/>
      <c r="T232" s="221"/>
      <c r="U232" s="221"/>
      <c r="V232" s="221"/>
      <c r="W232" s="221"/>
      <c r="X232" s="222"/>
      <c r="AT232" s="217" t="s">
        <v>181</v>
      </c>
      <c r="AU232" s="217" t="s">
        <v>83</v>
      </c>
      <c r="AV232" s="216" t="s">
        <v>83</v>
      </c>
      <c r="AW232" s="216" t="s">
        <v>7</v>
      </c>
      <c r="AX232" s="216" t="s">
        <v>73</v>
      </c>
      <c r="AY232" s="217" t="s">
        <v>171</v>
      </c>
    </row>
    <row r="233" spans="2:65" s="224" customFormat="1" ht="13.5" x14ac:dyDescent="0.3">
      <c r="B233" s="223"/>
      <c r="C233" s="229"/>
      <c r="D233" s="262" t="s">
        <v>181</v>
      </c>
      <c r="E233" s="265" t="s">
        <v>5</v>
      </c>
      <c r="F233" s="270" t="s">
        <v>205</v>
      </c>
      <c r="G233" s="229"/>
      <c r="H233" s="272">
        <v>1</v>
      </c>
      <c r="I233" s="229"/>
      <c r="J233" s="229"/>
      <c r="K233" s="229"/>
      <c r="L233" s="229"/>
      <c r="M233" s="223"/>
      <c r="N233" s="228"/>
      <c r="O233" s="229"/>
      <c r="P233" s="229"/>
      <c r="Q233" s="229"/>
      <c r="R233" s="229"/>
      <c r="S233" s="229"/>
      <c r="T233" s="229"/>
      <c r="U233" s="229"/>
      <c r="V233" s="229"/>
      <c r="W233" s="229"/>
      <c r="X233" s="230"/>
      <c r="AT233" s="225" t="s">
        <v>181</v>
      </c>
      <c r="AU233" s="225" t="s">
        <v>83</v>
      </c>
      <c r="AV233" s="224" t="s">
        <v>177</v>
      </c>
      <c r="AW233" s="224" t="s">
        <v>7</v>
      </c>
      <c r="AX233" s="224" t="s">
        <v>81</v>
      </c>
      <c r="AY233" s="225" t="s">
        <v>171</v>
      </c>
    </row>
    <row r="234" spans="2:65" s="45" customFormat="1" ht="25.5" customHeight="1" x14ac:dyDescent="0.3">
      <c r="B234" s="38"/>
      <c r="C234" s="201" t="s">
        <v>220</v>
      </c>
      <c r="D234" s="201" t="s">
        <v>173</v>
      </c>
      <c r="E234" s="202" t="s">
        <v>2737</v>
      </c>
      <c r="F234" s="203" t="s">
        <v>2738</v>
      </c>
      <c r="G234" s="204" t="s">
        <v>224</v>
      </c>
      <c r="H234" s="205">
        <v>1</v>
      </c>
      <c r="I234" s="7"/>
      <c r="J234" s="7"/>
      <c r="K234" s="206">
        <f>ROUND(P234*H234,2)</f>
        <v>0</v>
      </c>
      <c r="L234" s="203" t="s">
        <v>5</v>
      </c>
      <c r="M234" s="38"/>
      <c r="N234" s="207" t="s">
        <v>5</v>
      </c>
      <c r="O234" s="208" t="s">
        <v>42</v>
      </c>
      <c r="P234" s="144">
        <f>I234+J234</f>
        <v>0</v>
      </c>
      <c r="Q234" s="144">
        <f>ROUND(I234*H234,2)</f>
        <v>0</v>
      </c>
      <c r="R234" s="144">
        <f>ROUND(J234*H234,2)</f>
        <v>0</v>
      </c>
      <c r="S234" s="39"/>
      <c r="T234" s="209">
        <f>S234*H234</f>
        <v>0</v>
      </c>
      <c r="U234" s="209">
        <v>0</v>
      </c>
      <c r="V234" s="209">
        <f>U234*H234</f>
        <v>0</v>
      </c>
      <c r="W234" s="209">
        <v>0</v>
      </c>
      <c r="X234" s="210">
        <f>W234*H234</f>
        <v>0</v>
      </c>
      <c r="AR234" s="17" t="s">
        <v>177</v>
      </c>
      <c r="AT234" s="17" t="s">
        <v>173</v>
      </c>
      <c r="AU234" s="17" t="s">
        <v>83</v>
      </c>
      <c r="AY234" s="17" t="s">
        <v>171</v>
      </c>
      <c r="BE234" s="211">
        <f>IF(O234="základní",K234,0)</f>
        <v>0</v>
      </c>
      <c r="BF234" s="211">
        <f>IF(O234="snížená",K234,0)</f>
        <v>0</v>
      </c>
      <c r="BG234" s="211">
        <f>IF(O234="zákl. přenesená",K234,0)</f>
        <v>0</v>
      </c>
      <c r="BH234" s="211">
        <f>IF(O234="sníž. přenesená",K234,0)</f>
        <v>0</v>
      </c>
      <c r="BI234" s="211">
        <f>IF(O234="nulová",K234,0)</f>
        <v>0</v>
      </c>
      <c r="BJ234" s="17" t="s">
        <v>81</v>
      </c>
      <c r="BK234" s="211">
        <f>ROUND(P234*H234,2)</f>
        <v>0</v>
      </c>
      <c r="BL234" s="17" t="s">
        <v>177</v>
      </c>
      <c r="BM234" s="17" t="s">
        <v>611</v>
      </c>
    </row>
    <row r="235" spans="2:65" s="45" customFormat="1" ht="27" x14ac:dyDescent="0.3">
      <c r="B235" s="38"/>
      <c r="D235" s="212" t="s">
        <v>179</v>
      </c>
      <c r="F235" s="213" t="s">
        <v>2650</v>
      </c>
      <c r="M235" s="38"/>
      <c r="N235" s="214"/>
      <c r="O235" s="39"/>
      <c r="P235" s="39"/>
      <c r="Q235" s="39"/>
      <c r="R235" s="39"/>
      <c r="S235" s="39"/>
      <c r="T235" s="39"/>
      <c r="U235" s="39"/>
      <c r="V235" s="39"/>
      <c r="W235" s="39"/>
      <c r="X235" s="87"/>
      <c r="AT235" s="17" t="s">
        <v>179</v>
      </c>
      <c r="AU235" s="17" t="s">
        <v>83</v>
      </c>
    </row>
    <row r="236" spans="2:65" s="216" customFormat="1" ht="13.5" x14ac:dyDescent="0.3">
      <c r="B236" s="215"/>
      <c r="D236" s="212" t="s">
        <v>181</v>
      </c>
      <c r="E236" s="217" t="s">
        <v>5</v>
      </c>
      <c r="F236" s="218" t="s">
        <v>81</v>
      </c>
      <c r="H236" s="219">
        <v>1</v>
      </c>
      <c r="M236" s="215"/>
      <c r="N236" s="220"/>
      <c r="O236" s="221"/>
      <c r="P236" s="221"/>
      <c r="Q236" s="221"/>
      <c r="R236" s="221"/>
      <c r="S236" s="221"/>
      <c r="T236" s="221"/>
      <c r="U236" s="221"/>
      <c r="V236" s="221"/>
      <c r="W236" s="221"/>
      <c r="X236" s="222"/>
      <c r="AT236" s="217" t="s">
        <v>181</v>
      </c>
      <c r="AU236" s="217" t="s">
        <v>83</v>
      </c>
      <c r="AV236" s="216" t="s">
        <v>83</v>
      </c>
      <c r="AW236" s="216" t="s">
        <v>7</v>
      </c>
      <c r="AX236" s="216" t="s">
        <v>73</v>
      </c>
      <c r="AY236" s="217" t="s">
        <v>171</v>
      </c>
    </row>
    <row r="237" spans="2:65" s="224" customFormat="1" ht="13.5" x14ac:dyDescent="0.3">
      <c r="B237" s="223"/>
      <c r="D237" s="212" t="s">
        <v>181</v>
      </c>
      <c r="E237" s="225" t="s">
        <v>5</v>
      </c>
      <c r="F237" s="226" t="s">
        <v>205</v>
      </c>
      <c r="H237" s="227">
        <v>1</v>
      </c>
      <c r="M237" s="223"/>
      <c r="N237" s="228"/>
      <c r="O237" s="229"/>
      <c r="P237" s="229"/>
      <c r="Q237" s="229"/>
      <c r="R237" s="229"/>
      <c r="S237" s="229"/>
      <c r="T237" s="229"/>
      <c r="U237" s="229"/>
      <c r="V237" s="229"/>
      <c r="W237" s="229"/>
      <c r="X237" s="230"/>
      <c r="AT237" s="225" t="s">
        <v>181</v>
      </c>
      <c r="AU237" s="225" t="s">
        <v>83</v>
      </c>
      <c r="AV237" s="224" t="s">
        <v>177</v>
      </c>
      <c r="AW237" s="224" t="s">
        <v>7</v>
      </c>
      <c r="AX237" s="224" t="s">
        <v>81</v>
      </c>
      <c r="AY237" s="225" t="s">
        <v>171</v>
      </c>
    </row>
    <row r="238" spans="2:65" s="45" customFormat="1" ht="25.5" customHeight="1" x14ac:dyDescent="0.3">
      <c r="B238" s="38"/>
      <c r="C238" s="201" t="s">
        <v>227</v>
      </c>
      <c r="D238" s="201" t="s">
        <v>173</v>
      </c>
      <c r="E238" s="202" t="s">
        <v>2739</v>
      </c>
      <c r="F238" s="203" t="s">
        <v>2740</v>
      </c>
      <c r="G238" s="204" t="s">
        <v>224</v>
      </c>
      <c r="H238" s="205">
        <v>1</v>
      </c>
      <c r="I238" s="7"/>
      <c r="J238" s="7"/>
      <c r="K238" s="206">
        <f>ROUND(P238*H238,2)</f>
        <v>0</v>
      </c>
      <c r="L238" s="203" t="s">
        <v>5</v>
      </c>
      <c r="M238" s="38"/>
      <c r="N238" s="207" t="s">
        <v>5</v>
      </c>
      <c r="O238" s="208" t="s">
        <v>42</v>
      </c>
      <c r="P238" s="144">
        <f>I238+J238</f>
        <v>0</v>
      </c>
      <c r="Q238" s="144">
        <f>ROUND(I238*H238,2)</f>
        <v>0</v>
      </c>
      <c r="R238" s="144">
        <f>ROUND(J238*H238,2)</f>
        <v>0</v>
      </c>
      <c r="S238" s="39"/>
      <c r="T238" s="209">
        <f>S238*H238</f>
        <v>0</v>
      </c>
      <c r="U238" s="209">
        <v>0</v>
      </c>
      <c r="V238" s="209">
        <f>U238*H238</f>
        <v>0</v>
      </c>
      <c r="W238" s="209">
        <v>0</v>
      </c>
      <c r="X238" s="210">
        <f>W238*H238</f>
        <v>0</v>
      </c>
      <c r="AR238" s="17" t="s">
        <v>177</v>
      </c>
      <c r="AT238" s="17" t="s">
        <v>173</v>
      </c>
      <c r="AU238" s="17" t="s">
        <v>83</v>
      </c>
      <c r="AY238" s="17" t="s">
        <v>171</v>
      </c>
      <c r="BE238" s="211">
        <f>IF(O238="základní",K238,0)</f>
        <v>0</v>
      </c>
      <c r="BF238" s="211">
        <f>IF(O238="snížená",K238,0)</f>
        <v>0</v>
      </c>
      <c r="BG238" s="211">
        <f>IF(O238="zákl. přenesená",K238,0)</f>
        <v>0</v>
      </c>
      <c r="BH238" s="211">
        <f>IF(O238="sníž. přenesená",K238,0)</f>
        <v>0</v>
      </c>
      <c r="BI238" s="211">
        <f>IF(O238="nulová",K238,0)</f>
        <v>0</v>
      </c>
      <c r="BJ238" s="17" t="s">
        <v>81</v>
      </c>
      <c r="BK238" s="211">
        <f>ROUND(P238*H238,2)</f>
        <v>0</v>
      </c>
      <c r="BL238" s="17" t="s">
        <v>177</v>
      </c>
      <c r="BM238" s="17" t="s">
        <v>616</v>
      </c>
    </row>
    <row r="239" spans="2:65" s="45" customFormat="1" ht="27" x14ac:dyDescent="0.3">
      <c r="B239" s="38"/>
      <c r="C239" s="39"/>
      <c r="D239" s="262" t="s">
        <v>179</v>
      </c>
      <c r="E239" s="39"/>
      <c r="F239" s="269" t="s">
        <v>2650</v>
      </c>
      <c r="G239" s="39"/>
      <c r="H239" s="39"/>
      <c r="I239" s="39"/>
      <c r="J239" s="39"/>
      <c r="K239" s="39"/>
      <c r="L239" s="39"/>
      <c r="M239" s="38"/>
      <c r="N239" s="214"/>
      <c r="O239" s="39"/>
      <c r="P239" s="39"/>
      <c r="Q239" s="39"/>
      <c r="R239" s="39"/>
      <c r="S239" s="39"/>
      <c r="T239" s="39"/>
      <c r="U239" s="39"/>
      <c r="V239" s="39"/>
      <c r="W239" s="39"/>
      <c r="X239" s="87"/>
      <c r="AT239" s="17" t="s">
        <v>179</v>
      </c>
      <c r="AU239" s="17" t="s">
        <v>83</v>
      </c>
    </row>
    <row r="240" spans="2:65" s="216" customFormat="1" ht="13.5" x14ac:dyDescent="0.3">
      <c r="B240" s="215"/>
      <c r="D240" s="212" t="s">
        <v>181</v>
      </c>
      <c r="E240" s="217" t="s">
        <v>5</v>
      </c>
      <c r="F240" s="218" t="s">
        <v>81</v>
      </c>
      <c r="H240" s="219">
        <v>1</v>
      </c>
      <c r="M240" s="215"/>
      <c r="N240" s="220"/>
      <c r="O240" s="221"/>
      <c r="P240" s="221"/>
      <c r="Q240" s="221"/>
      <c r="R240" s="221"/>
      <c r="S240" s="221"/>
      <c r="T240" s="221"/>
      <c r="U240" s="221"/>
      <c r="V240" s="221"/>
      <c r="W240" s="221"/>
      <c r="X240" s="222"/>
      <c r="AT240" s="217" t="s">
        <v>181</v>
      </c>
      <c r="AU240" s="217" t="s">
        <v>83</v>
      </c>
      <c r="AV240" s="216" t="s">
        <v>83</v>
      </c>
      <c r="AW240" s="216" t="s">
        <v>7</v>
      </c>
      <c r="AX240" s="216" t="s">
        <v>73</v>
      </c>
      <c r="AY240" s="217" t="s">
        <v>171</v>
      </c>
    </row>
    <row r="241" spans="2:65" s="224" customFormat="1" ht="13.5" x14ac:dyDescent="0.3">
      <c r="B241" s="223"/>
      <c r="D241" s="212" t="s">
        <v>181</v>
      </c>
      <c r="E241" s="225" t="s">
        <v>5</v>
      </c>
      <c r="F241" s="226" t="s">
        <v>205</v>
      </c>
      <c r="H241" s="227">
        <v>1</v>
      </c>
      <c r="M241" s="223"/>
      <c r="N241" s="228"/>
      <c r="O241" s="229"/>
      <c r="P241" s="229"/>
      <c r="Q241" s="229"/>
      <c r="R241" s="229"/>
      <c r="S241" s="229"/>
      <c r="T241" s="229"/>
      <c r="U241" s="229"/>
      <c r="V241" s="229"/>
      <c r="W241" s="229"/>
      <c r="X241" s="230"/>
      <c r="AT241" s="225" t="s">
        <v>181</v>
      </c>
      <c r="AU241" s="225" t="s">
        <v>83</v>
      </c>
      <c r="AV241" s="224" t="s">
        <v>177</v>
      </c>
      <c r="AW241" s="224" t="s">
        <v>7</v>
      </c>
      <c r="AX241" s="224" t="s">
        <v>81</v>
      </c>
      <c r="AY241" s="225" t="s">
        <v>171</v>
      </c>
    </row>
    <row r="242" spans="2:65" s="45" customFormat="1" ht="25.5" customHeight="1" x14ac:dyDescent="0.3">
      <c r="B242" s="38"/>
      <c r="C242" s="201" t="s">
        <v>233</v>
      </c>
      <c r="D242" s="201" t="s">
        <v>173</v>
      </c>
      <c r="E242" s="202" t="s">
        <v>2741</v>
      </c>
      <c r="F242" s="203" t="s">
        <v>2742</v>
      </c>
      <c r="G242" s="204" t="s">
        <v>224</v>
      </c>
      <c r="H242" s="205">
        <v>1</v>
      </c>
      <c r="I242" s="7"/>
      <c r="J242" s="7"/>
      <c r="K242" s="206">
        <f>ROUND(P242*H242,2)</f>
        <v>0</v>
      </c>
      <c r="L242" s="203" t="s">
        <v>5</v>
      </c>
      <c r="M242" s="38"/>
      <c r="N242" s="207" t="s">
        <v>5</v>
      </c>
      <c r="O242" s="208" t="s">
        <v>42</v>
      </c>
      <c r="P242" s="144">
        <f>I242+J242</f>
        <v>0</v>
      </c>
      <c r="Q242" s="144">
        <f>ROUND(I242*H242,2)</f>
        <v>0</v>
      </c>
      <c r="R242" s="144">
        <f>ROUND(J242*H242,2)</f>
        <v>0</v>
      </c>
      <c r="S242" s="39"/>
      <c r="T242" s="209">
        <f>S242*H242</f>
        <v>0</v>
      </c>
      <c r="U242" s="209">
        <v>0</v>
      </c>
      <c r="V242" s="209">
        <f>U242*H242</f>
        <v>0</v>
      </c>
      <c r="W242" s="209">
        <v>0</v>
      </c>
      <c r="X242" s="210">
        <f>W242*H242</f>
        <v>0</v>
      </c>
      <c r="AR242" s="17" t="s">
        <v>177</v>
      </c>
      <c r="AT242" s="17" t="s">
        <v>173</v>
      </c>
      <c r="AU242" s="17" t="s">
        <v>83</v>
      </c>
      <c r="AY242" s="17" t="s">
        <v>171</v>
      </c>
      <c r="BE242" s="211">
        <f>IF(O242="základní",K242,0)</f>
        <v>0</v>
      </c>
      <c r="BF242" s="211">
        <f>IF(O242="snížená",K242,0)</f>
        <v>0</v>
      </c>
      <c r="BG242" s="211">
        <f>IF(O242="zákl. přenesená",K242,0)</f>
        <v>0</v>
      </c>
      <c r="BH242" s="211">
        <f>IF(O242="sníž. přenesená",K242,0)</f>
        <v>0</v>
      </c>
      <c r="BI242" s="211">
        <f>IF(O242="nulová",K242,0)</f>
        <v>0</v>
      </c>
      <c r="BJ242" s="17" t="s">
        <v>81</v>
      </c>
      <c r="BK242" s="211">
        <f>ROUND(P242*H242,2)</f>
        <v>0</v>
      </c>
      <c r="BL242" s="17" t="s">
        <v>177</v>
      </c>
      <c r="BM242" s="17" t="s">
        <v>620</v>
      </c>
    </row>
    <row r="243" spans="2:65" s="45" customFormat="1" ht="27" x14ac:dyDescent="0.3">
      <c r="B243" s="38"/>
      <c r="D243" s="212" t="s">
        <v>179</v>
      </c>
      <c r="F243" s="213" t="s">
        <v>2650</v>
      </c>
      <c r="M243" s="38"/>
      <c r="N243" s="214"/>
      <c r="O243" s="39"/>
      <c r="P243" s="39"/>
      <c r="Q243" s="39"/>
      <c r="R243" s="39"/>
      <c r="S243" s="39"/>
      <c r="T243" s="39"/>
      <c r="U243" s="39"/>
      <c r="V243" s="39"/>
      <c r="W243" s="39"/>
      <c r="X243" s="87"/>
      <c r="AT243" s="17" t="s">
        <v>179</v>
      </c>
      <c r="AU243" s="17" t="s">
        <v>83</v>
      </c>
    </row>
    <row r="244" spans="2:65" s="216" customFormat="1" ht="13.5" x14ac:dyDescent="0.3">
      <c r="B244" s="215"/>
      <c r="C244" s="221"/>
      <c r="D244" s="262" t="s">
        <v>181</v>
      </c>
      <c r="E244" s="267" t="s">
        <v>5</v>
      </c>
      <c r="F244" s="271" t="s">
        <v>81</v>
      </c>
      <c r="G244" s="221"/>
      <c r="H244" s="273">
        <v>1</v>
      </c>
      <c r="I244" s="221"/>
      <c r="J244" s="221"/>
      <c r="K244" s="221"/>
      <c r="L244" s="221"/>
      <c r="M244" s="215"/>
      <c r="N244" s="220"/>
      <c r="O244" s="221"/>
      <c r="P244" s="221"/>
      <c r="Q244" s="221"/>
      <c r="R244" s="221"/>
      <c r="S244" s="221"/>
      <c r="T244" s="221"/>
      <c r="U244" s="221"/>
      <c r="V244" s="221"/>
      <c r="W244" s="221"/>
      <c r="X244" s="222"/>
      <c r="AT244" s="217" t="s">
        <v>181</v>
      </c>
      <c r="AU244" s="217" t="s">
        <v>83</v>
      </c>
      <c r="AV244" s="216" t="s">
        <v>83</v>
      </c>
      <c r="AW244" s="216" t="s">
        <v>7</v>
      </c>
      <c r="AX244" s="216" t="s">
        <v>73</v>
      </c>
      <c r="AY244" s="217" t="s">
        <v>171</v>
      </c>
    </row>
    <row r="245" spans="2:65" s="224" customFormat="1" ht="13.5" x14ac:dyDescent="0.3">
      <c r="B245" s="223"/>
      <c r="D245" s="212" t="s">
        <v>181</v>
      </c>
      <c r="E245" s="225" t="s">
        <v>5</v>
      </c>
      <c r="F245" s="226" t="s">
        <v>205</v>
      </c>
      <c r="H245" s="227">
        <v>1</v>
      </c>
      <c r="M245" s="223"/>
      <c r="N245" s="228"/>
      <c r="O245" s="229"/>
      <c r="P245" s="229"/>
      <c r="Q245" s="229"/>
      <c r="R245" s="229"/>
      <c r="S245" s="229"/>
      <c r="T245" s="229"/>
      <c r="U245" s="229"/>
      <c r="V245" s="229"/>
      <c r="W245" s="229"/>
      <c r="X245" s="230"/>
      <c r="AT245" s="225" t="s">
        <v>181</v>
      </c>
      <c r="AU245" s="225" t="s">
        <v>83</v>
      </c>
      <c r="AV245" s="224" t="s">
        <v>177</v>
      </c>
      <c r="AW245" s="224" t="s">
        <v>7</v>
      </c>
      <c r="AX245" s="224" t="s">
        <v>81</v>
      </c>
      <c r="AY245" s="225" t="s">
        <v>171</v>
      </c>
    </row>
    <row r="246" spans="2:65" s="45" customFormat="1" ht="16.5" customHeight="1" x14ac:dyDescent="0.3">
      <c r="B246" s="38"/>
      <c r="C246" s="201" t="s">
        <v>238</v>
      </c>
      <c r="D246" s="201" t="s">
        <v>173</v>
      </c>
      <c r="E246" s="202" t="s">
        <v>2743</v>
      </c>
      <c r="F246" s="203" t="s">
        <v>2744</v>
      </c>
      <c r="G246" s="204" t="s">
        <v>224</v>
      </c>
      <c r="H246" s="205">
        <v>9</v>
      </c>
      <c r="I246" s="7"/>
      <c r="J246" s="7"/>
      <c r="K246" s="206">
        <f>ROUND(P246*H246,2)</f>
        <v>0</v>
      </c>
      <c r="L246" s="203" t="s">
        <v>5</v>
      </c>
      <c r="M246" s="38"/>
      <c r="N246" s="207" t="s">
        <v>5</v>
      </c>
      <c r="O246" s="208" t="s">
        <v>42</v>
      </c>
      <c r="P246" s="144">
        <f>I246+J246</f>
        <v>0</v>
      </c>
      <c r="Q246" s="144">
        <f>ROUND(I246*H246,2)</f>
        <v>0</v>
      </c>
      <c r="R246" s="144">
        <f>ROUND(J246*H246,2)</f>
        <v>0</v>
      </c>
      <c r="S246" s="39"/>
      <c r="T246" s="209">
        <f>S246*H246</f>
        <v>0</v>
      </c>
      <c r="U246" s="209">
        <v>0</v>
      </c>
      <c r="V246" s="209">
        <f>U246*H246</f>
        <v>0</v>
      </c>
      <c r="W246" s="209">
        <v>0</v>
      </c>
      <c r="X246" s="210">
        <f>W246*H246</f>
        <v>0</v>
      </c>
      <c r="AR246" s="17" t="s">
        <v>177</v>
      </c>
      <c r="AT246" s="17" t="s">
        <v>173</v>
      </c>
      <c r="AU246" s="17" t="s">
        <v>83</v>
      </c>
      <c r="AY246" s="17" t="s">
        <v>171</v>
      </c>
      <c r="BE246" s="211">
        <f>IF(O246="základní",K246,0)</f>
        <v>0</v>
      </c>
      <c r="BF246" s="211">
        <f>IF(O246="snížená",K246,0)</f>
        <v>0</v>
      </c>
      <c r="BG246" s="211">
        <f>IF(O246="zákl. přenesená",K246,0)</f>
        <v>0</v>
      </c>
      <c r="BH246" s="211">
        <f>IF(O246="sníž. přenesená",K246,0)</f>
        <v>0</v>
      </c>
      <c r="BI246" s="211">
        <f>IF(O246="nulová",K246,0)</f>
        <v>0</v>
      </c>
      <c r="BJ246" s="17" t="s">
        <v>81</v>
      </c>
      <c r="BK246" s="211">
        <f>ROUND(P246*H246,2)</f>
        <v>0</v>
      </c>
      <c r="BL246" s="17" t="s">
        <v>177</v>
      </c>
      <c r="BM246" s="17" t="s">
        <v>623</v>
      </c>
    </row>
    <row r="247" spans="2:65" s="45" customFormat="1" ht="27" x14ac:dyDescent="0.3">
      <c r="B247" s="38"/>
      <c r="D247" s="212" t="s">
        <v>179</v>
      </c>
      <c r="F247" s="213" t="s">
        <v>2650</v>
      </c>
      <c r="M247" s="38"/>
      <c r="N247" s="214"/>
      <c r="O247" s="39"/>
      <c r="P247" s="39"/>
      <c r="Q247" s="39"/>
      <c r="R247" s="39"/>
      <c r="S247" s="39"/>
      <c r="T247" s="39"/>
      <c r="U247" s="39"/>
      <c r="V247" s="39"/>
      <c r="W247" s="39"/>
      <c r="X247" s="87"/>
      <c r="AT247" s="17" t="s">
        <v>179</v>
      </c>
      <c r="AU247" s="17" t="s">
        <v>83</v>
      </c>
    </row>
    <row r="248" spans="2:65" s="216" customFormat="1" ht="13.5" x14ac:dyDescent="0.3">
      <c r="B248" s="215"/>
      <c r="D248" s="212" t="s">
        <v>181</v>
      </c>
      <c r="E248" s="217" t="s">
        <v>5</v>
      </c>
      <c r="F248" s="218" t="s">
        <v>2711</v>
      </c>
      <c r="H248" s="219">
        <v>9</v>
      </c>
      <c r="M248" s="215"/>
      <c r="N248" s="220"/>
      <c r="O248" s="221"/>
      <c r="P248" s="221"/>
      <c r="Q248" s="221"/>
      <c r="R248" s="221"/>
      <c r="S248" s="221"/>
      <c r="T248" s="221"/>
      <c r="U248" s="221"/>
      <c r="V248" s="221"/>
      <c r="W248" s="221"/>
      <c r="X248" s="222"/>
      <c r="AT248" s="217" t="s">
        <v>181</v>
      </c>
      <c r="AU248" s="217" t="s">
        <v>83</v>
      </c>
      <c r="AV248" s="216" t="s">
        <v>83</v>
      </c>
      <c r="AW248" s="216" t="s">
        <v>7</v>
      </c>
      <c r="AX248" s="216" t="s">
        <v>73</v>
      </c>
      <c r="AY248" s="217" t="s">
        <v>171</v>
      </c>
    </row>
    <row r="249" spans="2:65" s="224" customFormat="1" ht="13.5" x14ac:dyDescent="0.3">
      <c r="B249" s="223"/>
      <c r="C249" s="229"/>
      <c r="D249" s="262" t="s">
        <v>181</v>
      </c>
      <c r="E249" s="265" t="s">
        <v>5</v>
      </c>
      <c r="F249" s="270" t="s">
        <v>205</v>
      </c>
      <c r="G249" s="229"/>
      <c r="H249" s="272">
        <v>9</v>
      </c>
      <c r="I249" s="229"/>
      <c r="J249" s="229"/>
      <c r="K249" s="229"/>
      <c r="L249" s="229"/>
      <c r="M249" s="223"/>
      <c r="N249" s="228"/>
      <c r="O249" s="229"/>
      <c r="P249" s="229"/>
      <c r="Q249" s="229"/>
      <c r="R249" s="229"/>
      <c r="S249" s="229"/>
      <c r="T249" s="229"/>
      <c r="U249" s="229"/>
      <c r="V249" s="229"/>
      <c r="W249" s="229"/>
      <c r="X249" s="230"/>
      <c r="AT249" s="225" t="s">
        <v>181</v>
      </c>
      <c r="AU249" s="225" t="s">
        <v>83</v>
      </c>
      <c r="AV249" s="224" t="s">
        <v>177</v>
      </c>
      <c r="AW249" s="224" t="s">
        <v>7</v>
      </c>
      <c r="AX249" s="224" t="s">
        <v>81</v>
      </c>
      <c r="AY249" s="225" t="s">
        <v>171</v>
      </c>
    </row>
    <row r="250" spans="2:65" s="45" customFormat="1" ht="16.5" customHeight="1" x14ac:dyDescent="0.3">
      <c r="B250" s="38"/>
      <c r="C250" s="201" t="s">
        <v>244</v>
      </c>
      <c r="D250" s="201" t="s">
        <v>173</v>
      </c>
      <c r="E250" s="202" t="s">
        <v>2745</v>
      </c>
      <c r="F250" s="203" t="s">
        <v>2746</v>
      </c>
      <c r="G250" s="204" t="s">
        <v>582</v>
      </c>
      <c r="H250" s="9"/>
      <c r="I250" s="7"/>
      <c r="J250" s="7"/>
      <c r="K250" s="206">
        <f>ROUND(P250*H250,2)</f>
        <v>0</v>
      </c>
      <c r="L250" s="203" t="s">
        <v>5</v>
      </c>
      <c r="M250" s="38"/>
      <c r="N250" s="207" t="s">
        <v>5</v>
      </c>
      <c r="O250" s="208" t="s">
        <v>42</v>
      </c>
      <c r="P250" s="144">
        <f>I250+J250</f>
        <v>0</v>
      </c>
      <c r="Q250" s="144">
        <f>ROUND(I250*H250,2)</f>
        <v>0</v>
      </c>
      <c r="R250" s="144">
        <f>ROUND(J250*H250,2)</f>
        <v>0</v>
      </c>
      <c r="S250" s="39"/>
      <c r="T250" s="209">
        <f>S250*H250</f>
        <v>0</v>
      </c>
      <c r="U250" s="209">
        <v>0</v>
      </c>
      <c r="V250" s="209">
        <f>U250*H250</f>
        <v>0</v>
      </c>
      <c r="W250" s="209">
        <v>0</v>
      </c>
      <c r="X250" s="210">
        <f>W250*H250</f>
        <v>0</v>
      </c>
      <c r="AR250" s="17" t="s">
        <v>177</v>
      </c>
      <c r="AT250" s="17" t="s">
        <v>173</v>
      </c>
      <c r="AU250" s="17" t="s">
        <v>83</v>
      </c>
      <c r="AY250" s="17" t="s">
        <v>171</v>
      </c>
      <c r="BE250" s="211">
        <f>IF(O250="základní",K250,0)</f>
        <v>0</v>
      </c>
      <c r="BF250" s="211">
        <f>IF(O250="snížená",K250,0)</f>
        <v>0</v>
      </c>
      <c r="BG250" s="211">
        <f>IF(O250="zákl. přenesená",K250,0)</f>
        <v>0</v>
      </c>
      <c r="BH250" s="211">
        <f>IF(O250="sníž. přenesená",K250,0)</f>
        <v>0</v>
      </c>
      <c r="BI250" s="211">
        <f>IF(O250="nulová",K250,0)</f>
        <v>0</v>
      </c>
      <c r="BJ250" s="17" t="s">
        <v>81</v>
      </c>
      <c r="BK250" s="211">
        <f>ROUND(P250*H250,2)</f>
        <v>0</v>
      </c>
      <c r="BL250" s="17" t="s">
        <v>177</v>
      </c>
      <c r="BM250" s="17" t="s">
        <v>626</v>
      </c>
    </row>
    <row r="251" spans="2:65" s="45" customFormat="1" ht="27" x14ac:dyDescent="0.3">
      <c r="B251" s="38"/>
      <c r="D251" s="212" t="s">
        <v>179</v>
      </c>
      <c r="F251" s="213" t="s">
        <v>2650</v>
      </c>
      <c r="M251" s="38"/>
      <c r="N251" s="214"/>
      <c r="O251" s="39"/>
      <c r="P251" s="39"/>
      <c r="Q251" s="39"/>
      <c r="R251" s="39"/>
      <c r="S251" s="39"/>
      <c r="T251" s="39"/>
      <c r="U251" s="39"/>
      <c r="V251" s="39"/>
      <c r="W251" s="39"/>
      <c r="X251" s="87"/>
      <c r="AT251" s="17" t="s">
        <v>179</v>
      </c>
      <c r="AU251" s="17" t="s">
        <v>83</v>
      </c>
    </row>
    <row r="252" spans="2:65" s="216" customFormat="1" ht="13.5" x14ac:dyDescent="0.3">
      <c r="B252" s="215"/>
      <c r="D252" s="212" t="s">
        <v>181</v>
      </c>
      <c r="E252" s="217" t="s">
        <v>5</v>
      </c>
      <c r="F252" s="218" t="s">
        <v>2747</v>
      </c>
      <c r="H252" s="219">
        <v>593.03700000000003</v>
      </c>
      <c r="M252" s="215"/>
      <c r="N252" s="220"/>
      <c r="O252" s="221"/>
      <c r="P252" s="221"/>
      <c r="Q252" s="221"/>
      <c r="R252" s="221"/>
      <c r="S252" s="221"/>
      <c r="T252" s="221"/>
      <c r="U252" s="221"/>
      <c r="V252" s="221"/>
      <c r="W252" s="221"/>
      <c r="X252" s="222"/>
      <c r="AT252" s="217" t="s">
        <v>181</v>
      </c>
      <c r="AU252" s="217" t="s">
        <v>83</v>
      </c>
      <c r="AV252" s="216" t="s">
        <v>83</v>
      </c>
      <c r="AW252" s="216" t="s">
        <v>7</v>
      </c>
      <c r="AX252" s="216" t="s">
        <v>73</v>
      </c>
      <c r="AY252" s="217" t="s">
        <v>171</v>
      </c>
    </row>
    <row r="253" spans="2:65" s="224" customFormat="1" ht="13.5" x14ac:dyDescent="0.3">
      <c r="B253" s="223"/>
      <c r="D253" s="212" t="s">
        <v>181</v>
      </c>
      <c r="E253" s="225" t="s">
        <v>5</v>
      </c>
      <c r="F253" s="226" t="s">
        <v>205</v>
      </c>
      <c r="H253" s="227">
        <v>593.03700000000003</v>
      </c>
      <c r="M253" s="223"/>
      <c r="N253" s="240"/>
      <c r="O253" s="241"/>
      <c r="P253" s="241"/>
      <c r="Q253" s="241"/>
      <c r="R253" s="241"/>
      <c r="S253" s="241"/>
      <c r="T253" s="241"/>
      <c r="U253" s="241"/>
      <c r="V253" s="241"/>
      <c r="W253" s="241"/>
      <c r="X253" s="242"/>
      <c r="AT253" s="225" t="s">
        <v>181</v>
      </c>
      <c r="AU253" s="225" t="s">
        <v>83</v>
      </c>
      <c r="AV253" s="224" t="s">
        <v>177</v>
      </c>
      <c r="AW253" s="224" t="s">
        <v>7</v>
      </c>
      <c r="AX253" s="224" t="s">
        <v>81</v>
      </c>
      <c r="AY253" s="225" t="s">
        <v>171</v>
      </c>
    </row>
    <row r="254" spans="2:65" s="45" customFormat="1" ht="6.95" customHeight="1" x14ac:dyDescent="0.3">
      <c r="B254" s="64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38"/>
    </row>
  </sheetData>
  <sheetProtection algorithmName="SHA-512" hashValue="RT7AoKzUARjq44gAbAu4ctO+hSgnn4kXWR7DRymyXvD7FX1OVH1+QLuJa+JlBVB9kmOzRlsRKouUiXX4jKvDBw==" saltValue="71wAPZI7UCBFG7swS42DoQ==" spinCount="100000" sheet="1" objects="1" scenarios="1"/>
  <autoFilter ref="C85:L253">
    <sortState ref="C86:L254">
      <sortCondition ref="I85:I253"/>
    </sortState>
  </autoFilter>
  <mergeCells count="10">
    <mergeCell ref="J53:J54"/>
    <mergeCell ref="E76:H76"/>
    <mergeCell ref="E78:H78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5"/>
  <sheetViews>
    <sheetView showGridLines="0" workbookViewId="0">
      <pane ySplit="1" topLeftCell="A2" activePane="bottomLeft" state="frozen"/>
      <selection pane="bottomLeft" activeCell="I14" sqref="I14"/>
    </sheetView>
  </sheetViews>
  <sheetFormatPr defaultRowHeight="15" x14ac:dyDescent="0.3"/>
  <cols>
    <col min="1" max="1" width="8.33203125" style="13" customWidth="1"/>
    <col min="2" max="2" width="1.6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75" style="13" customWidth="1"/>
    <col min="7" max="7" width="8.6640625" style="13" customWidth="1"/>
    <col min="8" max="8" width="11.1640625" style="13" customWidth="1"/>
    <col min="9" max="11" width="23.5" style="13" customWidth="1"/>
    <col min="12" max="12" width="15.5" style="13" customWidth="1"/>
    <col min="13" max="13" width="9.33203125" style="13"/>
    <col min="14" max="18" width="9.33203125" style="13" hidden="1"/>
    <col min="19" max="19" width="8.1640625" style="13" hidden="1" customWidth="1"/>
    <col min="20" max="20" width="29.6640625" style="13" hidden="1" customWidth="1"/>
    <col min="21" max="21" width="16.33203125" style="13" hidden="1" customWidth="1"/>
    <col min="22" max="24" width="20" style="13" hidden="1" customWidth="1"/>
    <col min="25" max="25" width="12.33203125" style="13" hidden="1" customWidth="1"/>
    <col min="26" max="26" width="16.33203125" style="13" customWidth="1"/>
    <col min="27" max="27" width="12.33203125" style="13" customWidth="1"/>
    <col min="28" max="28" width="1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1" spans="1:70" ht="21.75" customHeight="1" x14ac:dyDescent="0.3">
      <c r="A1" s="12"/>
      <c r="B1" s="2"/>
      <c r="C1" s="2"/>
      <c r="D1" s="3" t="s">
        <v>1</v>
      </c>
      <c r="E1" s="2"/>
      <c r="F1" s="128" t="s">
        <v>125</v>
      </c>
      <c r="G1" s="129" t="s">
        <v>126</v>
      </c>
      <c r="H1" s="129"/>
      <c r="I1" s="2"/>
      <c r="J1" s="128" t="s">
        <v>127</v>
      </c>
      <c r="K1" s="3" t="s">
        <v>128</v>
      </c>
      <c r="L1" s="128" t="s">
        <v>129</v>
      </c>
      <c r="M1" s="128"/>
      <c r="N1" s="128"/>
      <c r="O1" s="128"/>
      <c r="P1" s="128"/>
      <c r="Q1" s="128"/>
      <c r="R1" s="128"/>
      <c r="S1" s="128"/>
      <c r="T1" s="12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M2" s="15" t="s">
        <v>9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T2" s="17" t="s">
        <v>118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70" ht="36.950000000000003" customHeight="1" x14ac:dyDescent="0.3">
      <c r="B4" s="21"/>
      <c r="C4" s="22"/>
      <c r="D4" s="23" t="s">
        <v>130</v>
      </c>
      <c r="E4" s="22"/>
      <c r="F4" s="22"/>
      <c r="G4" s="22"/>
      <c r="H4" s="22"/>
      <c r="I4" s="22"/>
      <c r="J4" s="22"/>
      <c r="K4" s="22"/>
      <c r="L4" s="24"/>
      <c r="N4" s="25" t="s">
        <v>14</v>
      </c>
      <c r="AT4" s="17" t="s">
        <v>6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4"/>
    </row>
    <row r="6" spans="1:70" x14ac:dyDescent="0.3">
      <c r="B6" s="21"/>
      <c r="C6" s="22"/>
      <c r="D6" s="34" t="s">
        <v>20</v>
      </c>
      <c r="E6" s="22"/>
      <c r="F6" s="22"/>
      <c r="G6" s="22"/>
      <c r="H6" s="22"/>
      <c r="I6" s="22"/>
      <c r="J6" s="22"/>
      <c r="K6" s="22"/>
      <c r="L6" s="24"/>
    </row>
    <row r="7" spans="1:70" ht="16.5" customHeight="1" x14ac:dyDescent="0.3">
      <c r="B7" s="21"/>
      <c r="C7" s="22"/>
      <c r="D7" s="22"/>
      <c r="E7" s="130" t="str">
        <f>'Rekapitulace stavby'!K6</f>
        <v>Vojenská vlečka č.10 - Čáslav - Remíza pro hnací drážní vozidlo</v>
      </c>
      <c r="F7" s="131"/>
      <c r="G7" s="131"/>
      <c r="H7" s="131"/>
      <c r="I7" s="22"/>
      <c r="J7" s="22"/>
      <c r="K7" s="22"/>
      <c r="L7" s="24"/>
    </row>
    <row r="8" spans="1:70" s="45" customFormat="1" x14ac:dyDescent="0.3">
      <c r="B8" s="38"/>
      <c r="C8" s="39"/>
      <c r="D8" s="34" t="s">
        <v>131</v>
      </c>
      <c r="E8" s="39"/>
      <c r="F8" s="39"/>
      <c r="G8" s="39"/>
      <c r="H8" s="39"/>
      <c r="I8" s="39"/>
      <c r="J8" s="39"/>
      <c r="K8" s="39"/>
      <c r="L8" s="44"/>
    </row>
    <row r="9" spans="1:70" s="45" customFormat="1" ht="36.950000000000003" customHeight="1" x14ac:dyDescent="0.3">
      <c r="B9" s="38"/>
      <c r="C9" s="39"/>
      <c r="D9" s="39"/>
      <c r="E9" s="132" t="s">
        <v>2748</v>
      </c>
      <c r="F9" s="133"/>
      <c r="G9" s="133"/>
      <c r="H9" s="133"/>
      <c r="I9" s="39"/>
      <c r="J9" s="39"/>
      <c r="K9" s="39"/>
      <c r="L9" s="44"/>
    </row>
    <row r="10" spans="1:70" s="45" customFormat="1" ht="13.5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4"/>
    </row>
    <row r="11" spans="1:70" s="45" customFormat="1" ht="14.45" customHeight="1" x14ac:dyDescent="0.3">
      <c r="B11" s="38"/>
      <c r="C11" s="39"/>
      <c r="D11" s="34" t="s">
        <v>22</v>
      </c>
      <c r="E11" s="39"/>
      <c r="F11" s="35" t="s">
        <v>5</v>
      </c>
      <c r="G11" s="39"/>
      <c r="H11" s="39"/>
      <c r="I11" s="34" t="s">
        <v>23</v>
      </c>
      <c r="J11" s="35" t="s">
        <v>5</v>
      </c>
      <c r="K11" s="39"/>
      <c r="L11" s="44"/>
    </row>
    <row r="12" spans="1:70" s="45" customFormat="1" ht="14.45" customHeight="1" x14ac:dyDescent="0.3">
      <c r="B12" s="38"/>
      <c r="C12" s="39"/>
      <c r="D12" s="34" t="s">
        <v>24</v>
      </c>
      <c r="E12" s="39"/>
      <c r="F12" s="35" t="s">
        <v>25</v>
      </c>
      <c r="G12" s="39"/>
      <c r="H12" s="39"/>
      <c r="I12" s="34" t="s">
        <v>26</v>
      </c>
      <c r="J12" s="134" t="str">
        <f>'Rekapitulace stavby'!AN8</f>
        <v>10. 2. 2017</v>
      </c>
      <c r="K12" s="39"/>
      <c r="L12" s="44"/>
    </row>
    <row r="13" spans="1:70" s="45" customFormat="1" ht="10.9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4"/>
    </row>
    <row r="14" spans="1:70" s="45" customFormat="1" ht="14.45" customHeight="1" x14ac:dyDescent="0.3">
      <c r="B14" s="38"/>
      <c r="C14" s="39"/>
      <c r="D14" s="34" t="s">
        <v>28</v>
      </c>
      <c r="E14" s="39"/>
      <c r="F14" s="39"/>
      <c r="G14" s="39"/>
      <c r="H14" s="39"/>
      <c r="I14" s="34" t="s">
        <v>29</v>
      </c>
      <c r="J14" s="35" t="str">
        <f>IF('Rekapitulace stavby'!AN10="","",'Rekapitulace stavby'!AN10)</f>
        <v/>
      </c>
      <c r="K14" s="39"/>
      <c r="L14" s="44"/>
    </row>
    <row r="15" spans="1:70" s="45" customFormat="1" ht="18" customHeight="1" x14ac:dyDescent="0.3">
      <c r="B15" s="38"/>
      <c r="C15" s="39"/>
      <c r="D15" s="39"/>
      <c r="E15" s="35" t="str">
        <f>IF('Rekapitulace stavby'!E11="","",'Rekapitulace stavby'!E11)</f>
        <v>ARMÁDNÍ SERVISNÍ, příspěvková organizace</v>
      </c>
      <c r="F15" s="39"/>
      <c r="G15" s="39"/>
      <c r="H15" s="39"/>
      <c r="I15" s="34" t="s">
        <v>31</v>
      </c>
      <c r="J15" s="35" t="str">
        <f>IF('Rekapitulace stavby'!AN11="","",'Rekapitulace stavby'!AN11)</f>
        <v/>
      </c>
      <c r="K15" s="39"/>
      <c r="L15" s="44"/>
    </row>
    <row r="16" spans="1:70" s="45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4"/>
    </row>
    <row r="17" spans="2:12" s="45" customFormat="1" ht="14.45" customHeight="1" x14ac:dyDescent="0.3">
      <c r="B17" s="38"/>
      <c r="C17" s="39"/>
      <c r="D17" s="34" t="s">
        <v>32</v>
      </c>
      <c r="E17" s="39"/>
      <c r="F17" s="39"/>
      <c r="G17" s="39"/>
      <c r="H17" s="39"/>
      <c r="I17" s="34" t="s">
        <v>29</v>
      </c>
      <c r="J17" s="35" t="str">
        <f>IF('Rekapitulace stavby'!AN13="Vyplň údaj","",IF('Rekapitulace stavby'!AN13="","",'Rekapitulace stavby'!AN13))</f>
        <v/>
      </c>
      <c r="K17" s="39"/>
      <c r="L17" s="44"/>
    </row>
    <row r="18" spans="2:12" s="45" customFormat="1" ht="18" customHeight="1" x14ac:dyDescent="0.3">
      <c r="B18" s="38"/>
      <c r="C18" s="39"/>
      <c r="D18" s="39"/>
      <c r="E18" s="35" t="str">
        <f>IF('Rekapitulace stavby'!E14="Vyplň údaj","",IF('Rekapitulace stavby'!E14="","",'Rekapitulace stavby'!E14))</f>
        <v/>
      </c>
      <c r="F18" s="39"/>
      <c r="G18" s="39"/>
      <c r="H18" s="39"/>
      <c r="I18" s="34" t="s">
        <v>31</v>
      </c>
      <c r="J18" s="35" t="str">
        <f>IF('Rekapitulace stavby'!AN14="Vyplň údaj","",IF('Rekapitulace stavby'!AN14="","",'Rekapitulace stavby'!AN14))</f>
        <v/>
      </c>
      <c r="K18" s="39"/>
      <c r="L18" s="44"/>
    </row>
    <row r="19" spans="2:12" s="45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4"/>
    </row>
    <row r="20" spans="2:12" s="45" customFormat="1" ht="14.45" customHeight="1" x14ac:dyDescent="0.3">
      <c r="B20" s="38"/>
      <c r="C20" s="39"/>
      <c r="D20" s="34" t="s">
        <v>34</v>
      </c>
      <c r="E20" s="39"/>
      <c r="F20" s="39"/>
      <c r="G20" s="39"/>
      <c r="H20" s="39"/>
      <c r="I20" s="34" t="s">
        <v>29</v>
      </c>
      <c r="J20" s="35" t="str">
        <f>IF('Rekapitulace stavby'!AN16="","",'Rekapitulace stavby'!AN16)</f>
        <v/>
      </c>
      <c r="K20" s="39"/>
      <c r="L20" s="44"/>
    </row>
    <row r="21" spans="2:12" s="45" customFormat="1" ht="18" customHeight="1" x14ac:dyDescent="0.3">
      <c r="B21" s="38"/>
      <c r="C21" s="39"/>
      <c r="D21" s="39"/>
      <c r="E21" s="35" t="str">
        <f>IF('Rekapitulace stavby'!E17="","",'Rekapitulace stavby'!E17)</f>
        <v xml:space="preserve"> </v>
      </c>
      <c r="F21" s="39"/>
      <c r="G21" s="39"/>
      <c r="H21" s="39"/>
      <c r="I21" s="34" t="s">
        <v>31</v>
      </c>
      <c r="J21" s="35" t="str">
        <f>IF('Rekapitulace stavby'!AN17="","",'Rekapitulace stavby'!AN17)</f>
        <v/>
      </c>
      <c r="K21" s="39"/>
      <c r="L21" s="44"/>
    </row>
    <row r="22" spans="2:12" s="45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4"/>
    </row>
    <row r="23" spans="2:12" s="45" customFormat="1" ht="14.45" customHeight="1" x14ac:dyDescent="0.3">
      <c r="B23" s="38"/>
      <c r="C23" s="39"/>
      <c r="D23" s="34" t="s">
        <v>36</v>
      </c>
      <c r="E23" s="39"/>
      <c r="F23" s="39"/>
      <c r="G23" s="39"/>
      <c r="H23" s="39"/>
      <c r="I23" s="39"/>
      <c r="J23" s="39"/>
      <c r="K23" s="39"/>
      <c r="L23" s="44"/>
    </row>
    <row r="24" spans="2:12" s="138" customFormat="1" ht="16.5" customHeight="1" x14ac:dyDescent="0.3">
      <c r="B24" s="135"/>
      <c r="C24" s="136"/>
      <c r="D24" s="136"/>
      <c r="E24" s="36" t="s">
        <v>2749</v>
      </c>
      <c r="F24" s="36"/>
      <c r="G24" s="36"/>
      <c r="H24" s="36"/>
      <c r="I24" s="136"/>
      <c r="J24" s="136"/>
      <c r="K24" s="136"/>
      <c r="L24" s="137"/>
    </row>
    <row r="25" spans="2:12" s="45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4"/>
    </row>
    <row r="26" spans="2:12" s="45" customFormat="1" ht="6.95" customHeight="1" x14ac:dyDescent="0.3">
      <c r="B26" s="38"/>
      <c r="C26" s="39"/>
      <c r="D26" s="83"/>
      <c r="E26" s="83"/>
      <c r="F26" s="83"/>
      <c r="G26" s="83"/>
      <c r="H26" s="83"/>
      <c r="I26" s="83"/>
      <c r="J26" s="83"/>
      <c r="K26" s="83"/>
      <c r="L26" s="139"/>
    </row>
    <row r="27" spans="2:12" s="45" customFormat="1" x14ac:dyDescent="0.3">
      <c r="B27" s="38"/>
      <c r="C27" s="39"/>
      <c r="D27" s="39"/>
      <c r="E27" s="34" t="s">
        <v>134</v>
      </c>
      <c r="F27" s="39"/>
      <c r="G27" s="39"/>
      <c r="H27" s="39"/>
      <c r="I27" s="39"/>
      <c r="J27" s="39"/>
      <c r="K27" s="140">
        <f>I58</f>
        <v>0</v>
      </c>
      <c r="L27" s="44"/>
    </row>
    <row r="28" spans="2:12" s="45" customFormat="1" x14ac:dyDescent="0.3">
      <c r="B28" s="38"/>
      <c r="C28" s="39"/>
      <c r="D28" s="39"/>
      <c r="E28" s="34" t="s">
        <v>135</v>
      </c>
      <c r="F28" s="39"/>
      <c r="G28" s="39"/>
      <c r="H28" s="39"/>
      <c r="I28" s="39"/>
      <c r="J28" s="39"/>
      <c r="K28" s="140">
        <f>J58</f>
        <v>0</v>
      </c>
      <c r="L28" s="44"/>
    </row>
    <row r="29" spans="2:12" s="45" customFormat="1" ht="25.35" customHeight="1" x14ac:dyDescent="0.3">
      <c r="B29" s="38"/>
      <c r="C29" s="39"/>
      <c r="D29" s="141" t="s">
        <v>37</v>
      </c>
      <c r="E29" s="39"/>
      <c r="F29" s="39"/>
      <c r="G29" s="39"/>
      <c r="H29" s="39"/>
      <c r="I29" s="39"/>
      <c r="J29" s="39"/>
      <c r="K29" s="142">
        <f>ROUND(K81,2)</f>
        <v>0</v>
      </c>
      <c r="L29" s="44"/>
    </row>
    <row r="30" spans="2:12" s="45" customFormat="1" ht="6.95" customHeight="1" x14ac:dyDescent="0.3">
      <c r="B30" s="38"/>
      <c r="C30" s="39"/>
      <c r="D30" s="83"/>
      <c r="E30" s="83"/>
      <c r="F30" s="83"/>
      <c r="G30" s="83"/>
      <c r="H30" s="83"/>
      <c r="I30" s="83"/>
      <c r="J30" s="83"/>
      <c r="K30" s="83"/>
      <c r="L30" s="139"/>
    </row>
    <row r="31" spans="2:12" s="45" customFormat="1" ht="14.45" customHeight="1" x14ac:dyDescent="0.3">
      <c r="B31" s="38"/>
      <c r="C31" s="39"/>
      <c r="D31" s="39"/>
      <c r="E31" s="39"/>
      <c r="F31" s="143" t="s">
        <v>39</v>
      </c>
      <c r="G31" s="39"/>
      <c r="H31" s="39"/>
      <c r="I31" s="143" t="s">
        <v>38</v>
      </c>
      <c r="J31" s="39"/>
      <c r="K31" s="143" t="s">
        <v>40</v>
      </c>
      <c r="L31" s="44"/>
    </row>
    <row r="32" spans="2:12" s="45" customFormat="1" ht="14.45" customHeight="1" x14ac:dyDescent="0.3">
      <c r="B32" s="38"/>
      <c r="C32" s="39"/>
      <c r="D32" s="49" t="s">
        <v>41</v>
      </c>
      <c r="E32" s="49" t="s">
        <v>42</v>
      </c>
      <c r="F32" s="144">
        <f>ROUND(SUM(BE81:BE154), 2)</f>
        <v>0</v>
      </c>
      <c r="G32" s="39"/>
      <c r="H32" s="39"/>
      <c r="I32" s="145">
        <v>0.21</v>
      </c>
      <c r="J32" s="39"/>
      <c r="K32" s="144">
        <f>ROUND(ROUND((SUM(BE81:BE154)), 2)*I32, 2)</f>
        <v>0</v>
      </c>
      <c r="L32" s="44"/>
    </row>
    <row r="33" spans="2:12" s="45" customFormat="1" ht="14.45" customHeight="1" x14ac:dyDescent="0.3">
      <c r="B33" s="38"/>
      <c r="C33" s="39"/>
      <c r="D33" s="39"/>
      <c r="E33" s="49" t="s">
        <v>43</v>
      </c>
      <c r="F33" s="144">
        <f>ROUND(SUM(BF81:BF154), 2)</f>
        <v>0</v>
      </c>
      <c r="G33" s="39"/>
      <c r="H33" s="39"/>
      <c r="I33" s="145">
        <v>0.15</v>
      </c>
      <c r="J33" s="39"/>
      <c r="K33" s="144">
        <f>ROUND(ROUND((SUM(BF81:BF154)), 2)*I33, 2)</f>
        <v>0</v>
      </c>
      <c r="L33" s="44"/>
    </row>
    <row r="34" spans="2:12" s="45" customFormat="1" ht="14.45" hidden="1" customHeight="1" x14ac:dyDescent="0.3">
      <c r="B34" s="38"/>
      <c r="C34" s="39"/>
      <c r="D34" s="39"/>
      <c r="E34" s="49" t="s">
        <v>44</v>
      </c>
      <c r="F34" s="144">
        <f>ROUND(SUM(BG81:BG154), 2)</f>
        <v>0</v>
      </c>
      <c r="G34" s="39"/>
      <c r="H34" s="39"/>
      <c r="I34" s="145">
        <v>0.21</v>
      </c>
      <c r="J34" s="39"/>
      <c r="K34" s="144">
        <v>0</v>
      </c>
      <c r="L34" s="44"/>
    </row>
    <row r="35" spans="2:12" s="45" customFormat="1" ht="14.45" hidden="1" customHeight="1" x14ac:dyDescent="0.3">
      <c r="B35" s="38"/>
      <c r="C35" s="39"/>
      <c r="D35" s="39"/>
      <c r="E35" s="49" t="s">
        <v>45</v>
      </c>
      <c r="F35" s="144">
        <f>ROUND(SUM(BH81:BH154), 2)</f>
        <v>0</v>
      </c>
      <c r="G35" s="39"/>
      <c r="H35" s="39"/>
      <c r="I35" s="145">
        <v>0.15</v>
      </c>
      <c r="J35" s="39"/>
      <c r="K35" s="144">
        <v>0</v>
      </c>
      <c r="L35" s="44"/>
    </row>
    <row r="36" spans="2:12" s="45" customFormat="1" ht="14.45" hidden="1" customHeight="1" x14ac:dyDescent="0.3">
      <c r="B36" s="38"/>
      <c r="C36" s="39"/>
      <c r="D36" s="39"/>
      <c r="E36" s="49" t="s">
        <v>46</v>
      </c>
      <c r="F36" s="144">
        <f>ROUND(SUM(BI81:BI154), 2)</f>
        <v>0</v>
      </c>
      <c r="G36" s="39"/>
      <c r="H36" s="39"/>
      <c r="I36" s="145">
        <v>0</v>
      </c>
      <c r="J36" s="39"/>
      <c r="K36" s="144">
        <v>0</v>
      </c>
      <c r="L36" s="44"/>
    </row>
    <row r="37" spans="2:12" s="45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4"/>
    </row>
    <row r="38" spans="2:12" s="45" customFormat="1" ht="25.35" customHeight="1" x14ac:dyDescent="0.3">
      <c r="B38" s="38"/>
      <c r="C38" s="146"/>
      <c r="D38" s="147" t="s">
        <v>47</v>
      </c>
      <c r="E38" s="90"/>
      <c r="F38" s="90"/>
      <c r="G38" s="148" t="s">
        <v>48</v>
      </c>
      <c r="H38" s="149" t="s">
        <v>49</v>
      </c>
      <c r="I38" s="90"/>
      <c r="J38" s="90"/>
      <c r="K38" s="150">
        <f>SUM(K29:K36)</f>
        <v>0</v>
      </c>
      <c r="L38" s="151"/>
    </row>
    <row r="39" spans="2:12" s="45" customFormat="1" ht="14.45" customHeight="1" x14ac:dyDescent="0.3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3" spans="2:12" s="45" customFormat="1" ht="6.95" customHeight="1" x14ac:dyDescent="0.3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152"/>
    </row>
    <row r="44" spans="2:12" s="45" customFormat="1" ht="36.950000000000003" customHeight="1" x14ac:dyDescent="0.3">
      <c r="B44" s="38"/>
      <c r="C44" s="23" t="s">
        <v>136</v>
      </c>
      <c r="D44" s="39"/>
      <c r="E44" s="39"/>
      <c r="F44" s="39"/>
      <c r="G44" s="39"/>
      <c r="H44" s="39"/>
      <c r="I44" s="39"/>
      <c r="J44" s="39"/>
      <c r="K44" s="39"/>
      <c r="L44" s="44"/>
    </row>
    <row r="45" spans="2:12" s="45" customFormat="1" ht="6.95" customHeight="1" x14ac:dyDescent="0.3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4"/>
    </row>
    <row r="46" spans="2:12" s="45" customFormat="1" ht="14.45" customHeight="1" x14ac:dyDescent="0.3">
      <c r="B46" s="38"/>
      <c r="C46" s="34" t="s">
        <v>20</v>
      </c>
      <c r="D46" s="39"/>
      <c r="E46" s="39"/>
      <c r="F46" s="39"/>
      <c r="G46" s="39"/>
      <c r="H46" s="39"/>
      <c r="I46" s="39"/>
      <c r="J46" s="39"/>
      <c r="K46" s="39"/>
      <c r="L46" s="44"/>
    </row>
    <row r="47" spans="2:12" s="45" customFormat="1" ht="16.5" customHeight="1" x14ac:dyDescent="0.3">
      <c r="B47" s="38"/>
      <c r="C47" s="39"/>
      <c r="D47" s="39"/>
      <c r="E47" s="130" t="str">
        <f>E7</f>
        <v>Vojenská vlečka č.10 - Čáslav - Remíza pro hnací drážní vozidlo</v>
      </c>
      <c r="F47" s="131"/>
      <c r="G47" s="131"/>
      <c r="H47" s="131"/>
      <c r="I47" s="39"/>
      <c r="J47" s="39"/>
      <c r="K47" s="39"/>
      <c r="L47" s="44"/>
    </row>
    <row r="48" spans="2:12" s="45" customFormat="1" ht="14.45" customHeight="1" x14ac:dyDescent="0.3">
      <c r="B48" s="38"/>
      <c r="C48" s="34" t="s">
        <v>131</v>
      </c>
      <c r="D48" s="39"/>
      <c r="E48" s="39"/>
      <c r="F48" s="39"/>
      <c r="G48" s="39"/>
      <c r="H48" s="39"/>
      <c r="I48" s="39"/>
      <c r="J48" s="39"/>
      <c r="K48" s="39"/>
      <c r="L48" s="44"/>
    </row>
    <row r="49" spans="2:47" s="45" customFormat="1" ht="17.25" customHeight="1" x14ac:dyDescent="0.3">
      <c r="B49" s="38"/>
      <c r="C49" s="39"/>
      <c r="D49" s="39"/>
      <c r="E49" s="132" t="str">
        <f>E9</f>
        <v>E.2.4.4 - Vzduchotechnika</v>
      </c>
      <c r="F49" s="133"/>
      <c r="G49" s="133"/>
      <c r="H49" s="133"/>
      <c r="I49" s="39"/>
      <c r="J49" s="39"/>
      <c r="K49" s="39"/>
      <c r="L49" s="44"/>
    </row>
    <row r="50" spans="2:47" s="45" customFormat="1" ht="6.95" customHeight="1" x14ac:dyDescent="0.3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4"/>
    </row>
    <row r="51" spans="2:47" s="45" customFormat="1" ht="18" customHeight="1" x14ac:dyDescent="0.3">
      <c r="B51" s="38"/>
      <c r="C51" s="34" t="s">
        <v>24</v>
      </c>
      <c r="D51" s="39"/>
      <c r="E51" s="39"/>
      <c r="F51" s="35" t="str">
        <f>F12</f>
        <v>Chotusice</v>
      </c>
      <c r="G51" s="39"/>
      <c r="H51" s="39"/>
      <c r="I51" s="34" t="s">
        <v>26</v>
      </c>
      <c r="J51" s="134" t="str">
        <f>IF(J12="","",J12)</f>
        <v>10. 2. 2017</v>
      </c>
      <c r="K51" s="39"/>
      <c r="L51" s="44"/>
    </row>
    <row r="52" spans="2:47" s="45" customFormat="1" ht="6.95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4"/>
    </row>
    <row r="53" spans="2:47" s="45" customFormat="1" x14ac:dyDescent="0.3">
      <c r="B53" s="38"/>
      <c r="C53" s="34" t="s">
        <v>28</v>
      </c>
      <c r="D53" s="39"/>
      <c r="E53" s="39"/>
      <c r="F53" s="35" t="str">
        <f>E15</f>
        <v>ARMÁDNÍ SERVISNÍ, příspěvková organizace</v>
      </c>
      <c r="G53" s="39"/>
      <c r="H53" s="39"/>
      <c r="I53" s="34" t="s">
        <v>34</v>
      </c>
      <c r="J53" s="36" t="str">
        <f>E21</f>
        <v xml:space="preserve"> </v>
      </c>
      <c r="K53" s="39"/>
      <c r="L53" s="44"/>
    </row>
    <row r="54" spans="2:47" s="45" customFormat="1" ht="14.45" customHeight="1" x14ac:dyDescent="0.3">
      <c r="B54" s="38"/>
      <c r="C54" s="34" t="s">
        <v>32</v>
      </c>
      <c r="D54" s="39"/>
      <c r="E54" s="39"/>
      <c r="F54" s="35" t="str">
        <f>IF(E18="","",E18)</f>
        <v/>
      </c>
      <c r="G54" s="39"/>
      <c r="H54" s="39"/>
      <c r="I54" s="39"/>
      <c r="J54" s="153"/>
      <c r="K54" s="39"/>
      <c r="L54" s="44"/>
    </row>
    <row r="55" spans="2:47" s="45" customFormat="1" ht="10.35" customHeight="1" x14ac:dyDescent="0.3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4"/>
    </row>
    <row r="56" spans="2:47" s="45" customFormat="1" ht="29.25" customHeight="1" x14ac:dyDescent="0.3">
      <c r="B56" s="38"/>
      <c r="C56" s="154" t="s">
        <v>137</v>
      </c>
      <c r="D56" s="146"/>
      <c r="E56" s="146"/>
      <c r="F56" s="146"/>
      <c r="G56" s="146"/>
      <c r="H56" s="146"/>
      <c r="I56" s="155" t="s">
        <v>138</v>
      </c>
      <c r="J56" s="155" t="s">
        <v>139</v>
      </c>
      <c r="K56" s="155" t="s">
        <v>140</v>
      </c>
      <c r="L56" s="156"/>
    </row>
    <row r="57" spans="2:47" s="45" customFormat="1" ht="10.3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4"/>
    </row>
    <row r="58" spans="2:47" s="45" customFormat="1" ht="29.25" customHeight="1" x14ac:dyDescent="0.3">
      <c r="B58" s="38"/>
      <c r="C58" s="157" t="s">
        <v>141</v>
      </c>
      <c r="D58" s="39"/>
      <c r="E58" s="39"/>
      <c r="F58" s="39"/>
      <c r="G58" s="39"/>
      <c r="H58" s="39"/>
      <c r="I58" s="142">
        <f t="shared" ref="I58:J60" si="0">Q81</f>
        <v>0</v>
      </c>
      <c r="J58" s="142">
        <f t="shared" si="0"/>
        <v>0</v>
      </c>
      <c r="K58" s="142">
        <f>K81</f>
        <v>0</v>
      </c>
      <c r="L58" s="44"/>
      <c r="AU58" s="17" t="s">
        <v>142</v>
      </c>
    </row>
    <row r="59" spans="2:47" s="164" customFormat="1" ht="24.95" customHeight="1" x14ac:dyDescent="0.3">
      <c r="B59" s="158"/>
      <c r="C59" s="159"/>
      <c r="D59" s="160" t="s">
        <v>2750</v>
      </c>
      <c r="E59" s="161"/>
      <c r="F59" s="161"/>
      <c r="G59" s="161"/>
      <c r="H59" s="161"/>
      <c r="I59" s="162">
        <f t="shared" si="0"/>
        <v>0</v>
      </c>
      <c r="J59" s="162">
        <f t="shared" si="0"/>
        <v>0</v>
      </c>
      <c r="K59" s="162">
        <f>K82</f>
        <v>0</v>
      </c>
      <c r="L59" s="163"/>
    </row>
    <row r="60" spans="2:47" s="171" customFormat="1" ht="19.899999999999999" customHeight="1" x14ac:dyDescent="0.3">
      <c r="B60" s="165"/>
      <c r="C60" s="166"/>
      <c r="D60" s="167" t="s">
        <v>2636</v>
      </c>
      <c r="E60" s="168"/>
      <c r="F60" s="168"/>
      <c r="G60" s="168"/>
      <c r="H60" s="168"/>
      <c r="I60" s="169">
        <f t="shared" si="0"/>
        <v>0</v>
      </c>
      <c r="J60" s="169">
        <f t="shared" si="0"/>
        <v>0</v>
      </c>
      <c r="K60" s="169">
        <f>K83</f>
        <v>0</v>
      </c>
      <c r="L60" s="170"/>
    </row>
    <row r="61" spans="2:47" s="171" customFormat="1" ht="19.899999999999999" customHeight="1" x14ac:dyDescent="0.3">
      <c r="B61" s="165"/>
      <c r="C61" s="166"/>
      <c r="D61" s="167" t="s">
        <v>2751</v>
      </c>
      <c r="E61" s="168"/>
      <c r="F61" s="168"/>
      <c r="G61" s="168"/>
      <c r="H61" s="168"/>
      <c r="I61" s="169">
        <f>Q90</f>
        <v>0</v>
      </c>
      <c r="J61" s="169">
        <f>R90</f>
        <v>0</v>
      </c>
      <c r="K61" s="169">
        <f>K90</f>
        <v>0</v>
      </c>
      <c r="L61" s="170"/>
    </row>
    <row r="62" spans="2:47" s="45" customFormat="1" ht="21.75" customHeight="1" x14ac:dyDescent="0.3"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44"/>
    </row>
    <row r="63" spans="2:47" s="45" customFormat="1" ht="6.95" customHeight="1" x14ac:dyDescent="0.3">
      <c r="B63" s="64"/>
      <c r="C63" s="65"/>
      <c r="D63" s="65"/>
      <c r="E63" s="65"/>
      <c r="F63" s="65"/>
      <c r="G63" s="65"/>
      <c r="H63" s="65"/>
      <c r="I63" s="65"/>
      <c r="J63" s="65"/>
      <c r="K63" s="65"/>
      <c r="L63" s="66"/>
    </row>
    <row r="67" spans="2:24" s="45" customFormat="1" ht="6.95" customHeight="1" x14ac:dyDescent="0.3">
      <c r="B67" s="6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38"/>
    </row>
    <row r="68" spans="2:24" s="45" customFormat="1" ht="36.950000000000003" customHeight="1" x14ac:dyDescent="0.3">
      <c r="B68" s="38"/>
      <c r="C68" s="69" t="s">
        <v>151</v>
      </c>
      <c r="M68" s="38"/>
    </row>
    <row r="69" spans="2:24" s="45" customFormat="1" ht="6.95" customHeight="1" x14ac:dyDescent="0.3">
      <c r="B69" s="38"/>
      <c r="M69" s="38"/>
    </row>
    <row r="70" spans="2:24" s="45" customFormat="1" ht="14.45" customHeight="1" x14ac:dyDescent="0.3">
      <c r="B70" s="38"/>
      <c r="C70" s="71" t="s">
        <v>20</v>
      </c>
      <c r="M70" s="38"/>
    </row>
    <row r="71" spans="2:24" s="45" customFormat="1" ht="16.5" customHeight="1" x14ac:dyDescent="0.3">
      <c r="B71" s="38"/>
      <c r="E71" s="172" t="str">
        <f>E7</f>
        <v>Vojenská vlečka č.10 - Čáslav - Remíza pro hnací drážní vozidlo</v>
      </c>
      <c r="F71" s="173"/>
      <c r="G71" s="173"/>
      <c r="H71" s="173"/>
      <c r="M71" s="38"/>
    </row>
    <row r="72" spans="2:24" s="45" customFormat="1" ht="14.45" customHeight="1" x14ac:dyDescent="0.3">
      <c r="B72" s="38"/>
      <c r="C72" s="71" t="s">
        <v>131</v>
      </c>
      <c r="M72" s="38"/>
    </row>
    <row r="73" spans="2:24" s="45" customFormat="1" ht="17.25" customHeight="1" x14ac:dyDescent="0.3">
      <c r="B73" s="38"/>
      <c r="E73" s="76" t="str">
        <f>E9</f>
        <v>E.2.4.4 - Vzduchotechnika</v>
      </c>
      <c r="F73" s="174"/>
      <c r="G73" s="174"/>
      <c r="H73" s="174"/>
      <c r="M73" s="38"/>
    </row>
    <row r="74" spans="2:24" s="45" customFormat="1" ht="6.95" customHeight="1" x14ac:dyDescent="0.3">
      <c r="B74" s="38"/>
      <c r="M74" s="38"/>
    </row>
    <row r="75" spans="2:24" s="45" customFormat="1" ht="18" customHeight="1" x14ac:dyDescent="0.3">
      <c r="B75" s="38"/>
      <c r="C75" s="71" t="s">
        <v>24</v>
      </c>
      <c r="F75" s="175" t="str">
        <f>F12</f>
        <v>Chotusice</v>
      </c>
      <c r="I75" s="71" t="s">
        <v>26</v>
      </c>
      <c r="J75" s="176" t="str">
        <f>IF(J12="","",J12)</f>
        <v>10. 2. 2017</v>
      </c>
      <c r="M75" s="38"/>
    </row>
    <row r="76" spans="2:24" s="45" customFormat="1" ht="6.95" customHeight="1" x14ac:dyDescent="0.3">
      <c r="B76" s="38"/>
      <c r="M76" s="38"/>
    </row>
    <row r="77" spans="2:24" s="45" customFormat="1" x14ac:dyDescent="0.3">
      <c r="B77" s="38"/>
      <c r="C77" s="71" t="s">
        <v>28</v>
      </c>
      <c r="F77" s="175" t="str">
        <f>E15</f>
        <v>ARMÁDNÍ SERVISNÍ, příspěvková organizace</v>
      </c>
      <c r="I77" s="71" t="s">
        <v>34</v>
      </c>
      <c r="J77" s="175" t="str">
        <f>E21</f>
        <v xml:space="preserve"> </v>
      </c>
      <c r="M77" s="38"/>
    </row>
    <row r="78" spans="2:24" s="45" customFormat="1" ht="14.45" customHeight="1" x14ac:dyDescent="0.3">
      <c r="B78" s="38"/>
      <c r="C78" s="71" t="s">
        <v>32</v>
      </c>
      <c r="F78" s="175" t="str">
        <f>IF(E18="","",E18)</f>
        <v/>
      </c>
      <c r="M78" s="38"/>
    </row>
    <row r="79" spans="2:24" s="45" customFormat="1" ht="10.35" customHeight="1" x14ac:dyDescent="0.3">
      <c r="B79" s="38"/>
      <c r="M79" s="38"/>
    </row>
    <row r="80" spans="2:24" s="181" customFormat="1" ht="29.25" customHeight="1" x14ac:dyDescent="0.3">
      <c r="B80" s="177"/>
      <c r="C80" s="178" t="s">
        <v>152</v>
      </c>
      <c r="D80" s="179" t="s">
        <v>56</v>
      </c>
      <c r="E80" s="179" t="s">
        <v>52</v>
      </c>
      <c r="F80" s="179" t="s">
        <v>153</v>
      </c>
      <c r="G80" s="179" t="s">
        <v>154</v>
      </c>
      <c r="H80" s="179" t="s">
        <v>155</v>
      </c>
      <c r="I80" s="179" t="s">
        <v>156</v>
      </c>
      <c r="J80" s="179" t="s">
        <v>157</v>
      </c>
      <c r="K80" s="179" t="s">
        <v>140</v>
      </c>
      <c r="L80" s="180" t="s">
        <v>158</v>
      </c>
      <c r="M80" s="177"/>
      <c r="N80" s="94" t="s">
        <v>159</v>
      </c>
      <c r="O80" s="95" t="s">
        <v>41</v>
      </c>
      <c r="P80" s="95" t="s">
        <v>160</v>
      </c>
      <c r="Q80" s="95" t="s">
        <v>161</v>
      </c>
      <c r="R80" s="95" t="s">
        <v>162</v>
      </c>
      <c r="S80" s="95" t="s">
        <v>163</v>
      </c>
      <c r="T80" s="95" t="s">
        <v>164</v>
      </c>
      <c r="U80" s="95" t="s">
        <v>165</v>
      </c>
      <c r="V80" s="95" t="s">
        <v>166</v>
      </c>
      <c r="W80" s="95" t="s">
        <v>167</v>
      </c>
      <c r="X80" s="96" t="s">
        <v>168</v>
      </c>
    </row>
    <row r="81" spans="2:65" s="45" customFormat="1" ht="29.25" customHeight="1" x14ac:dyDescent="0.35">
      <c r="B81" s="38"/>
      <c r="C81" s="98" t="s">
        <v>141</v>
      </c>
      <c r="K81" s="182">
        <f>BK81</f>
        <v>0</v>
      </c>
      <c r="M81" s="38"/>
      <c r="N81" s="97"/>
      <c r="O81" s="83"/>
      <c r="P81" s="83"/>
      <c r="Q81" s="183">
        <f>Q82</f>
        <v>0</v>
      </c>
      <c r="R81" s="183">
        <f>R82</f>
        <v>0</v>
      </c>
      <c r="S81" s="83"/>
      <c r="T81" s="184">
        <f>T82</f>
        <v>0</v>
      </c>
      <c r="U81" s="83"/>
      <c r="V81" s="184">
        <f>V82</f>
        <v>0</v>
      </c>
      <c r="W81" s="83"/>
      <c r="X81" s="185">
        <f>X82</f>
        <v>0</v>
      </c>
      <c r="AT81" s="17" t="s">
        <v>72</v>
      </c>
      <c r="AU81" s="17" t="s">
        <v>142</v>
      </c>
      <c r="BK81" s="186">
        <f>BK82</f>
        <v>0</v>
      </c>
    </row>
    <row r="82" spans="2:65" s="188" customFormat="1" ht="37.35" customHeight="1" x14ac:dyDescent="0.35">
      <c r="B82" s="187"/>
      <c r="D82" s="189" t="s">
        <v>72</v>
      </c>
      <c r="E82" s="190" t="s">
        <v>884</v>
      </c>
      <c r="F82" s="190" t="s">
        <v>2752</v>
      </c>
      <c r="K82" s="191">
        <f>BK82</f>
        <v>0</v>
      </c>
      <c r="M82" s="187"/>
      <c r="N82" s="192"/>
      <c r="O82" s="193"/>
      <c r="P82" s="193"/>
      <c r="Q82" s="194">
        <f>Q83+Q90</f>
        <v>0</v>
      </c>
      <c r="R82" s="194">
        <f>R83+R90</f>
        <v>0</v>
      </c>
      <c r="S82" s="193"/>
      <c r="T82" s="195">
        <f>T83+T90</f>
        <v>0</v>
      </c>
      <c r="U82" s="193"/>
      <c r="V82" s="195">
        <f>V83+V90</f>
        <v>0</v>
      </c>
      <c r="W82" s="193"/>
      <c r="X82" s="196">
        <f>X83+X90</f>
        <v>0</v>
      </c>
      <c r="AR82" s="189" t="s">
        <v>81</v>
      </c>
      <c r="AT82" s="197" t="s">
        <v>72</v>
      </c>
      <c r="AU82" s="197" t="s">
        <v>73</v>
      </c>
      <c r="AY82" s="189" t="s">
        <v>171</v>
      </c>
      <c r="BK82" s="198">
        <f>BK83+BK90</f>
        <v>0</v>
      </c>
    </row>
    <row r="83" spans="2:65" s="188" customFormat="1" ht="19.899999999999999" customHeight="1" x14ac:dyDescent="0.3">
      <c r="B83" s="187"/>
      <c r="D83" s="189" t="s">
        <v>72</v>
      </c>
      <c r="E83" s="199" t="s">
        <v>886</v>
      </c>
      <c r="F83" s="199" t="s">
        <v>2644</v>
      </c>
      <c r="K83" s="200">
        <f>BK83</f>
        <v>0</v>
      </c>
      <c r="M83" s="187"/>
      <c r="N83" s="192"/>
      <c r="O83" s="193"/>
      <c r="P83" s="193"/>
      <c r="Q83" s="194">
        <f>SUM(Q84:Q89)</f>
        <v>0</v>
      </c>
      <c r="R83" s="194">
        <f>SUM(R84:R89)</f>
        <v>0</v>
      </c>
      <c r="S83" s="193"/>
      <c r="T83" s="195">
        <f>SUM(T84:T89)</f>
        <v>0</v>
      </c>
      <c r="U83" s="193"/>
      <c r="V83" s="195">
        <f>SUM(V84:V89)</f>
        <v>0</v>
      </c>
      <c r="W83" s="193"/>
      <c r="X83" s="196">
        <f>SUM(X84:X89)</f>
        <v>0</v>
      </c>
      <c r="AR83" s="189" t="s">
        <v>81</v>
      </c>
      <c r="AT83" s="197" t="s">
        <v>72</v>
      </c>
      <c r="AU83" s="197" t="s">
        <v>81</v>
      </c>
      <c r="AY83" s="189" t="s">
        <v>171</v>
      </c>
      <c r="BK83" s="198">
        <f>SUM(BK84:BK89)</f>
        <v>0</v>
      </c>
    </row>
    <row r="84" spans="2:65" s="45" customFormat="1" ht="25.5" customHeight="1" x14ac:dyDescent="0.3">
      <c r="B84" s="38"/>
      <c r="C84" s="201" t="s">
        <v>81</v>
      </c>
      <c r="D84" s="201" t="s">
        <v>173</v>
      </c>
      <c r="E84" s="202" t="s">
        <v>2753</v>
      </c>
      <c r="F84" s="203" t="s">
        <v>2754</v>
      </c>
      <c r="G84" s="204" t="s">
        <v>582</v>
      </c>
      <c r="H84" s="9"/>
      <c r="I84" s="7"/>
      <c r="J84" s="7"/>
      <c r="K84" s="206">
        <f>ROUND(P84*H84,2)</f>
        <v>0</v>
      </c>
      <c r="L84" s="203" t="s">
        <v>5</v>
      </c>
      <c r="M84" s="38"/>
      <c r="N84" s="207" t="s">
        <v>5</v>
      </c>
      <c r="O84" s="208" t="s">
        <v>42</v>
      </c>
      <c r="P84" s="144">
        <f>I84+J84</f>
        <v>0</v>
      </c>
      <c r="Q84" s="144">
        <f>ROUND(I84*H84,2)</f>
        <v>0</v>
      </c>
      <c r="R84" s="144">
        <f>ROUND(J84*H84,2)</f>
        <v>0</v>
      </c>
      <c r="S84" s="39"/>
      <c r="T84" s="209">
        <f>S84*H84</f>
        <v>0</v>
      </c>
      <c r="U84" s="209">
        <v>0</v>
      </c>
      <c r="V84" s="209">
        <f>U84*H84</f>
        <v>0</v>
      </c>
      <c r="W84" s="209">
        <v>0</v>
      </c>
      <c r="X84" s="210">
        <f>W84*H84</f>
        <v>0</v>
      </c>
      <c r="AR84" s="17" t="s">
        <v>177</v>
      </c>
      <c r="AT84" s="17" t="s">
        <v>173</v>
      </c>
      <c r="AU84" s="17" t="s">
        <v>83</v>
      </c>
      <c r="AY84" s="17" t="s">
        <v>171</v>
      </c>
      <c r="BE84" s="211">
        <f>IF(O84="základní",K84,0)</f>
        <v>0</v>
      </c>
      <c r="BF84" s="211">
        <f>IF(O84="snížená",K84,0)</f>
        <v>0</v>
      </c>
      <c r="BG84" s="211">
        <f>IF(O84="zákl. přenesená",K84,0)</f>
        <v>0</v>
      </c>
      <c r="BH84" s="211">
        <f>IF(O84="sníž. přenesená",K84,0)</f>
        <v>0</v>
      </c>
      <c r="BI84" s="211">
        <f>IF(O84="nulová",K84,0)</f>
        <v>0</v>
      </c>
      <c r="BJ84" s="17" t="s">
        <v>81</v>
      </c>
      <c r="BK84" s="211">
        <f>ROUND(P84*H84,2)</f>
        <v>0</v>
      </c>
      <c r="BL84" s="17" t="s">
        <v>177</v>
      </c>
      <c r="BM84" s="17" t="s">
        <v>83</v>
      </c>
    </row>
    <row r="85" spans="2:65" s="45" customFormat="1" ht="27" x14ac:dyDescent="0.3">
      <c r="B85" s="38"/>
      <c r="C85" s="39"/>
      <c r="D85" s="262" t="s">
        <v>179</v>
      </c>
      <c r="E85" s="39"/>
      <c r="F85" s="269" t="s">
        <v>2755</v>
      </c>
      <c r="G85" s="39"/>
      <c r="H85" s="39"/>
      <c r="I85" s="39"/>
      <c r="J85" s="39"/>
      <c r="K85" s="39"/>
      <c r="L85" s="39"/>
      <c r="M85" s="38"/>
      <c r="N85" s="214"/>
      <c r="O85" s="39"/>
      <c r="P85" s="39"/>
      <c r="Q85" s="39"/>
      <c r="R85" s="39"/>
      <c r="S85" s="39"/>
      <c r="T85" s="39"/>
      <c r="U85" s="39"/>
      <c r="V85" s="39"/>
      <c r="W85" s="39"/>
      <c r="X85" s="87"/>
      <c r="AT85" s="17" t="s">
        <v>179</v>
      </c>
      <c r="AU85" s="17" t="s">
        <v>83</v>
      </c>
    </row>
    <row r="86" spans="2:65" s="45" customFormat="1" ht="16.5" customHeight="1" x14ac:dyDescent="0.3">
      <c r="B86" s="38"/>
      <c r="C86" s="201" t="s">
        <v>83</v>
      </c>
      <c r="D86" s="201" t="s">
        <v>173</v>
      </c>
      <c r="E86" s="202" t="s">
        <v>2756</v>
      </c>
      <c r="F86" s="203" t="s">
        <v>2757</v>
      </c>
      <c r="G86" s="204" t="s">
        <v>582</v>
      </c>
      <c r="H86" s="9"/>
      <c r="I86" s="7"/>
      <c r="J86" s="7"/>
      <c r="K86" s="206">
        <f>ROUND(P86*H86,2)</f>
        <v>0</v>
      </c>
      <c r="L86" s="203" t="s">
        <v>5</v>
      </c>
      <c r="M86" s="38"/>
      <c r="N86" s="207" t="s">
        <v>5</v>
      </c>
      <c r="O86" s="208" t="s">
        <v>42</v>
      </c>
      <c r="P86" s="144">
        <f>I86+J86</f>
        <v>0</v>
      </c>
      <c r="Q86" s="144">
        <f>ROUND(I86*H86,2)</f>
        <v>0</v>
      </c>
      <c r="R86" s="144">
        <f>ROUND(J86*H86,2)</f>
        <v>0</v>
      </c>
      <c r="S86" s="39"/>
      <c r="T86" s="209">
        <f>S86*H86</f>
        <v>0</v>
      </c>
      <c r="U86" s="209">
        <v>0</v>
      </c>
      <c r="V86" s="209">
        <f>U86*H86</f>
        <v>0</v>
      </c>
      <c r="W86" s="209">
        <v>0</v>
      </c>
      <c r="X86" s="210">
        <f>W86*H86</f>
        <v>0</v>
      </c>
      <c r="AR86" s="17" t="s">
        <v>177</v>
      </c>
      <c r="AT86" s="17" t="s">
        <v>173</v>
      </c>
      <c r="AU86" s="17" t="s">
        <v>83</v>
      </c>
      <c r="AY86" s="17" t="s">
        <v>171</v>
      </c>
      <c r="BE86" s="211">
        <f>IF(O86="základní",K86,0)</f>
        <v>0</v>
      </c>
      <c r="BF86" s="211">
        <f>IF(O86="snížená",K86,0)</f>
        <v>0</v>
      </c>
      <c r="BG86" s="211">
        <f>IF(O86="zákl. přenesená",K86,0)</f>
        <v>0</v>
      </c>
      <c r="BH86" s="211">
        <f>IF(O86="sníž. přenesená",K86,0)</f>
        <v>0</v>
      </c>
      <c r="BI86" s="211">
        <f>IF(O86="nulová",K86,0)</f>
        <v>0</v>
      </c>
      <c r="BJ86" s="17" t="s">
        <v>81</v>
      </c>
      <c r="BK86" s="211">
        <f>ROUND(P86*H86,2)</f>
        <v>0</v>
      </c>
      <c r="BL86" s="17" t="s">
        <v>177</v>
      </c>
      <c r="BM86" s="17" t="s">
        <v>177</v>
      </c>
    </row>
    <row r="87" spans="2:65" s="45" customFormat="1" ht="27" x14ac:dyDescent="0.3">
      <c r="B87" s="38"/>
      <c r="D87" s="212" t="s">
        <v>179</v>
      </c>
      <c r="F87" s="213" t="s">
        <v>2755</v>
      </c>
      <c r="M87" s="38"/>
      <c r="N87" s="214"/>
      <c r="O87" s="39"/>
      <c r="P87" s="39"/>
      <c r="Q87" s="39"/>
      <c r="R87" s="39"/>
      <c r="S87" s="39"/>
      <c r="T87" s="39"/>
      <c r="U87" s="39"/>
      <c r="V87" s="39"/>
      <c r="W87" s="39"/>
      <c r="X87" s="87"/>
      <c r="AT87" s="17" t="s">
        <v>179</v>
      </c>
      <c r="AU87" s="17" t="s">
        <v>83</v>
      </c>
    </row>
    <row r="88" spans="2:65" s="45" customFormat="1" ht="25.5" customHeight="1" x14ac:dyDescent="0.3">
      <c r="B88" s="38"/>
      <c r="C88" s="201" t="s">
        <v>188</v>
      </c>
      <c r="D88" s="201" t="s">
        <v>173</v>
      </c>
      <c r="E88" s="202" t="s">
        <v>2758</v>
      </c>
      <c r="F88" s="203" t="s">
        <v>2759</v>
      </c>
      <c r="G88" s="204" t="s">
        <v>582</v>
      </c>
      <c r="H88" s="9"/>
      <c r="I88" s="7"/>
      <c r="J88" s="7"/>
      <c r="K88" s="206">
        <f>ROUND(P88*H88,2)</f>
        <v>0</v>
      </c>
      <c r="L88" s="203" t="s">
        <v>5</v>
      </c>
      <c r="M88" s="38"/>
      <c r="N88" s="207" t="s">
        <v>5</v>
      </c>
      <c r="O88" s="208" t="s">
        <v>42</v>
      </c>
      <c r="P88" s="144">
        <f>I88+J88</f>
        <v>0</v>
      </c>
      <c r="Q88" s="144">
        <f>ROUND(I88*H88,2)</f>
        <v>0</v>
      </c>
      <c r="R88" s="144">
        <f>ROUND(J88*H88,2)</f>
        <v>0</v>
      </c>
      <c r="S88" s="39"/>
      <c r="T88" s="209">
        <f>S88*H88</f>
        <v>0</v>
      </c>
      <c r="U88" s="209">
        <v>0</v>
      </c>
      <c r="V88" s="209">
        <f>U88*H88</f>
        <v>0</v>
      </c>
      <c r="W88" s="209">
        <v>0</v>
      </c>
      <c r="X88" s="210">
        <f>W88*H88</f>
        <v>0</v>
      </c>
      <c r="AR88" s="17" t="s">
        <v>177</v>
      </c>
      <c r="AT88" s="17" t="s">
        <v>173</v>
      </c>
      <c r="AU88" s="17" t="s">
        <v>83</v>
      </c>
      <c r="AY88" s="17" t="s">
        <v>171</v>
      </c>
      <c r="BE88" s="211">
        <f>IF(O88="základní",K88,0)</f>
        <v>0</v>
      </c>
      <c r="BF88" s="211">
        <f>IF(O88="snížená",K88,0)</f>
        <v>0</v>
      </c>
      <c r="BG88" s="211">
        <f>IF(O88="zákl. přenesená",K88,0)</f>
        <v>0</v>
      </c>
      <c r="BH88" s="211">
        <f>IF(O88="sníž. přenesená",K88,0)</f>
        <v>0</v>
      </c>
      <c r="BI88" s="211">
        <f>IF(O88="nulová",K88,0)</f>
        <v>0</v>
      </c>
      <c r="BJ88" s="17" t="s">
        <v>81</v>
      </c>
      <c r="BK88" s="211">
        <f>ROUND(P88*H88,2)</f>
        <v>0</v>
      </c>
      <c r="BL88" s="17" t="s">
        <v>177</v>
      </c>
      <c r="BM88" s="17" t="s">
        <v>206</v>
      </c>
    </row>
    <row r="89" spans="2:65" s="45" customFormat="1" ht="27" x14ac:dyDescent="0.3">
      <c r="B89" s="38"/>
      <c r="D89" s="212" t="s">
        <v>179</v>
      </c>
      <c r="F89" s="213" t="s">
        <v>2755</v>
      </c>
      <c r="M89" s="38"/>
      <c r="N89" s="214"/>
      <c r="O89" s="39"/>
      <c r="P89" s="39"/>
      <c r="Q89" s="39"/>
      <c r="R89" s="39"/>
      <c r="S89" s="39"/>
      <c r="T89" s="39"/>
      <c r="U89" s="39"/>
      <c r="V89" s="39"/>
      <c r="W89" s="39"/>
      <c r="X89" s="87"/>
      <c r="AT89" s="17" t="s">
        <v>179</v>
      </c>
      <c r="AU89" s="17" t="s">
        <v>83</v>
      </c>
    </row>
    <row r="90" spans="2:65" s="188" customFormat="1" ht="29.85" customHeight="1" x14ac:dyDescent="0.3">
      <c r="B90" s="187"/>
      <c r="D90" s="189" t="s">
        <v>72</v>
      </c>
      <c r="E90" s="199" t="s">
        <v>915</v>
      </c>
      <c r="F90" s="199" t="s">
        <v>2760</v>
      </c>
      <c r="K90" s="200">
        <f>BK90</f>
        <v>0</v>
      </c>
      <c r="M90" s="187"/>
      <c r="N90" s="192"/>
      <c r="O90" s="193"/>
      <c r="P90" s="193"/>
      <c r="Q90" s="194">
        <f>SUM(Q91:Q154)</f>
        <v>0</v>
      </c>
      <c r="R90" s="194">
        <f>SUM(R91:R154)</f>
        <v>0</v>
      </c>
      <c r="S90" s="193"/>
      <c r="T90" s="195">
        <f>SUM(T91:T154)</f>
        <v>0</v>
      </c>
      <c r="U90" s="193"/>
      <c r="V90" s="195">
        <f>SUM(V91:V154)</f>
        <v>0</v>
      </c>
      <c r="W90" s="193"/>
      <c r="X90" s="196">
        <f>SUM(X91:X154)</f>
        <v>0</v>
      </c>
      <c r="AR90" s="189" t="s">
        <v>81</v>
      </c>
      <c r="AT90" s="197" t="s">
        <v>72</v>
      </c>
      <c r="AU90" s="197" t="s">
        <v>81</v>
      </c>
      <c r="AY90" s="189" t="s">
        <v>171</v>
      </c>
      <c r="BK90" s="198">
        <f>SUM(BK91:BK154)</f>
        <v>0</v>
      </c>
    </row>
    <row r="91" spans="2:65" s="45" customFormat="1" ht="25.5" customHeight="1" x14ac:dyDescent="0.3">
      <c r="B91" s="38"/>
      <c r="C91" s="201" t="s">
        <v>81</v>
      </c>
      <c r="D91" s="201" t="s">
        <v>173</v>
      </c>
      <c r="E91" s="202" t="s">
        <v>2761</v>
      </c>
      <c r="F91" s="203" t="s">
        <v>2762</v>
      </c>
      <c r="G91" s="204" t="s">
        <v>224</v>
      </c>
      <c r="H91" s="205">
        <v>1</v>
      </c>
      <c r="I91" s="7"/>
      <c r="J91" s="7"/>
      <c r="K91" s="206">
        <f>ROUND(P91*H91,2)</f>
        <v>0</v>
      </c>
      <c r="L91" s="203" t="s">
        <v>5</v>
      </c>
      <c r="M91" s="38"/>
      <c r="N91" s="207" t="s">
        <v>5</v>
      </c>
      <c r="O91" s="208" t="s">
        <v>42</v>
      </c>
      <c r="P91" s="144">
        <f>I91+J91</f>
        <v>0</v>
      </c>
      <c r="Q91" s="144">
        <f>ROUND(I91*H91,2)</f>
        <v>0</v>
      </c>
      <c r="R91" s="144">
        <f>ROUND(J91*H91,2)</f>
        <v>0</v>
      </c>
      <c r="S91" s="39"/>
      <c r="T91" s="209">
        <f>S91*H91</f>
        <v>0</v>
      </c>
      <c r="U91" s="209">
        <v>0</v>
      </c>
      <c r="V91" s="209">
        <f>U91*H91</f>
        <v>0</v>
      </c>
      <c r="W91" s="209">
        <v>0</v>
      </c>
      <c r="X91" s="210">
        <f>W91*H91</f>
        <v>0</v>
      </c>
      <c r="AR91" s="17" t="s">
        <v>177</v>
      </c>
      <c r="AT91" s="17" t="s">
        <v>173</v>
      </c>
      <c r="AU91" s="17" t="s">
        <v>83</v>
      </c>
      <c r="AY91" s="17" t="s">
        <v>171</v>
      </c>
      <c r="BE91" s="211">
        <f>IF(O91="základní",K91,0)</f>
        <v>0</v>
      </c>
      <c r="BF91" s="211">
        <f>IF(O91="snížená",K91,0)</f>
        <v>0</v>
      </c>
      <c r="BG91" s="211">
        <f>IF(O91="zákl. přenesená",K91,0)</f>
        <v>0</v>
      </c>
      <c r="BH91" s="211">
        <f>IF(O91="sníž. přenesená",K91,0)</f>
        <v>0</v>
      </c>
      <c r="BI91" s="211">
        <f>IF(O91="nulová",K91,0)</f>
        <v>0</v>
      </c>
      <c r="BJ91" s="17" t="s">
        <v>81</v>
      </c>
      <c r="BK91" s="211">
        <f>ROUND(P91*H91,2)</f>
        <v>0</v>
      </c>
      <c r="BL91" s="17" t="s">
        <v>177</v>
      </c>
      <c r="BM91" s="17" t="s">
        <v>220</v>
      </c>
    </row>
    <row r="92" spans="2:65" s="45" customFormat="1" ht="27" x14ac:dyDescent="0.3">
      <c r="B92" s="38"/>
      <c r="C92" s="39"/>
      <c r="D92" s="262" t="s">
        <v>179</v>
      </c>
      <c r="E92" s="39"/>
      <c r="F92" s="269" t="s">
        <v>2755</v>
      </c>
      <c r="G92" s="39"/>
      <c r="H92" s="39"/>
      <c r="I92" s="39"/>
      <c r="J92" s="39"/>
      <c r="K92" s="39"/>
      <c r="L92" s="39"/>
      <c r="M92" s="38"/>
      <c r="N92" s="214"/>
      <c r="O92" s="39"/>
      <c r="P92" s="39"/>
      <c r="Q92" s="39"/>
      <c r="R92" s="39"/>
      <c r="S92" s="39"/>
      <c r="T92" s="39"/>
      <c r="U92" s="39"/>
      <c r="V92" s="39"/>
      <c r="W92" s="39"/>
      <c r="X92" s="87"/>
      <c r="AT92" s="17" t="s">
        <v>179</v>
      </c>
      <c r="AU92" s="17" t="s">
        <v>83</v>
      </c>
    </row>
    <row r="93" spans="2:65" s="216" customFormat="1" ht="13.5" x14ac:dyDescent="0.3">
      <c r="B93" s="215"/>
      <c r="D93" s="212" t="s">
        <v>181</v>
      </c>
      <c r="E93" s="217" t="s">
        <v>5</v>
      </c>
      <c r="F93" s="218" t="s">
        <v>81</v>
      </c>
      <c r="H93" s="219">
        <v>1</v>
      </c>
      <c r="M93" s="215"/>
      <c r="N93" s="220"/>
      <c r="O93" s="221"/>
      <c r="P93" s="221"/>
      <c r="Q93" s="221"/>
      <c r="R93" s="221"/>
      <c r="S93" s="221"/>
      <c r="T93" s="221"/>
      <c r="U93" s="221"/>
      <c r="V93" s="221"/>
      <c r="W93" s="221"/>
      <c r="X93" s="222"/>
      <c r="AT93" s="217" t="s">
        <v>181</v>
      </c>
      <c r="AU93" s="217" t="s">
        <v>83</v>
      </c>
      <c r="AV93" s="216" t="s">
        <v>83</v>
      </c>
      <c r="AW93" s="216" t="s">
        <v>7</v>
      </c>
      <c r="AX93" s="216" t="s">
        <v>73</v>
      </c>
      <c r="AY93" s="217" t="s">
        <v>171</v>
      </c>
    </row>
    <row r="94" spans="2:65" s="224" customFormat="1" ht="13.5" x14ac:dyDescent="0.3">
      <c r="B94" s="223"/>
      <c r="D94" s="212" t="s">
        <v>181</v>
      </c>
      <c r="E94" s="225" t="s">
        <v>5</v>
      </c>
      <c r="F94" s="226" t="s">
        <v>205</v>
      </c>
      <c r="H94" s="227">
        <v>1</v>
      </c>
      <c r="M94" s="223"/>
      <c r="N94" s="228"/>
      <c r="O94" s="229"/>
      <c r="P94" s="229"/>
      <c r="Q94" s="229"/>
      <c r="R94" s="229"/>
      <c r="S94" s="229"/>
      <c r="T94" s="229"/>
      <c r="U94" s="229"/>
      <c r="V94" s="229"/>
      <c r="W94" s="229"/>
      <c r="X94" s="230"/>
      <c r="AT94" s="225" t="s">
        <v>181</v>
      </c>
      <c r="AU94" s="225" t="s">
        <v>83</v>
      </c>
      <c r="AV94" s="224" t="s">
        <v>177</v>
      </c>
      <c r="AW94" s="224" t="s">
        <v>7</v>
      </c>
      <c r="AX94" s="224" t="s">
        <v>81</v>
      </c>
      <c r="AY94" s="225" t="s">
        <v>171</v>
      </c>
    </row>
    <row r="95" spans="2:65" s="45" customFormat="1" ht="25.5" customHeight="1" x14ac:dyDescent="0.3">
      <c r="B95" s="38"/>
      <c r="C95" s="201" t="s">
        <v>83</v>
      </c>
      <c r="D95" s="201" t="s">
        <v>173</v>
      </c>
      <c r="E95" s="202" t="s">
        <v>2763</v>
      </c>
      <c r="F95" s="203" t="s">
        <v>2764</v>
      </c>
      <c r="G95" s="204" t="s">
        <v>224</v>
      </c>
      <c r="H95" s="205">
        <v>3</v>
      </c>
      <c r="I95" s="7"/>
      <c r="J95" s="7"/>
      <c r="K95" s="206">
        <f>ROUND(P95*H95,2)</f>
        <v>0</v>
      </c>
      <c r="L95" s="203" t="s">
        <v>5</v>
      </c>
      <c r="M95" s="38"/>
      <c r="N95" s="207" t="s">
        <v>5</v>
      </c>
      <c r="O95" s="208" t="s">
        <v>42</v>
      </c>
      <c r="P95" s="144">
        <f>I95+J95</f>
        <v>0</v>
      </c>
      <c r="Q95" s="144">
        <f>ROUND(I95*H95,2)</f>
        <v>0</v>
      </c>
      <c r="R95" s="144">
        <f>ROUND(J95*H95,2)</f>
        <v>0</v>
      </c>
      <c r="S95" s="39"/>
      <c r="T95" s="209">
        <f>S95*H95</f>
        <v>0</v>
      </c>
      <c r="U95" s="209">
        <v>0</v>
      </c>
      <c r="V95" s="209">
        <f>U95*H95</f>
        <v>0</v>
      </c>
      <c r="W95" s="209">
        <v>0</v>
      </c>
      <c r="X95" s="210">
        <f>W95*H95</f>
        <v>0</v>
      </c>
      <c r="AR95" s="17" t="s">
        <v>177</v>
      </c>
      <c r="AT95" s="17" t="s">
        <v>173</v>
      </c>
      <c r="AU95" s="17" t="s">
        <v>83</v>
      </c>
      <c r="AY95" s="17" t="s">
        <v>171</v>
      </c>
      <c r="BE95" s="211">
        <f>IF(O95="základní",K95,0)</f>
        <v>0</v>
      </c>
      <c r="BF95" s="211">
        <f>IF(O95="snížená",K95,0)</f>
        <v>0</v>
      </c>
      <c r="BG95" s="211">
        <f>IF(O95="zákl. přenesená",K95,0)</f>
        <v>0</v>
      </c>
      <c r="BH95" s="211">
        <f>IF(O95="sníž. přenesená",K95,0)</f>
        <v>0</v>
      </c>
      <c r="BI95" s="211">
        <f>IF(O95="nulová",K95,0)</f>
        <v>0</v>
      </c>
      <c r="BJ95" s="17" t="s">
        <v>81</v>
      </c>
      <c r="BK95" s="211">
        <f>ROUND(P95*H95,2)</f>
        <v>0</v>
      </c>
      <c r="BL95" s="17" t="s">
        <v>177</v>
      </c>
      <c r="BM95" s="17" t="s">
        <v>233</v>
      </c>
    </row>
    <row r="96" spans="2:65" s="45" customFormat="1" ht="27" x14ac:dyDescent="0.3">
      <c r="B96" s="38"/>
      <c r="D96" s="212" t="s">
        <v>179</v>
      </c>
      <c r="F96" s="213" t="s">
        <v>2755</v>
      </c>
      <c r="M96" s="38"/>
      <c r="N96" s="214"/>
      <c r="O96" s="39"/>
      <c r="P96" s="39"/>
      <c r="Q96" s="39"/>
      <c r="R96" s="39"/>
      <c r="S96" s="39"/>
      <c r="T96" s="39"/>
      <c r="U96" s="39"/>
      <c r="V96" s="39"/>
      <c r="W96" s="39"/>
      <c r="X96" s="87"/>
      <c r="AT96" s="17" t="s">
        <v>179</v>
      </c>
      <c r="AU96" s="17" t="s">
        <v>83</v>
      </c>
    </row>
    <row r="97" spans="2:65" s="216" customFormat="1" ht="13.5" x14ac:dyDescent="0.3">
      <c r="B97" s="215"/>
      <c r="C97" s="221"/>
      <c r="D97" s="262" t="s">
        <v>181</v>
      </c>
      <c r="E97" s="267" t="s">
        <v>5</v>
      </c>
      <c r="F97" s="271" t="s">
        <v>2765</v>
      </c>
      <c r="G97" s="221"/>
      <c r="H97" s="273">
        <v>3</v>
      </c>
      <c r="I97" s="221"/>
      <c r="J97" s="221"/>
      <c r="K97" s="221"/>
      <c r="L97" s="221"/>
      <c r="M97" s="215"/>
      <c r="N97" s="220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AT97" s="217" t="s">
        <v>181</v>
      </c>
      <c r="AU97" s="217" t="s">
        <v>83</v>
      </c>
      <c r="AV97" s="216" t="s">
        <v>83</v>
      </c>
      <c r="AW97" s="216" t="s">
        <v>7</v>
      </c>
      <c r="AX97" s="216" t="s">
        <v>73</v>
      </c>
      <c r="AY97" s="217" t="s">
        <v>171</v>
      </c>
    </row>
    <row r="98" spans="2:65" s="224" customFormat="1" ht="13.5" x14ac:dyDescent="0.3">
      <c r="B98" s="223"/>
      <c r="D98" s="212" t="s">
        <v>181</v>
      </c>
      <c r="E98" s="225" t="s">
        <v>5</v>
      </c>
      <c r="F98" s="226" t="s">
        <v>205</v>
      </c>
      <c r="H98" s="227">
        <v>3</v>
      </c>
      <c r="M98" s="223"/>
      <c r="N98" s="228"/>
      <c r="O98" s="229"/>
      <c r="P98" s="229"/>
      <c r="Q98" s="229"/>
      <c r="R98" s="229"/>
      <c r="S98" s="229"/>
      <c r="T98" s="229"/>
      <c r="U98" s="229"/>
      <c r="V98" s="229"/>
      <c r="W98" s="229"/>
      <c r="X98" s="230"/>
      <c r="AT98" s="225" t="s">
        <v>181</v>
      </c>
      <c r="AU98" s="225" t="s">
        <v>83</v>
      </c>
      <c r="AV98" s="224" t="s">
        <v>177</v>
      </c>
      <c r="AW98" s="224" t="s">
        <v>7</v>
      </c>
      <c r="AX98" s="224" t="s">
        <v>81</v>
      </c>
      <c r="AY98" s="225" t="s">
        <v>171</v>
      </c>
    </row>
    <row r="99" spans="2:65" s="45" customFormat="1" ht="51" customHeight="1" x14ac:dyDescent="0.3">
      <c r="B99" s="38"/>
      <c r="C99" s="231" t="s">
        <v>188</v>
      </c>
      <c r="D99" s="231" t="s">
        <v>221</v>
      </c>
      <c r="E99" s="232" t="s">
        <v>2766</v>
      </c>
      <c r="F99" s="233" t="s">
        <v>2767</v>
      </c>
      <c r="G99" s="234" t="s">
        <v>224</v>
      </c>
      <c r="H99" s="235">
        <v>1</v>
      </c>
      <c r="I99" s="8"/>
      <c r="J99" s="236"/>
      <c r="K99" s="237">
        <f>ROUND(P99*H99,2)</f>
        <v>0</v>
      </c>
      <c r="L99" s="233" t="s">
        <v>5</v>
      </c>
      <c r="M99" s="238"/>
      <c r="N99" s="239" t="s">
        <v>5</v>
      </c>
      <c r="O99" s="208" t="s">
        <v>42</v>
      </c>
      <c r="P99" s="144">
        <f>I99+J99</f>
        <v>0</v>
      </c>
      <c r="Q99" s="144">
        <f>ROUND(I99*H99,2)</f>
        <v>0</v>
      </c>
      <c r="R99" s="144">
        <f>ROUND(J99*H99,2)</f>
        <v>0</v>
      </c>
      <c r="S99" s="39"/>
      <c r="T99" s="209">
        <f>S99*H99</f>
        <v>0</v>
      </c>
      <c r="U99" s="209">
        <v>0</v>
      </c>
      <c r="V99" s="209">
        <f>U99*H99</f>
        <v>0</v>
      </c>
      <c r="W99" s="209">
        <v>0</v>
      </c>
      <c r="X99" s="210">
        <f>W99*H99</f>
        <v>0</v>
      </c>
      <c r="AR99" s="17" t="s">
        <v>220</v>
      </c>
      <c r="AT99" s="17" t="s">
        <v>221</v>
      </c>
      <c r="AU99" s="17" t="s">
        <v>83</v>
      </c>
      <c r="AY99" s="17" t="s">
        <v>171</v>
      </c>
      <c r="BE99" s="211">
        <f>IF(O99="základní",K99,0)</f>
        <v>0</v>
      </c>
      <c r="BF99" s="211">
        <f>IF(O99="snížená",K99,0)</f>
        <v>0</v>
      </c>
      <c r="BG99" s="211">
        <f>IF(O99="zákl. přenesená",K99,0)</f>
        <v>0</v>
      </c>
      <c r="BH99" s="211">
        <f>IF(O99="sníž. přenesená",K99,0)</f>
        <v>0</v>
      </c>
      <c r="BI99" s="211">
        <f>IF(O99="nulová",K99,0)</f>
        <v>0</v>
      </c>
      <c r="BJ99" s="17" t="s">
        <v>81</v>
      </c>
      <c r="BK99" s="211">
        <f>ROUND(P99*H99,2)</f>
        <v>0</v>
      </c>
      <c r="BL99" s="17" t="s">
        <v>177</v>
      </c>
      <c r="BM99" s="17" t="s">
        <v>244</v>
      </c>
    </row>
    <row r="100" spans="2:65" s="45" customFormat="1" ht="27" customHeight="1" x14ac:dyDescent="0.3">
      <c r="B100" s="38"/>
      <c r="D100" s="212" t="s">
        <v>179</v>
      </c>
      <c r="F100" s="213" t="s">
        <v>2755</v>
      </c>
      <c r="M100" s="38"/>
      <c r="N100" s="214"/>
      <c r="O100" s="39"/>
      <c r="P100" s="39"/>
      <c r="Q100" s="39"/>
      <c r="R100" s="39"/>
      <c r="S100" s="39"/>
      <c r="T100" s="39"/>
      <c r="U100" s="39"/>
      <c r="V100" s="39"/>
      <c r="W100" s="39"/>
      <c r="X100" s="87"/>
      <c r="AT100" s="17" t="s">
        <v>179</v>
      </c>
      <c r="AU100" s="17" t="s">
        <v>83</v>
      </c>
    </row>
    <row r="101" spans="2:65" s="216" customFormat="1" ht="13.5" customHeight="1" x14ac:dyDescent="0.3">
      <c r="B101" s="215"/>
      <c r="D101" s="212" t="s">
        <v>181</v>
      </c>
      <c r="E101" s="217" t="s">
        <v>5</v>
      </c>
      <c r="F101" s="218" t="s">
        <v>81</v>
      </c>
      <c r="H101" s="219">
        <v>1</v>
      </c>
      <c r="M101" s="215"/>
      <c r="N101" s="220"/>
      <c r="O101" s="221"/>
      <c r="P101" s="221"/>
      <c r="Q101" s="221"/>
      <c r="R101" s="221"/>
      <c r="S101" s="221"/>
      <c r="T101" s="221"/>
      <c r="U101" s="221"/>
      <c r="V101" s="221"/>
      <c r="W101" s="221"/>
      <c r="X101" s="222"/>
      <c r="AT101" s="217" t="s">
        <v>181</v>
      </c>
      <c r="AU101" s="217" t="s">
        <v>83</v>
      </c>
      <c r="AV101" s="216" t="s">
        <v>83</v>
      </c>
      <c r="AW101" s="216" t="s">
        <v>7</v>
      </c>
      <c r="AX101" s="216" t="s">
        <v>73</v>
      </c>
      <c r="AY101" s="217" t="s">
        <v>171</v>
      </c>
    </row>
    <row r="102" spans="2:65" s="224" customFormat="1" ht="13.5" x14ac:dyDescent="0.3">
      <c r="B102" s="223"/>
      <c r="C102" s="229"/>
      <c r="D102" s="262" t="s">
        <v>181</v>
      </c>
      <c r="E102" s="265" t="s">
        <v>5</v>
      </c>
      <c r="F102" s="270" t="s">
        <v>205</v>
      </c>
      <c r="G102" s="229"/>
      <c r="H102" s="272">
        <v>1</v>
      </c>
      <c r="I102" s="229"/>
      <c r="J102" s="229"/>
      <c r="K102" s="229"/>
      <c r="L102" s="229"/>
      <c r="M102" s="223"/>
      <c r="N102" s="228"/>
      <c r="O102" s="229"/>
      <c r="P102" s="229"/>
      <c r="Q102" s="229"/>
      <c r="R102" s="229"/>
      <c r="S102" s="229"/>
      <c r="T102" s="229"/>
      <c r="U102" s="229"/>
      <c r="V102" s="229"/>
      <c r="W102" s="229"/>
      <c r="X102" s="230"/>
      <c r="AT102" s="225" t="s">
        <v>181</v>
      </c>
      <c r="AU102" s="225" t="s">
        <v>83</v>
      </c>
      <c r="AV102" s="224" t="s">
        <v>177</v>
      </c>
      <c r="AW102" s="224" t="s">
        <v>7</v>
      </c>
      <c r="AX102" s="224" t="s">
        <v>81</v>
      </c>
      <c r="AY102" s="225" t="s">
        <v>171</v>
      </c>
    </row>
    <row r="103" spans="2:65" s="45" customFormat="1" ht="38.25" customHeight="1" x14ac:dyDescent="0.3">
      <c r="B103" s="38"/>
      <c r="C103" s="231" t="s">
        <v>177</v>
      </c>
      <c r="D103" s="231" t="s">
        <v>221</v>
      </c>
      <c r="E103" s="232" t="s">
        <v>2768</v>
      </c>
      <c r="F103" s="233" t="s">
        <v>2769</v>
      </c>
      <c r="G103" s="234" t="s">
        <v>224</v>
      </c>
      <c r="H103" s="235">
        <v>2</v>
      </c>
      <c r="I103" s="8"/>
      <c r="J103" s="236"/>
      <c r="K103" s="237">
        <f>ROUND(P103*H103,2)</f>
        <v>0</v>
      </c>
      <c r="L103" s="233" t="s">
        <v>5</v>
      </c>
      <c r="M103" s="238"/>
      <c r="N103" s="239" t="s">
        <v>5</v>
      </c>
      <c r="O103" s="208" t="s">
        <v>42</v>
      </c>
      <c r="P103" s="144">
        <f>I103+J103</f>
        <v>0</v>
      </c>
      <c r="Q103" s="144">
        <f>ROUND(I103*H103,2)</f>
        <v>0</v>
      </c>
      <c r="R103" s="144">
        <f>ROUND(J103*H103,2)</f>
        <v>0</v>
      </c>
      <c r="S103" s="39"/>
      <c r="T103" s="209">
        <f>S103*H103</f>
        <v>0</v>
      </c>
      <c r="U103" s="209">
        <v>0</v>
      </c>
      <c r="V103" s="209">
        <f>U103*H103</f>
        <v>0</v>
      </c>
      <c r="W103" s="209">
        <v>0</v>
      </c>
      <c r="X103" s="210">
        <f>W103*H103</f>
        <v>0</v>
      </c>
      <c r="AR103" s="17" t="s">
        <v>220</v>
      </c>
      <c r="AT103" s="17" t="s">
        <v>221</v>
      </c>
      <c r="AU103" s="17" t="s">
        <v>83</v>
      </c>
      <c r="AY103" s="17" t="s">
        <v>171</v>
      </c>
      <c r="BE103" s="211">
        <f>IF(O103="základní",K103,0)</f>
        <v>0</v>
      </c>
      <c r="BF103" s="211">
        <f>IF(O103="snížená",K103,0)</f>
        <v>0</v>
      </c>
      <c r="BG103" s="211">
        <f>IF(O103="zákl. přenesená",K103,0)</f>
        <v>0</v>
      </c>
      <c r="BH103" s="211">
        <f>IF(O103="sníž. přenesená",K103,0)</f>
        <v>0</v>
      </c>
      <c r="BI103" s="211">
        <f>IF(O103="nulová",K103,0)</f>
        <v>0</v>
      </c>
      <c r="BJ103" s="17" t="s">
        <v>81</v>
      </c>
      <c r="BK103" s="211">
        <f>ROUND(P103*H103,2)</f>
        <v>0</v>
      </c>
      <c r="BL103" s="17" t="s">
        <v>177</v>
      </c>
      <c r="BM103" s="17" t="s">
        <v>253</v>
      </c>
    </row>
    <row r="104" spans="2:65" s="45" customFormat="1" ht="27" x14ac:dyDescent="0.3">
      <c r="B104" s="38"/>
      <c r="D104" s="212" t="s">
        <v>179</v>
      </c>
      <c r="F104" s="213" t="s">
        <v>2755</v>
      </c>
      <c r="M104" s="38"/>
      <c r="N104" s="214"/>
      <c r="O104" s="39"/>
      <c r="P104" s="39"/>
      <c r="Q104" s="39"/>
      <c r="R104" s="39"/>
      <c r="S104" s="39"/>
      <c r="T104" s="39"/>
      <c r="U104" s="39"/>
      <c r="V104" s="39"/>
      <c r="W104" s="39"/>
      <c r="X104" s="87"/>
      <c r="AT104" s="17" t="s">
        <v>179</v>
      </c>
      <c r="AU104" s="17" t="s">
        <v>83</v>
      </c>
    </row>
    <row r="105" spans="2:65" s="216" customFormat="1" ht="13.5" x14ac:dyDescent="0.3">
      <c r="B105" s="215"/>
      <c r="D105" s="212" t="s">
        <v>181</v>
      </c>
      <c r="E105" s="217" t="s">
        <v>5</v>
      </c>
      <c r="F105" s="218" t="s">
        <v>960</v>
      </c>
      <c r="H105" s="219">
        <v>2</v>
      </c>
      <c r="M105" s="215"/>
      <c r="N105" s="220"/>
      <c r="O105" s="221"/>
      <c r="P105" s="221"/>
      <c r="Q105" s="221"/>
      <c r="R105" s="221"/>
      <c r="S105" s="221"/>
      <c r="T105" s="221"/>
      <c r="U105" s="221"/>
      <c r="V105" s="221"/>
      <c r="W105" s="221"/>
      <c r="X105" s="222"/>
      <c r="AT105" s="217" t="s">
        <v>181</v>
      </c>
      <c r="AU105" s="217" t="s">
        <v>83</v>
      </c>
      <c r="AV105" s="216" t="s">
        <v>83</v>
      </c>
      <c r="AW105" s="216" t="s">
        <v>7</v>
      </c>
      <c r="AX105" s="216" t="s">
        <v>73</v>
      </c>
      <c r="AY105" s="217" t="s">
        <v>171</v>
      </c>
    </row>
    <row r="106" spans="2:65" s="224" customFormat="1" ht="13.5" x14ac:dyDescent="0.3">
      <c r="B106" s="223"/>
      <c r="D106" s="212" t="s">
        <v>181</v>
      </c>
      <c r="E106" s="225" t="s">
        <v>5</v>
      </c>
      <c r="F106" s="226" t="s">
        <v>205</v>
      </c>
      <c r="H106" s="227">
        <v>2</v>
      </c>
      <c r="M106" s="223"/>
      <c r="N106" s="228"/>
      <c r="O106" s="229"/>
      <c r="P106" s="229"/>
      <c r="Q106" s="229"/>
      <c r="R106" s="229"/>
      <c r="S106" s="229"/>
      <c r="T106" s="229"/>
      <c r="U106" s="229"/>
      <c r="V106" s="229"/>
      <c r="W106" s="229"/>
      <c r="X106" s="230"/>
      <c r="AT106" s="225" t="s">
        <v>181</v>
      </c>
      <c r="AU106" s="225" t="s">
        <v>83</v>
      </c>
      <c r="AV106" s="224" t="s">
        <v>177</v>
      </c>
      <c r="AW106" s="224" t="s">
        <v>7</v>
      </c>
      <c r="AX106" s="224" t="s">
        <v>81</v>
      </c>
      <c r="AY106" s="225" t="s">
        <v>171</v>
      </c>
    </row>
    <row r="107" spans="2:65" s="45" customFormat="1" ht="16.5" customHeight="1" x14ac:dyDescent="0.3">
      <c r="B107" s="38"/>
      <c r="C107" s="201" t="s">
        <v>199</v>
      </c>
      <c r="D107" s="201" t="s">
        <v>173</v>
      </c>
      <c r="E107" s="202" t="s">
        <v>2770</v>
      </c>
      <c r="F107" s="203" t="s">
        <v>2771</v>
      </c>
      <c r="G107" s="204" t="s">
        <v>224</v>
      </c>
      <c r="H107" s="205">
        <v>10</v>
      </c>
      <c r="I107" s="7"/>
      <c r="J107" s="7"/>
      <c r="K107" s="206">
        <f>ROUND(P107*H107,2)</f>
        <v>0</v>
      </c>
      <c r="L107" s="203" t="s">
        <v>5</v>
      </c>
      <c r="M107" s="38"/>
      <c r="N107" s="207" t="s">
        <v>5</v>
      </c>
      <c r="O107" s="208" t="s">
        <v>42</v>
      </c>
      <c r="P107" s="144">
        <f>I107+J107</f>
        <v>0</v>
      </c>
      <c r="Q107" s="144">
        <f>ROUND(I107*H107,2)</f>
        <v>0</v>
      </c>
      <c r="R107" s="144">
        <f>ROUND(J107*H107,2)</f>
        <v>0</v>
      </c>
      <c r="S107" s="39"/>
      <c r="T107" s="209">
        <f>S107*H107</f>
        <v>0</v>
      </c>
      <c r="U107" s="209">
        <v>0</v>
      </c>
      <c r="V107" s="209">
        <f>U107*H107</f>
        <v>0</v>
      </c>
      <c r="W107" s="209">
        <v>0</v>
      </c>
      <c r="X107" s="210">
        <f>W107*H107</f>
        <v>0</v>
      </c>
      <c r="AR107" s="17" t="s">
        <v>177</v>
      </c>
      <c r="AT107" s="17" t="s">
        <v>173</v>
      </c>
      <c r="AU107" s="17" t="s">
        <v>83</v>
      </c>
      <c r="AY107" s="17" t="s">
        <v>171</v>
      </c>
      <c r="BE107" s="211">
        <f>IF(O107="základní",K107,0)</f>
        <v>0</v>
      </c>
      <c r="BF107" s="211">
        <f>IF(O107="snížená",K107,0)</f>
        <v>0</v>
      </c>
      <c r="BG107" s="211">
        <f>IF(O107="zákl. přenesená",K107,0)</f>
        <v>0</v>
      </c>
      <c r="BH107" s="211">
        <f>IF(O107="sníž. přenesená",K107,0)</f>
        <v>0</v>
      </c>
      <c r="BI107" s="211">
        <f>IF(O107="nulová",K107,0)</f>
        <v>0</v>
      </c>
      <c r="BJ107" s="17" t="s">
        <v>81</v>
      </c>
      <c r="BK107" s="211">
        <f>ROUND(P107*H107,2)</f>
        <v>0</v>
      </c>
      <c r="BL107" s="17" t="s">
        <v>177</v>
      </c>
      <c r="BM107" s="17" t="s">
        <v>260</v>
      </c>
    </row>
    <row r="108" spans="2:65" s="45" customFormat="1" ht="27" x14ac:dyDescent="0.3">
      <c r="B108" s="38"/>
      <c r="C108" s="39"/>
      <c r="D108" s="262" t="s">
        <v>179</v>
      </c>
      <c r="E108" s="39"/>
      <c r="F108" s="269" t="s">
        <v>2755</v>
      </c>
      <c r="G108" s="39"/>
      <c r="H108" s="39"/>
      <c r="I108" s="39"/>
      <c r="J108" s="39"/>
      <c r="K108" s="39"/>
      <c r="L108" s="39"/>
      <c r="M108" s="38"/>
      <c r="N108" s="214"/>
      <c r="O108" s="39"/>
      <c r="P108" s="39"/>
      <c r="Q108" s="39"/>
      <c r="R108" s="39"/>
      <c r="S108" s="39"/>
      <c r="T108" s="39"/>
      <c r="U108" s="39"/>
      <c r="V108" s="39"/>
      <c r="W108" s="39"/>
      <c r="X108" s="87"/>
      <c r="AT108" s="17" t="s">
        <v>179</v>
      </c>
      <c r="AU108" s="17" t="s">
        <v>83</v>
      </c>
    </row>
    <row r="109" spans="2:65" s="216" customFormat="1" ht="13.5" x14ac:dyDescent="0.3">
      <c r="B109" s="215"/>
      <c r="D109" s="212" t="s">
        <v>181</v>
      </c>
      <c r="E109" s="217" t="s">
        <v>5</v>
      </c>
      <c r="F109" s="218" t="s">
        <v>2772</v>
      </c>
      <c r="H109" s="219">
        <v>10</v>
      </c>
      <c r="M109" s="215"/>
      <c r="N109" s="220"/>
      <c r="O109" s="221"/>
      <c r="P109" s="221"/>
      <c r="Q109" s="221"/>
      <c r="R109" s="221"/>
      <c r="S109" s="221"/>
      <c r="T109" s="221"/>
      <c r="U109" s="221"/>
      <c r="V109" s="221"/>
      <c r="W109" s="221"/>
      <c r="X109" s="222"/>
      <c r="AT109" s="217" t="s">
        <v>181</v>
      </c>
      <c r="AU109" s="217" t="s">
        <v>83</v>
      </c>
      <c r="AV109" s="216" t="s">
        <v>83</v>
      </c>
      <c r="AW109" s="216" t="s">
        <v>7</v>
      </c>
      <c r="AX109" s="216" t="s">
        <v>73</v>
      </c>
      <c r="AY109" s="217" t="s">
        <v>171</v>
      </c>
    </row>
    <row r="110" spans="2:65" s="224" customFormat="1" ht="13.5" x14ac:dyDescent="0.3">
      <c r="B110" s="223"/>
      <c r="D110" s="212" t="s">
        <v>181</v>
      </c>
      <c r="E110" s="225" t="s">
        <v>5</v>
      </c>
      <c r="F110" s="226" t="s">
        <v>205</v>
      </c>
      <c r="H110" s="227">
        <v>10</v>
      </c>
      <c r="M110" s="223"/>
      <c r="N110" s="228"/>
      <c r="O110" s="229"/>
      <c r="P110" s="229"/>
      <c r="Q110" s="229"/>
      <c r="R110" s="229"/>
      <c r="S110" s="229"/>
      <c r="T110" s="229"/>
      <c r="U110" s="229"/>
      <c r="V110" s="229"/>
      <c r="W110" s="229"/>
      <c r="X110" s="230"/>
      <c r="AT110" s="225" t="s">
        <v>181</v>
      </c>
      <c r="AU110" s="225" t="s">
        <v>83</v>
      </c>
      <c r="AV110" s="224" t="s">
        <v>177</v>
      </c>
      <c r="AW110" s="224" t="s">
        <v>7</v>
      </c>
      <c r="AX110" s="224" t="s">
        <v>81</v>
      </c>
      <c r="AY110" s="225" t="s">
        <v>171</v>
      </c>
    </row>
    <row r="111" spans="2:65" s="45" customFormat="1" ht="16.5" customHeight="1" x14ac:dyDescent="0.3">
      <c r="B111" s="38"/>
      <c r="C111" s="201" t="s">
        <v>206</v>
      </c>
      <c r="D111" s="201" t="s">
        <v>173</v>
      </c>
      <c r="E111" s="202" t="s">
        <v>2773</v>
      </c>
      <c r="F111" s="203" t="s">
        <v>2774</v>
      </c>
      <c r="G111" s="204" t="s">
        <v>224</v>
      </c>
      <c r="H111" s="205">
        <v>7</v>
      </c>
      <c r="I111" s="7"/>
      <c r="J111" s="7"/>
      <c r="K111" s="206">
        <f>ROUND(P111*H111,2)</f>
        <v>0</v>
      </c>
      <c r="L111" s="203" t="s">
        <v>5</v>
      </c>
      <c r="M111" s="38"/>
      <c r="N111" s="207" t="s">
        <v>5</v>
      </c>
      <c r="O111" s="208" t="s">
        <v>42</v>
      </c>
      <c r="P111" s="144">
        <f>I111+J111</f>
        <v>0</v>
      </c>
      <c r="Q111" s="144">
        <f>ROUND(I111*H111,2)</f>
        <v>0</v>
      </c>
      <c r="R111" s="144">
        <f>ROUND(J111*H111,2)</f>
        <v>0</v>
      </c>
      <c r="S111" s="39"/>
      <c r="T111" s="209">
        <f>S111*H111</f>
        <v>0</v>
      </c>
      <c r="U111" s="209">
        <v>0</v>
      </c>
      <c r="V111" s="209">
        <f>U111*H111</f>
        <v>0</v>
      </c>
      <c r="W111" s="209">
        <v>0</v>
      </c>
      <c r="X111" s="210">
        <f>W111*H111</f>
        <v>0</v>
      </c>
      <c r="AR111" s="17" t="s">
        <v>177</v>
      </c>
      <c r="AT111" s="17" t="s">
        <v>173</v>
      </c>
      <c r="AU111" s="17" t="s">
        <v>83</v>
      </c>
      <c r="AY111" s="17" t="s">
        <v>171</v>
      </c>
      <c r="BE111" s="211">
        <f>IF(O111="základní",K111,0)</f>
        <v>0</v>
      </c>
      <c r="BF111" s="211">
        <f>IF(O111="snížená",K111,0)</f>
        <v>0</v>
      </c>
      <c r="BG111" s="211">
        <f>IF(O111="zákl. přenesená",K111,0)</f>
        <v>0</v>
      </c>
      <c r="BH111" s="211">
        <f>IF(O111="sníž. přenesená",K111,0)</f>
        <v>0</v>
      </c>
      <c r="BI111" s="211">
        <f>IF(O111="nulová",K111,0)</f>
        <v>0</v>
      </c>
      <c r="BJ111" s="17" t="s">
        <v>81</v>
      </c>
      <c r="BK111" s="211">
        <f>ROUND(P111*H111,2)</f>
        <v>0</v>
      </c>
      <c r="BL111" s="17" t="s">
        <v>177</v>
      </c>
      <c r="BM111" s="17" t="s">
        <v>270</v>
      </c>
    </row>
    <row r="112" spans="2:65" s="45" customFormat="1" ht="27" x14ac:dyDescent="0.3">
      <c r="B112" s="38"/>
      <c r="D112" s="212" t="s">
        <v>179</v>
      </c>
      <c r="F112" s="213" t="s">
        <v>2755</v>
      </c>
      <c r="M112" s="38"/>
      <c r="N112" s="214"/>
      <c r="O112" s="39"/>
      <c r="P112" s="39"/>
      <c r="Q112" s="39"/>
      <c r="R112" s="39"/>
      <c r="S112" s="39"/>
      <c r="T112" s="39"/>
      <c r="U112" s="39"/>
      <c r="V112" s="39"/>
      <c r="W112" s="39"/>
      <c r="X112" s="87"/>
      <c r="AT112" s="17" t="s">
        <v>179</v>
      </c>
      <c r="AU112" s="17" t="s">
        <v>83</v>
      </c>
    </row>
    <row r="113" spans="2:65" s="216" customFormat="1" ht="13.5" x14ac:dyDescent="0.3">
      <c r="B113" s="215"/>
      <c r="C113" s="221"/>
      <c r="D113" s="262" t="s">
        <v>181</v>
      </c>
      <c r="E113" s="267" t="s">
        <v>5</v>
      </c>
      <c r="F113" s="271" t="s">
        <v>2775</v>
      </c>
      <c r="G113" s="221"/>
      <c r="H113" s="273">
        <v>7</v>
      </c>
      <c r="I113" s="221"/>
      <c r="J113" s="221"/>
      <c r="K113" s="221"/>
      <c r="L113" s="221"/>
      <c r="M113" s="215"/>
      <c r="N113" s="220"/>
      <c r="O113" s="221"/>
      <c r="P113" s="221"/>
      <c r="Q113" s="221"/>
      <c r="R113" s="221"/>
      <c r="S113" s="221"/>
      <c r="T113" s="221"/>
      <c r="U113" s="221"/>
      <c r="V113" s="221"/>
      <c r="W113" s="221"/>
      <c r="X113" s="222"/>
      <c r="AT113" s="217" t="s">
        <v>181</v>
      </c>
      <c r="AU113" s="217" t="s">
        <v>83</v>
      </c>
      <c r="AV113" s="216" t="s">
        <v>83</v>
      </c>
      <c r="AW113" s="216" t="s">
        <v>7</v>
      </c>
      <c r="AX113" s="216" t="s">
        <v>73</v>
      </c>
      <c r="AY113" s="217" t="s">
        <v>171</v>
      </c>
    </row>
    <row r="114" spans="2:65" s="224" customFormat="1" ht="13.5" x14ac:dyDescent="0.3">
      <c r="B114" s="223"/>
      <c r="D114" s="212" t="s">
        <v>181</v>
      </c>
      <c r="E114" s="225" t="s">
        <v>5</v>
      </c>
      <c r="F114" s="226" t="s">
        <v>205</v>
      </c>
      <c r="H114" s="227">
        <v>7</v>
      </c>
      <c r="M114" s="223"/>
      <c r="N114" s="228"/>
      <c r="O114" s="229"/>
      <c r="P114" s="229"/>
      <c r="Q114" s="229"/>
      <c r="R114" s="229"/>
      <c r="S114" s="229"/>
      <c r="T114" s="229"/>
      <c r="U114" s="229"/>
      <c r="V114" s="229"/>
      <c r="W114" s="229"/>
      <c r="X114" s="230"/>
      <c r="AT114" s="225" t="s">
        <v>181</v>
      </c>
      <c r="AU114" s="225" t="s">
        <v>83</v>
      </c>
      <c r="AV114" s="224" t="s">
        <v>177</v>
      </c>
      <c r="AW114" s="224" t="s">
        <v>7</v>
      </c>
      <c r="AX114" s="224" t="s">
        <v>81</v>
      </c>
      <c r="AY114" s="225" t="s">
        <v>171</v>
      </c>
    </row>
    <row r="115" spans="2:65" s="45" customFormat="1" ht="16.5" customHeight="1" x14ac:dyDescent="0.3">
      <c r="B115" s="38"/>
      <c r="C115" s="201" t="s">
        <v>214</v>
      </c>
      <c r="D115" s="201" t="s">
        <v>173</v>
      </c>
      <c r="E115" s="202" t="s">
        <v>2776</v>
      </c>
      <c r="F115" s="203" t="s">
        <v>2777</v>
      </c>
      <c r="G115" s="204" t="s">
        <v>241</v>
      </c>
      <c r="H115" s="205">
        <v>1.5</v>
      </c>
      <c r="I115" s="7"/>
      <c r="J115" s="7"/>
      <c r="K115" s="206">
        <f>ROUND(P115*H115,2)</f>
        <v>0</v>
      </c>
      <c r="L115" s="203" t="s">
        <v>5</v>
      </c>
      <c r="M115" s="38"/>
      <c r="N115" s="207" t="s">
        <v>5</v>
      </c>
      <c r="O115" s="208" t="s">
        <v>42</v>
      </c>
      <c r="P115" s="144">
        <f>I115+J115</f>
        <v>0</v>
      </c>
      <c r="Q115" s="144">
        <f>ROUND(I115*H115,2)</f>
        <v>0</v>
      </c>
      <c r="R115" s="144">
        <f>ROUND(J115*H115,2)</f>
        <v>0</v>
      </c>
      <c r="S115" s="39"/>
      <c r="T115" s="209">
        <f>S115*H115</f>
        <v>0</v>
      </c>
      <c r="U115" s="209">
        <v>0</v>
      </c>
      <c r="V115" s="209">
        <f>U115*H115</f>
        <v>0</v>
      </c>
      <c r="W115" s="209">
        <v>0</v>
      </c>
      <c r="X115" s="210">
        <f>W115*H115</f>
        <v>0</v>
      </c>
      <c r="AR115" s="17" t="s">
        <v>177</v>
      </c>
      <c r="AT115" s="17" t="s">
        <v>173</v>
      </c>
      <c r="AU115" s="17" t="s">
        <v>83</v>
      </c>
      <c r="AY115" s="17" t="s">
        <v>171</v>
      </c>
      <c r="BE115" s="211">
        <f>IF(O115="základní",K115,0)</f>
        <v>0</v>
      </c>
      <c r="BF115" s="211">
        <f>IF(O115="snížená",K115,0)</f>
        <v>0</v>
      </c>
      <c r="BG115" s="211">
        <f>IF(O115="zákl. přenesená",K115,0)</f>
        <v>0</v>
      </c>
      <c r="BH115" s="211">
        <f>IF(O115="sníž. přenesená",K115,0)</f>
        <v>0</v>
      </c>
      <c r="BI115" s="211">
        <f>IF(O115="nulová",K115,0)</f>
        <v>0</v>
      </c>
      <c r="BJ115" s="17" t="s">
        <v>81</v>
      </c>
      <c r="BK115" s="211">
        <f>ROUND(P115*H115,2)</f>
        <v>0</v>
      </c>
      <c r="BL115" s="17" t="s">
        <v>177</v>
      </c>
      <c r="BM115" s="17" t="s">
        <v>277</v>
      </c>
    </row>
    <row r="116" spans="2:65" s="45" customFormat="1" ht="27" x14ac:dyDescent="0.3">
      <c r="B116" s="38"/>
      <c r="D116" s="212" t="s">
        <v>179</v>
      </c>
      <c r="F116" s="213" t="s">
        <v>2755</v>
      </c>
      <c r="M116" s="38"/>
      <c r="N116" s="214"/>
      <c r="O116" s="39"/>
      <c r="P116" s="39"/>
      <c r="Q116" s="39"/>
      <c r="R116" s="39"/>
      <c r="S116" s="39"/>
      <c r="T116" s="39"/>
      <c r="U116" s="39"/>
      <c r="V116" s="39"/>
      <c r="W116" s="39"/>
      <c r="X116" s="87"/>
      <c r="AT116" s="17" t="s">
        <v>179</v>
      </c>
      <c r="AU116" s="17" t="s">
        <v>83</v>
      </c>
    </row>
    <row r="117" spans="2:65" s="216" customFormat="1" ht="13.5" x14ac:dyDescent="0.3">
      <c r="B117" s="215"/>
      <c r="D117" s="212" t="s">
        <v>181</v>
      </c>
      <c r="E117" s="217" t="s">
        <v>5</v>
      </c>
      <c r="F117" s="218" t="s">
        <v>2778</v>
      </c>
      <c r="H117" s="219">
        <v>1.5</v>
      </c>
      <c r="M117" s="215"/>
      <c r="N117" s="220"/>
      <c r="O117" s="221"/>
      <c r="P117" s="221"/>
      <c r="Q117" s="221"/>
      <c r="R117" s="221"/>
      <c r="S117" s="221"/>
      <c r="T117" s="221"/>
      <c r="U117" s="221"/>
      <c r="V117" s="221"/>
      <c r="W117" s="221"/>
      <c r="X117" s="222"/>
      <c r="AT117" s="217" t="s">
        <v>181</v>
      </c>
      <c r="AU117" s="217" t="s">
        <v>83</v>
      </c>
      <c r="AV117" s="216" t="s">
        <v>83</v>
      </c>
      <c r="AW117" s="216" t="s">
        <v>7</v>
      </c>
      <c r="AX117" s="216" t="s">
        <v>73</v>
      </c>
      <c r="AY117" s="217" t="s">
        <v>171</v>
      </c>
    </row>
    <row r="118" spans="2:65" s="224" customFormat="1" ht="13.5" x14ac:dyDescent="0.3">
      <c r="B118" s="223"/>
      <c r="C118" s="229"/>
      <c r="D118" s="262" t="s">
        <v>181</v>
      </c>
      <c r="E118" s="265" t="s">
        <v>5</v>
      </c>
      <c r="F118" s="270" t="s">
        <v>205</v>
      </c>
      <c r="G118" s="229"/>
      <c r="H118" s="272">
        <v>1.5</v>
      </c>
      <c r="I118" s="229"/>
      <c r="J118" s="229"/>
      <c r="K118" s="229"/>
      <c r="L118" s="229"/>
      <c r="M118" s="223"/>
      <c r="N118" s="228"/>
      <c r="O118" s="229"/>
      <c r="P118" s="229"/>
      <c r="Q118" s="229"/>
      <c r="R118" s="229"/>
      <c r="S118" s="229"/>
      <c r="T118" s="229"/>
      <c r="U118" s="229"/>
      <c r="V118" s="229"/>
      <c r="W118" s="229"/>
      <c r="X118" s="230"/>
      <c r="AT118" s="225" t="s">
        <v>181</v>
      </c>
      <c r="AU118" s="225" t="s">
        <v>83</v>
      </c>
      <c r="AV118" s="224" t="s">
        <v>177</v>
      </c>
      <c r="AW118" s="224" t="s">
        <v>7</v>
      </c>
      <c r="AX118" s="224" t="s">
        <v>81</v>
      </c>
      <c r="AY118" s="225" t="s">
        <v>171</v>
      </c>
    </row>
    <row r="119" spans="2:65" s="45" customFormat="1" ht="16.5" customHeight="1" x14ac:dyDescent="0.3">
      <c r="B119" s="38"/>
      <c r="C119" s="201" t="s">
        <v>220</v>
      </c>
      <c r="D119" s="201" t="s">
        <v>173</v>
      </c>
      <c r="E119" s="202" t="s">
        <v>2779</v>
      </c>
      <c r="F119" s="203" t="s">
        <v>2780</v>
      </c>
      <c r="G119" s="204" t="s">
        <v>241</v>
      </c>
      <c r="H119" s="205">
        <v>2.5</v>
      </c>
      <c r="I119" s="7"/>
      <c r="J119" s="7"/>
      <c r="K119" s="206">
        <f>ROUND(P119*H119,2)</f>
        <v>0</v>
      </c>
      <c r="L119" s="203" t="s">
        <v>5</v>
      </c>
      <c r="M119" s="38"/>
      <c r="N119" s="207" t="s">
        <v>5</v>
      </c>
      <c r="O119" s="208" t="s">
        <v>42</v>
      </c>
      <c r="P119" s="144">
        <f>I119+J119</f>
        <v>0</v>
      </c>
      <c r="Q119" s="144">
        <f>ROUND(I119*H119,2)</f>
        <v>0</v>
      </c>
      <c r="R119" s="144">
        <f>ROUND(J119*H119,2)</f>
        <v>0</v>
      </c>
      <c r="S119" s="39"/>
      <c r="T119" s="209">
        <f>S119*H119</f>
        <v>0</v>
      </c>
      <c r="U119" s="209">
        <v>0</v>
      </c>
      <c r="V119" s="209">
        <f>U119*H119</f>
        <v>0</v>
      </c>
      <c r="W119" s="209">
        <v>0</v>
      </c>
      <c r="X119" s="210">
        <f>W119*H119</f>
        <v>0</v>
      </c>
      <c r="AR119" s="17" t="s">
        <v>177</v>
      </c>
      <c r="AT119" s="17" t="s">
        <v>173</v>
      </c>
      <c r="AU119" s="17" t="s">
        <v>83</v>
      </c>
      <c r="AY119" s="17" t="s">
        <v>171</v>
      </c>
      <c r="BE119" s="211">
        <f>IF(O119="základní",K119,0)</f>
        <v>0</v>
      </c>
      <c r="BF119" s="211">
        <f>IF(O119="snížená",K119,0)</f>
        <v>0</v>
      </c>
      <c r="BG119" s="211">
        <f>IF(O119="zákl. přenesená",K119,0)</f>
        <v>0</v>
      </c>
      <c r="BH119" s="211">
        <f>IF(O119="sníž. přenesená",K119,0)</f>
        <v>0</v>
      </c>
      <c r="BI119" s="211">
        <f>IF(O119="nulová",K119,0)</f>
        <v>0</v>
      </c>
      <c r="BJ119" s="17" t="s">
        <v>81</v>
      </c>
      <c r="BK119" s="211">
        <f>ROUND(P119*H119,2)</f>
        <v>0</v>
      </c>
      <c r="BL119" s="17" t="s">
        <v>177</v>
      </c>
      <c r="BM119" s="17" t="s">
        <v>284</v>
      </c>
    </row>
    <row r="120" spans="2:65" s="45" customFormat="1" ht="27" x14ac:dyDescent="0.3">
      <c r="B120" s="38"/>
      <c r="D120" s="212" t="s">
        <v>179</v>
      </c>
      <c r="F120" s="213" t="s">
        <v>2755</v>
      </c>
      <c r="M120" s="38"/>
      <c r="N120" s="214"/>
      <c r="O120" s="39"/>
      <c r="P120" s="39"/>
      <c r="Q120" s="39"/>
      <c r="R120" s="39"/>
      <c r="S120" s="39"/>
      <c r="T120" s="39"/>
      <c r="U120" s="39"/>
      <c r="V120" s="39"/>
      <c r="W120" s="39"/>
      <c r="X120" s="87"/>
      <c r="AT120" s="17" t="s">
        <v>179</v>
      </c>
      <c r="AU120" s="17" t="s">
        <v>83</v>
      </c>
    </row>
    <row r="121" spans="2:65" s="216" customFormat="1" ht="13.5" x14ac:dyDescent="0.3">
      <c r="B121" s="215"/>
      <c r="D121" s="212" t="s">
        <v>181</v>
      </c>
      <c r="E121" s="217" t="s">
        <v>5</v>
      </c>
      <c r="F121" s="218" t="s">
        <v>2781</v>
      </c>
      <c r="H121" s="219">
        <v>2.5</v>
      </c>
      <c r="M121" s="215"/>
      <c r="N121" s="220"/>
      <c r="O121" s="221"/>
      <c r="P121" s="221"/>
      <c r="Q121" s="221"/>
      <c r="R121" s="221"/>
      <c r="S121" s="221"/>
      <c r="T121" s="221"/>
      <c r="U121" s="221"/>
      <c r="V121" s="221"/>
      <c r="W121" s="221"/>
      <c r="X121" s="222"/>
      <c r="AT121" s="217" t="s">
        <v>181</v>
      </c>
      <c r="AU121" s="217" t="s">
        <v>83</v>
      </c>
      <c r="AV121" s="216" t="s">
        <v>83</v>
      </c>
      <c r="AW121" s="216" t="s">
        <v>7</v>
      </c>
      <c r="AX121" s="216" t="s">
        <v>73</v>
      </c>
      <c r="AY121" s="217" t="s">
        <v>171</v>
      </c>
    </row>
    <row r="122" spans="2:65" s="224" customFormat="1" ht="13.5" x14ac:dyDescent="0.3">
      <c r="B122" s="223"/>
      <c r="D122" s="212" t="s">
        <v>181</v>
      </c>
      <c r="E122" s="225" t="s">
        <v>5</v>
      </c>
      <c r="F122" s="226" t="s">
        <v>205</v>
      </c>
      <c r="H122" s="227">
        <v>2.5</v>
      </c>
      <c r="M122" s="223"/>
      <c r="N122" s="228"/>
      <c r="O122" s="229"/>
      <c r="P122" s="229"/>
      <c r="Q122" s="229"/>
      <c r="R122" s="229"/>
      <c r="S122" s="229"/>
      <c r="T122" s="229"/>
      <c r="U122" s="229"/>
      <c r="V122" s="229"/>
      <c r="W122" s="229"/>
      <c r="X122" s="230"/>
      <c r="AT122" s="225" t="s">
        <v>181</v>
      </c>
      <c r="AU122" s="225" t="s">
        <v>83</v>
      </c>
      <c r="AV122" s="224" t="s">
        <v>177</v>
      </c>
      <c r="AW122" s="224" t="s">
        <v>7</v>
      </c>
      <c r="AX122" s="224" t="s">
        <v>81</v>
      </c>
      <c r="AY122" s="225" t="s">
        <v>171</v>
      </c>
    </row>
    <row r="123" spans="2:65" s="45" customFormat="1" ht="16.5" customHeight="1" x14ac:dyDescent="0.3">
      <c r="B123" s="38"/>
      <c r="C123" s="231" t="s">
        <v>227</v>
      </c>
      <c r="D123" s="231" t="s">
        <v>221</v>
      </c>
      <c r="E123" s="232" t="s">
        <v>2782</v>
      </c>
      <c r="F123" s="233" t="s">
        <v>2783</v>
      </c>
      <c r="G123" s="234" t="s">
        <v>241</v>
      </c>
      <c r="H123" s="235">
        <v>15</v>
      </c>
      <c r="I123" s="8"/>
      <c r="J123" s="236"/>
      <c r="K123" s="237">
        <f>ROUND(P123*H123,2)</f>
        <v>0</v>
      </c>
      <c r="L123" s="233" t="s">
        <v>5</v>
      </c>
      <c r="M123" s="238"/>
      <c r="N123" s="239" t="s">
        <v>5</v>
      </c>
      <c r="O123" s="208" t="s">
        <v>42</v>
      </c>
      <c r="P123" s="144">
        <f>I123+J123</f>
        <v>0</v>
      </c>
      <c r="Q123" s="144">
        <f>ROUND(I123*H123,2)</f>
        <v>0</v>
      </c>
      <c r="R123" s="144">
        <f>ROUND(J123*H123,2)</f>
        <v>0</v>
      </c>
      <c r="S123" s="39"/>
      <c r="T123" s="209">
        <f>S123*H123</f>
        <v>0</v>
      </c>
      <c r="U123" s="209">
        <v>0</v>
      </c>
      <c r="V123" s="209">
        <f>U123*H123</f>
        <v>0</v>
      </c>
      <c r="W123" s="209">
        <v>0</v>
      </c>
      <c r="X123" s="210">
        <f>W123*H123</f>
        <v>0</v>
      </c>
      <c r="AR123" s="17" t="s">
        <v>220</v>
      </c>
      <c r="AT123" s="17" t="s">
        <v>221</v>
      </c>
      <c r="AU123" s="17" t="s">
        <v>83</v>
      </c>
      <c r="AY123" s="17" t="s">
        <v>171</v>
      </c>
      <c r="BE123" s="211">
        <f>IF(O123="základní",K123,0)</f>
        <v>0</v>
      </c>
      <c r="BF123" s="211">
        <f>IF(O123="snížená",K123,0)</f>
        <v>0</v>
      </c>
      <c r="BG123" s="211">
        <f>IF(O123="zákl. přenesená",K123,0)</f>
        <v>0</v>
      </c>
      <c r="BH123" s="211">
        <f>IF(O123="sníž. přenesená",K123,0)</f>
        <v>0</v>
      </c>
      <c r="BI123" s="211">
        <f>IF(O123="nulová",K123,0)</f>
        <v>0</v>
      </c>
      <c r="BJ123" s="17" t="s">
        <v>81</v>
      </c>
      <c r="BK123" s="211">
        <f>ROUND(P123*H123,2)</f>
        <v>0</v>
      </c>
      <c r="BL123" s="17" t="s">
        <v>177</v>
      </c>
      <c r="BM123" s="17" t="s">
        <v>294</v>
      </c>
    </row>
    <row r="124" spans="2:65" s="45" customFormat="1" ht="27" x14ac:dyDescent="0.3">
      <c r="B124" s="38"/>
      <c r="C124" s="39"/>
      <c r="D124" s="262" t="s">
        <v>179</v>
      </c>
      <c r="E124" s="39"/>
      <c r="F124" s="269" t="s">
        <v>2755</v>
      </c>
      <c r="G124" s="39"/>
      <c r="H124" s="39"/>
      <c r="I124" s="39"/>
      <c r="J124" s="39"/>
      <c r="K124" s="39"/>
      <c r="L124" s="39"/>
      <c r="M124" s="38"/>
      <c r="N124" s="214"/>
      <c r="O124" s="39"/>
      <c r="P124" s="39"/>
      <c r="Q124" s="39"/>
      <c r="R124" s="39"/>
      <c r="S124" s="39"/>
      <c r="T124" s="39"/>
      <c r="U124" s="39"/>
      <c r="V124" s="39"/>
      <c r="W124" s="39"/>
      <c r="X124" s="87"/>
      <c r="AT124" s="17" t="s">
        <v>179</v>
      </c>
      <c r="AU124" s="17" t="s">
        <v>83</v>
      </c>
    </row>
    <row r="125" spans="2:65" s="216" customFormat="1" ht="13.5" x14ac:dyDescent="0.3">
      <c r="B125" s="215"/>
      <c r="D125" s="212" t="s">
        <v>181</v>
      </c>
      <c r="E125" s="217" t="s">
        <v>5</v>
      </c>
      <c r="F125" s="218" t="s">
        <v>2784</v>
      </c>
      <c r="H125" s="219">
        <v>15</v>
      </c>
      <c r="M125" s="215"/>
      <c r="N125" s="220"/>
      <c r="O125" s="221"/>
      <c r="P125" s="221"/>
      <c r="Q125" s="221"/>
      <c r="R125" s="221"/>
      <c r="S125" s="221"/>
      <c r="T125" s="221"/>
      <c r="U125" s="221"/>
      <c r="V125" s="221"/>
      <c r="W125" s="221"/>
      <c r="X125" s="222"/>
      <c r="AT125" s="217" t="s">
        <v>181</v>
      </c>
      <c r="AU125" s="217" t="s">
        <v>83</v>
      </c>
      <c r="AV125" s="216" t="s">
        <v>83</v>
      </c>
      <c r="AW125" s="216" t="s">
        <v>7</v>
      </c>
      <c r="AX125" s="216" t="s">
        <v>73</v>
      </c>
      <c r="AY125" s="217" t="s">
        <v>171</v>
      </c>
    </row>
    <row r="126" spans="2:65" s="224" customFormat="1" ht="13.5" x14ac:dyDescent="0.3">
      <c r="B126" s="223"/>
      <c r="D126" s="212" t="s">
        <v>181</v>
      </c>
      <c r="E126" s="225" t="s">
        <v>5</v>
      </c>
      <c r="F126" s="226" t="s">
        <v>205</v>
      </c>
      <c r="H126" s="227">
        <v>15</v>
      </c>
      <c r="M126" s="223"/>
      <c r="N126" s="228"/>
      <c r="O126" s="229"/>
      <c r="P126" s="229"/>
      <c r="Q126" s="229"/>
      <c r="R126" s="229"/>
      <c r="S126" s="229"/>
      <c r="T126" s="229"/>
      <c r="U126" s="229"/>
      <c r="V126" s="229"/>
      <c r="W126" s="229"/>
      <c r="X126" s="230"/>
      <c r="AT126" s="225" t="s">
        <v>181</v>
      </c>
      <c r="AU126" s="225" t="s">
        <v>83</v>
      </c>
      <c r="AV126" s="224" t="s">
        <v>177</v>
      </c>
      <c r="AW126" s="224" t="s">
        <v>7</v>
      </c>
      <c r="AX126" s="224" t="s">
        <v>81</v>
      </c>
      <c r="AY126" s="225" t="s">
        <v>171</v>
      </c>
    </row>
    <row r="127" spans="2:65" s="45" customFormat="1" ht="25.5" customHeight="1" x14ac:dyDescent="0.3">
      <c r="B127" s="38"/>
      <c r="C127" s="201" t="s">
        <v>233</v>
      </c>
      <c r="D127" s="201" t="s">
        <v>173</v>
      </c>
      <c r="E127" s="202" t="s">
        <v>2785</v>
      </c>
      <c r="F127" s="203" t="s">
        <v>2786</v>
      </c>
      <c r="G127" s="204" t="s">
        <v>224</v>
      </c>
      <c r="H127" s="205">
        <v>1</v>
      </c>
      <c r="I127" s="7"/>
      <c r="J127" s="7"/>
      <c r="K127" s="206">
        <f>ROUND(P127*H127,2)</f>
        <v>0</v>
      </c>
      <c r="L127" s="203" t="s">
        <v>5</v>
      </c>
      <c r="M127" s="38"/>
      <c r="N127" s="207" t="s">
        <v>5</v>
      </c>
      <c r="O127" s="208" t="s">
        <v>42</v>
      </c>
      <c r="P127" s="144">
        <f>I127+J127</f>
        <v>0</v>
      </c>
      <c r="Q127" s="144">
        <f>ROUND(I127*H127,2)</f>
        <v>0</v>
      </c>
      <c r="R127" s="144">
        <f>ROUND(J127*H127,2)</f>
        <v>0</v>
      </c>
      <c r="S127" s="39"/>
      <c r="T127" s="209">
        <f>S127*H127</f>
        <v>0</v>
      </c>
      <c r="U127" s="209">
        <v>0</v>
      </c>
      <c r="V127" s="209">
        <f>U127*H127</f>
        <v>0</v>
      </c>
      <c r="W127" s="209">
        <v>0</v>
      </c>
      <c r="X127" s="210">
        <f>W127*H127</f>
        <v>0</v>
      </c>
      <c r="AR127" s="17" t="s">
        <v>177</v>
      </c>
      <c r="AT127" s="17" t="s">
        <v>173</v>
      </c>
      <c r="AU127" s="17" t="s">
        <v>83</v>
      </c>
      <c r="AY127" s="17" t="s">
        <v>171</v>
      </c>
      <c r="BE127" s="211">
        <f>IF(O127="základní",K127,0)</f>
        <v>0</v>
      </c>
      <c r="BF127" s="211">
        <f>IF(O127="snížená",K127,0)</f>
        <v>0</v>
      </c>
      <c r="BG127" s="211">
        <f>IF(O127="zákl. přenesená",K127,0)</f>
        <v>0</v>
      </c>
      <c r="BH127" s="211">
        <f>IF(O127="sníž. přenesená",K127,0)</f>
        <v>0</v>
      </c>
      <c r="BI127" s="211">
        <f>IF(O127="nulová",K127,0)</f>
        <v>0</v>
      </c>
      <c r="BJ127" s="17" t="s">
        <v>81</v>
      </c>
      <c r="BK127" s="211">
        <f>ROUND(P127*H127,2)</f>
        <v>0</v>
      </c>
      <c r="BL127" s="17" t="s">
        <v>177</v>
      </c>
      <c r="BM127" s="17" t="s">
        <v>303</v>
      </c>
    </row>
    <row r="128" spans="2:65" s="45" customFormat="1" ht="27" x14ac:dyDescent="0.3">
      <c r="B128" s="38"/>
      <c r="D128" s="212" t="s">
        <v>179</v>
      </c>
      <c r="F128" s="213" t="s">
        <v>2755</v>
      </c>
      <c r="M128" s="38"/>
      <c r="N128" s="214"/>
      <c r="O128" s="39"/>
      <c r="P128" s="39"/>
      <c r="Q128" s="39"/>
      <c r="R128" s="39"/>
      <c r="S128" s="39"/>
      <c r="T128" s="39"/>
      <c r="U128" s="39"/>
      <c r="V128" s="39"/>
      <c r="W128" s="39"/>
      <c r="X128" s="87"/>
      <c r="AT128" s="17" t="s">
        <v>179</v>
      </c>
      <c r="AU128" s="17" t="s">
        <v>83</v>
      </c>
    </row>
    <row r="129" spans="2:65" s="216" customFormat="1" ht="13.5" x14ac:dyDescent="0.3">
      <c r="B129" s="215"/>
      <c r="C129" s="221"/>
      <c r="D129" s="262" t="s">
        <v>181</v>
      </c>
      <c r="E129" s="267" t="s">
        <v>5</v>
      </c>
      <c r="F129" s="271" t="s">
        <v>81</v>
      </c>
      <c r="G129" s="221"/>
      <c r="H129" s="273">
        <v>1</v>
      </c>
      <c r="I129" s="221"/>
      <c r="J129" s="221"/>
      <c r="K129" s="221"/>
      <c r="L129" s="221"/>
      <c r="M129" s="215"/>
      <c r="N129" s="220"/>
      <c r="O129" s="221"/>
      <c r="P129" s="221"/>
      <c r="Q129" s="221"/>
      <c r="R129" s="221"/>
      <c r="S129" s="221"/>
      <c r="T129" s="221"/>
      <c r="U129" s="221"/>
      <c r="V129" s="221"/>
      <c r="W129" s="221"/>
      <c r="X129" s="222"/>
      <c r="AT129" s="217" t="s">
        <v>181</v>
      </c>
      <c r="AU129" s="217" t="s">
        <v>83</v>
      </c>
      <c r="AV129" s="216" t="s">
        <v>83</v>
      </c>
      <c r="AW129" s="216" t="s">
        <v>7</v>
      </c>
      <c r="AX129" s="216" t="s">
        <v>73</v>
      </c>
      <c r="AY129" s="217" t="s">
        <v>171</v>
      </c>
    </row>
    <row r="130" spans="2:65" s="224" customFormat="1" ht="13.5" x14ac:dyDescent="0.3">
      <c r="B130" s="223"/>
      <c r="D130" s="212" t="s">
        <v>181</v>
      </c>
      <c r="E130" s="225" t="s">
        <v>5</v>
      </c>
      <c r="F130" s="226" t="s">
        <v>205</v>
      </c>
      <c r="H130" s="227">
        <v>1</v>
      </c>
      <c r="M130" s="223"/>
      <c r="N130" s="228"/>
      <c r="O130" s="229"/>
      <c r="P130" s="229"/>
      <c r="Q130" s="229"/>
      <c r="R130" s="229"/>
      <c r="S130" s="229"/>
      <c r="T130" s="229"/>
      <c r="U130" s="229"/>
      <c r="V130" s="229"/>
      <c r="W130" s="229"/>
      <c r="X130" s="230"/>
      <c r="AT130" s="225" t="s">
        <v>181</v>
      </c>
      <c r="AU130" s="225" t="s">
        <v>83</v>
      </c>
      <c r="AV130" s="224" t="s">
        <v>177</v>
      </c>
      <c r="AW130" s="224" t="s">
        <v>7</v>
      </c>
      <c r="AX130" s="224" t="s">
        <v>81</v>
      </c>
      <c r="AY130" s="225" t="s">
        <v>171</v>
      </c>
    </row>
    <row r="131" spans="2:65" s="45" customFormat="1" ht="25.5" customHeight="1" x14ac:dyDescent="0.3">
      <c r="B131" s="38"/>
      <c r="C131" s="201" t="s">
        <v>238</v>
      </c>
      <c r="D131" s="201" t="s">
        <v>173</v>
      </c>
      <c r="E131" s="202" t="s">
        <v>2787</v>
      </c>
      <c r="F131" s="203" t="s">
        <v>2788</v>
      </c>
      <c r="G131" s="204" t="s">
        <v>224</v>
      </c>
      <c r="H131" s="205">
        <v>1</v>
      </c>
      <c r="I131" s="7"/>
      <c r="J131" s="7"/>
      <c r="K131" s="206">
        <f>ROUND(P131*H131,2)</f>
        <v>0</v>
      </c>
      <c r="L131" s="203" t="s">
        <v>5</v>
      </c>
      <c r="M131" s="38"/>
      <c r="N131" s="207" t="s">
        <v>5</v>
      </c>
      <c r="O131" s="208" t="s">
        <v>42</v>
      </c>
      <c r="P131" s="144">
        <f>I131+J131</f>
        <v>0</v>
      </c>
      <c r="Q131" s="144">
        <f>ROUND(I131*H131,2)</f>
        <v>0</v>
      </c>
      <c r="R131" s="144">
        <f>ROUND(J131*H131,2)</f>
        <v>0</v>
      </c>
      <c r="S131" s="39"/>
      <c r="T131" s="209">
        <f>S131*H131</f>
        <v>0</v>
      </c>
      <c r="U131" s="209">
        <v>0</v>
      </c>
      <c r="V131" s="209">
        <f>U131*H131</f>
        <v>0</v>
      </c>
      <c r="W131" s="209">
        <v>0</v>
      </c>
      <c r="X131" s="210">
        <f>W131*H131</f>
        <v>0</v>
      </c>
      <c r="AR131" s="17" t="s">
        <v>177</v>
      </c>
      <c r="AT131" s="17" t="s">
        <v>173</v>
      </c>
      <c r="AU131" s="17" t="s">
        <v>83</v>
      </c>
      <c r="AY131" s="17" t="s">
        <v>171</v>
      </c>
      <c r="BE131" s="211">
        <f>IF(O131="základní",K131,0)</f>
        <v>0</v>
      </c>
      <c r="BF131" s="211">
        <f>IF(O131="snížená",K131,0)</f>
        <v>0</v>
      </c>
      <c r="BG131" s="211">
        <f>IF(O131="zákl. přenesená",K131,0)</f>
        <v>0</v>
      </c>
      <c r="BH131" s="211">
        <f>IF(O131="sníž. přenesená",K131,0)</f>
        <v>0</v>
      </c>
      <c r="BI131" s="211">
        <f>IF(O131="nulová",K131,0)</f>
        <v>0</v>
      </c>
      <c r="BJ131" s="17" t="s">
        <v>81</v>
      </c>
      <c r="BK131" s="211">
        <f>ROUND(P131*H131,2)</f>
        <v>0</v>
      </c>
      <c r="BL131" s="17" t="s">
        <v>177</v>
      </c>
      <c r="BM131" s="17" t="s">
        <v>312</v>
      </c>
    </row>
    <row r="132" spans="2:65" s="45" customFormat="1" ht="27" x14ac:dyDescent="0.3">
      <c r="B132" s="38"/>
      <c r="D132" s="212" t="s">
        <v>179</v>
      </c>
      <c r="F132" s="213" t="s">
        <v>2755</v>
      </c>
      <c r="M132" s="38"/>
      <c r="N132" s="214"/>
      <c r="O132" s="39"/>
      <c r="P132" s="39"/>
      <c r="Q132" s="39"/>
      <c r="R132" s="39"/>
      <c r="S132" s="39"/>
      <c r="T132" s="39"/>
      <c r="U132" s="39"/>
      <c r="V132" s="39"/>
      <c r="W132" s="39"/>
      <c r="X132" s="87"/>
      <c r="AT132" s="17" t="s">
        <v>179</v>
      </c>
      <c r="AU132" s="17" t="s">
        <v>83</v>
      </c>
    </row>
    <row r="133" spans="2:65" s="216" customFormat="1" ht="13.5" x14ac:dyDescent="0.3">
      <c r="B133" s="215"/>
      <c r="D133" s="212" t="s">
        <v>181</v>
      </c>
      <c r="E133" s="217" t="s">
        <v>5</v>
      </c>
      <c r="F133" s="218" t="s">
        <v>81</v>
      </c>
      <c r="H133" s="219">
        <v>1</v>
      </c>
      <c r="M133" s="215"/>
      <c r="N133" s="220"/>
      <c r="O133" s="221"/>
      <c r="P133" s="221"/>
      <c r="Q133" s="221"/>
      <c r="R133" s="221"/>
      <c r="S133" s="221"/>
      <c r="T133" s="221"/>
      <c r="U133" s="221"/>
      <c r="V133" s="221"/>
      <c r="W133" s="221"/>
      <c r="X133" s="222"/>
      <c r="AT133" s="217" t="s">
        <v>181</v>
      </c>
      <c r="AU133" s="217" t="s">
        <v>83</v>
      </c>
      <c r="AV133" s="216" t="s">
        <v>83</v>
      </c>
      <c r="AW133" s="216" t="s">
        <v>7</v>
      </c>
      <c r="AX133" s="216" t="s">
        <v>73</v>
      </c>
      <c r="AY133" s="217" t="s">
        <v>171</v>
      </c>
    </row>
    <row r="134" spans="2:65" s="224" customFormat="1" ht="13.5" x14ac:dyDescent="0.3">
      <c r="B134" s="223"/>
      <c r="C134" s="229"/>
      <c r="D134" s="262" t="s">
        <v>181</v>
      </c>
      <c r="E134" s="265" t="s">
        <v>5</v>
      </c>
      <c r="F134" s="270" t="s">
        <v>205</v>
      </c>
      <c r="G134" s="229"/>
      <c r="H134" s="272">
        <v>1</v>
      </c>
      <c r="I134" s="229"/>
      <c r="J134" s="229"/>
      <c r="K134" s="229"/>
      <c r="L134" s="229"/>
      <c r="M134" s="223"/>
      <c r="N134" s="228"/>
      <c r="O134" s="229"/>
      <c r="P134" s="229"/>
      <c r="Q134" s="229"/>
      <c r="R134" s="229"/>
      <c r="S134" s="229"/>
      <c r="T134" s="229"/>
      <c r="U134" s="229"/>
      <c r="V134" s="229"/>
      <c r="W134" s="229"/>
      <c r="X134" s="230"/>
      <c r="AT134" s="225" t="s">
        <v>181</v>
      </c>
      <c r="AU134" s="225" t="s">
        <v>83</v>
      </c>
      <c r="AV134" s="224" t="s">
        <v>177</v>
      </c>
      <c r="AW134" s="224" t="s">
        <v>7</v>
      </c>
      <c r="AX134" s="224" t="s">
        <v>81</v>
      </c>
      <c r="AY134" s="225" t="s">
        <v>171</v>
      </c>
    </row>
    <row r="135" spans="2:65" s="45" customFormat="1" ht="25.5" customHeight="1" x14ac:dyDescent="0.3">
      <c r="B135" s="38"/>
      <c r="C135" s="231" t="s">
        <v>244</v>
      </c>
      <c r="D135" s="231" t="s">
        <v>221</v>
      </c>
      <c r="E135" s="232" t="s">
        <v>2789</v>
      </c>
      <c r="F135" s="233" t="s">
        <v>2790</v>
      </c>
      <c r="G135" s="234" t="s">
        <v>224</v>
      </c>
      <c r="H135" s="235">
        <v>1</v>
      </c>
      <c r="I135" s="8"/>
      <c r="J135" s="236"/>
      <c r="K135" s="237">
        <f>ROUND(P135*H135,2)</f>
        <v>0</v>
      </c>
      <c r="L135" s="233" t="s">
        <v>5</v>
      </c>
      <c r="M135" s="238"/>
      <c r="N135" s="239" t="s">
        <v>5</v>
      </c>
      <c r="O135" s="208" t="s">
        <v>42</v>
      </c>
      <c r="P135" s="144">
        <f>I135+J135</f>
        <v>0</v>
      </c>
      <c r="Q135" s="144">
        <f>ROUND(I135*H135,2)</f>
        <v>0</v>
      </c>
      <c r="R135" s="144">
        <f>ROUND(J135*H135,2)</f>
        <v>0</v>
      </c>
      <c r="S135" s="39"/>
      <c r="T135" s="209">
        <f>S135*H135</f>
        <v>0</v>
      </c>
      <c r="U135" s="209">
        <v>0</v>
      </c>
      <c r="V135" s="209">
        <f>U135*H135</f>
        <v>0</v>
      </c>
      <c r="W135" s="209">
        <v>0</v>
      </c>
      <c r="X135" s="210">
        <f>W135*H135</f>
        <v>0</v>
      </c>
      <c r="AR135" s="17" t="s">
        <v>220</v>
      </c>
      <c r="AT135" s="17" t="s">
        <v>221</v>
      </c>
      <c r="AU135" s="17" t="s">
        <v>83</v>
      </c>
      <c r="AY135" s="17" t="s">
        <v>171</v>
      </c>
      <c r="BE135" s="211">
        <f>IF(O135="základní",K135,0)</f>
        <v>0</v>
      </c>
      <c r="BF135" s="211">
        <f>IF(O135="snížená",K135,0)</f>
        <v>0</v>
      </c>
      <c r="BG135" s="211">
        <f>IF(O135="zákl. přenesená",K135,0)</f>
        <v>0</v>
      </c>
      <c r="BH135" s="211">
        <f>IF(O135="sníž. přenesená",K135,0)</f>
        <v>0</v>
      </c>
      <c r="BI135" s="211">
        <f>IF(O135="nulová",K135,0)</f>
        <v>0</v>
      </c>
      <c r="BJ135" s="17" t="s">
        <v>81</v>
      </c>
      <c r="BK135" s="211">
        <f>ROUND(P135*H135,2)</f>
        <v>0</v>
      </c>
      <c r="BL135" s="17" t="s">
        <v>177</v>
      </c>
      <c r="BM135" s="17" t="s">
        <v>323</v>
      </c>
    </row>
    <row r="136" spans="2:65" s="45" customFormat="1" ht="27" x14ac:dyDescent="0.3">
      <c r="B136" s="38"/>
      <c r="D136" s="212" t="s">
        <v>179</v>
      </c>
      <c r="F136" s="213" t="s">
        <v>2755</v>
      </c>
      <c r="M136" s="38"/>
      <c r="N136" s="214"/>
      <c r="O136" s="39"/>
      <c r="P136" s="39"/>
      <c r="Q136" s="39"/>
      <c r="R136" s="39"/>
      <c r="S136" s="39"/>
      <c r="T136" s="39"/>
      <c r="U136" s="39"/>
      <c r="V136" s="39"/>
      <c r="W136" s="39"/>
      <c r="X136" s="87"/>
      <c r="AT136" s="17" t="s">
        <v>179</v>
      </c>
      <c r="AU136" s="17" t="s">
        <v>83</v>
      </c>
    </row>
    <row r="137" spans="2:65" s="216" customFormat="1" ht="13.5" x14ac:dyDescent="0.3">
      <c r="B137" s="215"/>
      <c r="D137" s="212" t="s">
        <v>181</v>
      </c>
      <c r="E137" s="217" t="s">
        <v>5</v>
      </c>
      <c r="F137" s="218" t="s">
        <v>81</v>
      </c>
      <c r="H137" s="219">
        <v>1</v>
      </c>
      <c r="M137" s="215"/>
      <c r="N137" s="220"/>
      <c r="O137" s="221"/>
      <c r="P137" s="221"/>
      <c r="Q137" s="221"/>
      <c r="R137" s="221"/>
      <c r="S137" s="221"/>
      <c r="T137" s="221"/>
      <c r="U137" s="221"/>
      <c r="V137" s="221"/>
      <c r="W137" s="221"/>
      <c r="X137" s="222"/>
      <c r="AT137" s="217" t="s">
        <v>181</v>
      </c>
      <c r="AU137" s="217" t="s">
        <v>83</v>
      </c>
      <c r="AV137" s="216" t="s">
        <v>83</v>
      </c>
      <c r="AW137" s="216" t="s">
        <v>7</v>
      </c>
      <c r="AX137" s="216" t="s">
        <v>73</v>
      </c>
      <c r="AY137" s="217" t="s">
        <v>171</v>
      </c>
    </row>
    <row r="138" spans="2:65" s="224" customFormat="1" ht="13.5" x14ac:dyDescent="0.3">
      <c r="B138" s="223"/>
      <c r="D138" s="212" t="s">
        <v>181</v>
      </c>
      <c r="E138" s="225" t="s">
        <v>5</v>
      </c>
      <c r="F138" s="226" t="s">
        <v>205</v>
      </c>
      <c r="H138" s="227">
        <v>1</v>
      </c>
      <c r="M138" s="223"/>
      <c r="N138" s="228"/>
      <c r="O138" s="229"/>
      <c r="P138" s="229"/>
      <c r="Q138" s="229"/>
      <c r="R138" s="229"/>
      <c r="S138" s="229"/>
      <c r="T138" s="229"/>
      <c r="U138" s="229"/>
      <c r="V138" s="229"/>
      <c r="W138" s="229"/>
      <c r="X138" s="230"/>
      <c r="AT138" s="225" t="s">
        <v>181</v>
      </c>
      <c r="AU138" s="225" t="s">
        <v>83</v>
      </c>
      <c r="AV138" s="224" t="s">
        <v>177</v>
      </c>
      <c r="AW138" s="224" t="s">
        <v>7</v>
      </c>
      <c r="AX138" s="224" t="s">
        <v>81</v>
      </c>
      <c r="AY138" s="225" t="s">
        <v>171</v>
      </c>
    </row>
    <row r="139" spans="2:65" s="45" customFormat="1" ht="16.5" customHeight="1" x14ac:dyDescent="0.3">
      <c r="B139" s="38"/>
      <c r="C139" s="201" t="s">
        <v>248</v>
      </c>
      <c r="D139" s="201" t="s">
        <v>173</v>
      </c>
      <c r="E139" s="202" t="s">
        <v>2791</v>
      </c>
      <c r="F139" s="203" t="s">
        <v>2792</v>
      </c>
      <c r="G139" s="204" t="s">
        <v>241</v>
      </c>
      <c r="H139" s="205">
        <v>30</v>
      </c>
      <c r="I139" s="7"/>
      <c r="J139" s="7"/>
      <c r="K139" s="206">
        <f>ROUND(P139*H139,2)</f>
        <v>0</v>
      </c>
      <c r="L139" s="203" t="s">
        <v>5</v>
      </c>
      <c r="M139" s="38"/>
      <c r="N139" s="207" t="s">
        <v>5</v>
      </c>
      <c r="O139" s="208" t="s">
        <v>42</v>
      </c>
      <c r="P139" s="144">
        <f>I139+J139</f>
        <v>0</v>
      </c>
      <c r="Q139" s="144">
        <f>ROUND(I139*H139,2)</f>
        <v>0</v>
      </c>
      <c r="R139" s="144">
        <f>ROUND(J139*H139,2)</f>
        <v>0</v>
      </c>
      <c r="S139" s="39"/>
      <c r="T139" s="209">
        <f>S139*H139</f>
        <v>0</v>
      </c>
      <c r="U139" s="209">
        <v>0</v>
      </c>
      <c r="V139" s="209">
        <f>U139*H139</f>
        <v>0</v>
      </c>
      <c r="W139" s="209">
        <v>0</v>
      </c>
      <c r="X139" s="210">
        <f>W139*H139</f>
        <v>0</v>
      </c>
      <c r="AR139" s="17" t="s">
        <v>177</v>
      </c>
      <c r="AT139" s="17" t="s">
        <v>173</v>
      </c>
      <c r="AU139" s="17" t="s">
        <v>83</v>
      </c>
      <c r="AY139" s="17" t="s">
        <v>171</v>
      </c>
      <c r="BE139" s="211">
        <f>IF(O139="základní",K139,0)</f>
        <v>0</v>
      </c>
      <c r="BF139" s="211">
        <f>IF(O139="snížená",K139,0)</f>
        <v>0</v>
      </c>
      <c r="BG139" s="211">
        <f>IF(O139="zákl. přenesená",K139,0)</f>
        <v>0</v>
      </c>
      <c r="BH139" s="211">
        <f>IF(O139="sníž. přenesená",K139,0)</f>
        <v>0</v>
      </c>
      <c r="BI139" s="211">
        <f>IF(O139="nulová",K139,0)</f>
        <v>0</v>
      </c>
      <c r="BJ139" s="17" t="s">
        <v>81</v>
      </c>
      <c r="BK139" s="211">
        <f>ROUND(P139*H139,2)</f>
        <v>0</v>
      </c>
      <c r="BL139" s="17" t="s">
        <v>177</v>
      </c>
      <c r="BM139" s="17" t="s">
        <v>334</v>
      </c>
    </row>
    <row r="140" spans="2:65" s="45" customFormat="1" ht="27" x14ac:dyDescent="0.3">
      <c r="B140" s="38"/>
      <c r="C140" s="39"/>
      <c r="D140" s="262" t="s">
        <v>179</v>
      </c>
      <c r="E140" s="39"/>
      <c r="F140" s="269" t="s">
        <v>2755</v>
      </c>
      <c r="G140" s="39"/>
      <c r="H140" s="39"/>
      <c r="I140" s="39"/>
      <c r="J140" s="39"/>
      <c r="K140" s="39"/>
      <c r="L140" s="39"/>
      <c r="M140" s="38"/>
      <c r="N140" s="214"/>
      <c r="O140" s="39"/>
      <c r="P140" s="39"/>
      <c r="Q140" s="39"/>
      <c r="R140" s="39"/>
      <c r="S140" s="39"/>
      <c r="T140" s="39"/>
      <c r="U140" s="39"/>
      <c r="V140" s="39"/>
      <c r="W140" s="39"/>
      <c r="X140" s="87"/>
      <c r="AT140" s="17" t="s">
        <v>179</v>
      </c>
      <c r="AU140" s="17" t="s">
        <v>83</v>
      </c>
    </row>
    <row r="141" spans="2:65" s="216" customFormat="1" ht="13.5" x14ac:dyDescent="0.3">
      <c r="B141" s="215"/>
      <c r="D141" s="212" t="s">
        <v>181</v>
      </c>
      <c r="E141" s="217" t="s">
        <v>5</v>
      </c>
      <c r="F141" s="218" t="s">
        <v>2793</v>
      </c>
      <c r="H141" s="219">
        <v>30</v>
      </c>
      <c r="M141" s="215"/>
      <c r="N141" s="220"/>
      <c r="O141" s="221"/>
      <c r="P141" s="221"/>
      <c r="Q141" s="221"/>
      <c r="R141" s="221"/>
      <c r="S141" s="221"/>
      <c r="T141" s="221"/>
      <c r="U141" s="221"/>
      <c r="V141" s="221"/>
      <c r="W141" s="221"/>
      <c r="X141" s="222"/>
      <c r="AT141" s="217" t="s">
        <v>181</v>
      </c>
      <c r="AU141" s="217" t="s">
        <v>83</v>
      </c>
      <c r="AV141" s="216" t="s">
        <v>83</v>
      </c>
      <c r="AW141" s="216" t="s">
        <v>7</v>
      </c>
      <c r="AX141" s="216" t="s">
        <v>73</v>
      </c>
      <c r="AY141" s="217" t="s">
        <v>171</v>
      </c>
    </row>
    <row r="142" spans="2:65" s="224" customFormat="1" ht="13.5" x14ac:dyDescent="0.3">
      <c r="B142" s="223"/>
      <c r="D142" s="212" t="s">
        <v>181</v>
      </c>
      <c r="E142" s="225" t="s">
        <v>5</v>
      </c>
      <c r="F142" s="226" t="s">
        <v>205</v>
      </c>
      <c r="H142" s="227">
        <v>30</v>
      </c>
      <c r="M142" s="223"/>
      <c r="N142" s="228"/>
      <c r="O142" s="229"/>
      <c r="P142" s="229"/>
      <c r="Q142" s="229"/>
      <c r="R142" s="229"/>
      <c r="S142" s="229"/>
      <c r="T142" s="229"/>
      <c r="U142" s="229"/>
      <c r="V142" s="229"/>
      <c r="W142" s="229"/>
      <c r="X142" s="230"/>
      <c r="AT142" s="225" t="s">
        <v>181</v>
      </c>
      <c r="AU142" s="225" t="s">
        <v>83</v>
      </c>
      <c r="AV142" s="224" t="s">
        <v>177</v>
      </c>
      <c r="AW142" s="224" t="s">
        <v>7</v>
      </c>
      <c r="AX142" s="224" t="s">
        <v>81</v>
      </c>
      <c r="AY142" s="225" t="s">
        <v>171</v>
      </c>
    </row>
    <row r="143" spans="2:65" s="45" customFormat="1" ht="25.5" customHeight="1" x14ac:dyDescent="0.3">
      <c r="B143" s="38"/>
      <c r="C143" s="201" t="s">
        <v>253</v>
      </c>
      <c r="D143" s="201" t="s">
        <v>173</v>
      </c>
      <c r="E143" s="202" t="s">
        <v>2794</v>
      </c>
      <c r="F143" s="203" t="s">
        <v>2795</v>
      </c>
      <c r="G143" s="204" t="s">
        <v>224</v>
      </c>
      <c r="H143" s="205">
        <v>3</v>
      </c>
      <c r="I143" s="7"/>
      <c r="J143" s="7"/>
      <c r="K143" s="206">
        <f>ROUND(P143*H143,2)</f>
        <v>0</v>
      </c>
      <c r="L143" s="203" t="s">
        <v>5</v>
      </c>
      <c r="M143" s="38"/>
      <c r="N143" s="207" t="s">
        <v>5</v>
      </c>
      <c r="O143" s="208" t="s">
        <v>42</v>
      </c>
      <c r="P143" s="144">
        <f>I143+J143</f>
        <v>0</v>
      </c>
      <c r="Q143" s="144">
        <f>ROUND(I143*H143,2)</f>
        <v>0</v>
      </c>
      <c r="R143" s="144">
        <f>ROUND(J143*H143,2)</f>
        <v>0</v>
      </c>
      <c r="S143" s="39"/>
      <c r="T143" s="209">
        <f>S143*H143</f>
        <v>0</v>
      </c>
      <c r="U143" s="209">
        <v>0</v>
      </c>
      <c r="V143" s="209">
        <f>U143*H143</f>
        <v>0</v>
      </c>
      <c r="W143" s="209">
        <v>0</v>
      </c>
      <c r="X143" s="210">
        <f>W143*H143</f>
        <v>0</v>
      </c>
      <c r="AR143" s="17" t="s">
        <v>177</v>
      </c>
      <c r="AT143" s="17" t="s">
        <v>173</v>
      </c>
      <c r="AU143" s="17" t="s">
        <v>83</v>
      </c>
      <c r="AY143" s="17" t="s">
        <v>171</v>
      </c>
      <c r="BE143" s="211">
        <f>IF(O143="základní",K143,0)</f>
        <v>0</v>
      </c>
      <c r="BF143" s="211">
        <f>IF(O143="snížená",K143,0)</f>
        <v>0</v>
      </c>
      <c r="BG143" s="211">
        <f>IF(O143="zákl. přenesená",K143,0)</f>
        <v>0</v>
      </c>
      <c r="BH143" s="211">
        <f>IF(O143="sníž. přenesená",K143,0)</f>
        <v>0</v>
      </c>
      <c r="BI143" s="211">
        <f>IF(O143="nulová",K143,0)</f>
        <v>0</v>
      </c>
      <c r="BJ143" s="17" t="s">
        <v>81</v>
      </c>
      <c r="BK143" s="211">
        <f>ROUND(P143*H143,2)</f>
        <v>0</v>
      </c>
      <c r="BL143" s="17" t="s">
        <v>177</v>
      </c>
      <c r="BM143" s="17" t="s">
        <v>342</v>
      </c>
    </row>
    <row r="144" spans="2:65" s="45" customFormat="1" ht="27" x14ac:dyDescent="0.3">
      <c r="B144" s="38"/>
      <c r="D144" s="212" t="s">
        <v>179</v>
      </c>
      <c r="F144" s="213" t="s">
        <v>2755</v>
      </c>
      <c r="M144" s="38"/>
      <c r="N144" s="214"/>
      <c r="O144" s="39"/>
      <c r="P144" s="39"/>
      <c r="Q144" s="39"/>
      <c r="R144" s="39"/>
      <c r="S144" s="39"/>
      <c r="T144" s="39"/>
      <c r="U144" s="39"/>
      <c r="V144" s="39"/>
      <c r="W144" s="39"/>
      <c r="X144" s="87"/>
      <c r="AT144" s="17" t="s">
        <v>179</v>
      </c>
      <c r="AU144" s="17" t="s">
        <v>83</v>
      </c>
    </row>
    <row r="145" spans="2:65" s="216" customFormat="1" ht="13.5" x14ac:dyDescent="0.3">
      <c r="B145" s="215"/>
      <c r="C145" s="221"/>
      <c r="D145" s="262" t="s">
        <v>181</v>
      </c>
      <c r="E145" s="267" t="s">
        <v>5</v>
      </c>
      <c r="F145" s="271" t="s">
        <v>2765</v>
      </c>
      <c r="G145" s="221"/>
      <c r="H145" s="273">
        <v>3</v>
      </c>
      <c r="I145" s="221"/>
      <c r="J145" s="221"/>
      <c r="K145" s="221"/>
      <c r="L145" s="221"/>
      <c r="M145" s="215"/>
      <c r="N145" s="220"/>
      <c r="O145" s="221"/>
      <c r="P145" s="221"/>
      <c r="Q145" s="221"/>
      <c r="R145" s="221"/>
      <c r="S145" s="221"/>
      <c r="T145" s="221"/>
      <c r="U145" s="221"/>
      <c r="V145" s="221"/>
      <c r="W145" s="221"/>
      <c r="X145" s="222"/>
      <c r="AT145" s="217" t="s">
        <v>181</v>
      </c>
      <c r="AU145" s="217" t="s">
        <v>83</v>
      </c>
      <c r="AV145" s="216" t="s">
        <v>83</v>
      </c>
      <c r="AW145" s="216" t="s">
        <v>7</v>
      </c>
      <c r="AX145" s="216" t="s">
        <v>73</v>
      </c>
      <c r="AY145" s="217" t="s">
        <v>171</v>
      </c>
    </row>
    <row r="146" spans="2:65" s="224" customFormat="1" ht="13.5" x14ac:dyDescent="0.3">
      <c r="B146" s="223"/>
      <c r="D146" s="212" t="s">
        <v>181</v>
      </c>
      <c r="E146" s="225" t="s">
        <v>5</v>
      </c>
      <c r="F146" s="226" t="s">
        <v>205</v>
      </c>
      <c r="H146" s="227">
        <v>3</v>
      </c>
      <c r="M146" s="223"/>
      <c r="N146" s="228"/>
      <c r="O146" s="229"/>
      <c r="P146" s="229"/>
      <c r="Q146" s="229"/>
      <c r="R146" s="229"/>
      <c r="S146" s="229"/>
      <c r="T146" s="229"/>
      <c r="U146" s="229"/>
      <c r="V146" s="229"/>
      <c r="W146" s="229"/>
      <c r="X146" s="230"/>
      <c r="AT146" s="225" t="s">
        <v>181</v>
      </c>
      <c r="AU146" s="225" t="s">
        <v>83</v>
      </c>
      <c r="AV146" s="224" t="s">
        <v>177</v>
      </c>
      <c r="AW146" s="224" t="s">
        <v>7</v>
      </c>
      <c r="AX146" s="224" t="s">
        <v>81</v>
      </c>
      <c r="AY146" s="225" t="s">
        <v>171</v>
      </c>
    </row>
    <row r="147" spans="2:65" s="45" customFormat="1" ht="16.5" customHeight="1" x14ac:dyDescent="0.3">
      <c r="B147" s="38"/>
      <c r="C147" s="231" t="s">
        <v>12</v>
      </c>
      <c r="D147" s="231" t="s">
        <v>221</v>
      </c>
      <c r="E147" s="232" t="s">
        <v>2796</v>
      </c>
      <c r="F147" s="233" t="s">
        <v>2797</v>
      </c>
      <c r="G147" s="234" t="s">
        <v>224</v>
      </c>
      <c r="H147" s="235">
        <v>2</v>
      </c>
      <c r="I147" s="8"/>
      <c r="J147" s="236"/>
      <c r="K147" s="237">
        <f>ROUND(P147*H147,2)</f>
        <v>0</v>
      </c>
      <c r="L147" s="233" t="s">
        <v>5</v>
      </c>
      <c r="M147" s="238"/>
      <c r="N147" s="239" t="s">
        <v>5</v>
      </c>
      <c r="O147" s="208" t="s">
        <v>42</v>
      </c>
      <c r="P147" s="144">
        <f>I147+J147</f>
        <v>0</v>
      </c>
      <c r="Q147" s="144">
        <f>ROUND(I147*H147,2)</f>
        <v>0</v>
      </c>
      <c r="R147" s="144">
        <f>ROUND(J147*H147,2)</f>
        <v>0</v>
      </c>
      <c r="S147" s="39"/>
      <c r="T147" s="209">
        <f>S147*H147</f>
        <v>0</v>
      </c>
      <c r="U147" s="209">
        <v>0</v>
      </c>
      <c r="V147" s="209">
        <f>U147*H147</f>
        <v>0</v>
      </c>
      <c r="W147" s="209">
        <v>0</v>
      </c>
      <c r="X147" s="210">
        <f>W147*H147</f>
        <v>0</v>
      </c>
      <c r="AR147" s="17" t="s">
        <v>220</v>
      </c>
      <c r="AT147" s="17" t="s">
        <v>221</v>
      </c>
      <c r="AU147" s="17" t="s">
        <v>83</v>
      </c>
      <c r="AY147" s="17" t="s">
        <v>171</v>
      </c>
      <c r="BE147" s="211">
        <f>IF(O147="základní",K147,0)</f>
        <v>0</v>
      </c>
      <c r="BF147" s="211">
        <f>IF(O147="snížená",K147,0)</f>
        <v>0</v>
      </c>
      <c r="BG147" s="211">
        <f>IF(O147="zákl. přenesená",K147,0)</f>
        <v>0</v>
      </c>
      <c r="BH147" s="211">
        <f>IF(O147="sníž. přenesená",K147,0)</f>
        <v>0</v>
      </c>
      <c r="BI147" s="211">
        <f>IF(O147="nulová",K147,0)</f>
        <v>0</v>
      </c>
      <c r="BJ147" s="17" t="s">
        <v>81</v>
      </c>
      <c r="BK147" s="211">
        <f>ROUND(P147*H147,2)</f>
        <v>0</v>
      </c>
      <c r="BL147" s="17" t="s">
        <v>177</v>
      </c>
      <c r="BM147" s="17" t="s">
        <v>350</v>
      </c>
    </row>
    <row r="148" spans="2:65" s="45" customFormat="1" ht="27" x14ac:dyDescent="0.3">
      <c r="B148" s="38"/>
      <c r="D148" s="212" t="s">
        <v>179</v>
      </c>
      <c r="F148" s="213" t="s">
        <v>2755</v>
      </c>
      <c r="M148" s="38"/>
      <c r="N148" s="214"/>
      <c r="O148" s="39"/>
      <c r="P148" s="39"/>
      <c r="Q148" s="39"/>
      <c r="R148" s="39"/>
      <c r="S148" s="39"/>
      <c r="T148" s="39"/>
      <c r="U148" s="39"/>
      <c r="V148" s="39"/>
      <c r="W148" s="39"/>
      <c r="X148" s="87"/>
      <c r="AT148" s="17" t="s">
        <v>179</v>
      </c>
      <c r="AU148" s="17" t="s">
        <v>83</v>
      </c>
    </row>
    <row r="149" spans="2:65" s="216" customFormat="1" ht="13.5" x14ac:dyDescent="0.3">
      <c r="B149" s="215"/>
      <c r="D149" s="212" t="s">
        <v>181</v>
      </c>
      <c r="E149" s="217" t="s">
        <v>5</v>
      </c>
      <c r="F149" s="218" t="s">
        <v>960</v>
      </c>
      <c r="H149" s="219">
        <v>2</v>
      </c>
      <c r="M149" s="215"/>
      <c r="N149" s="220"/>
      <c r="O149" s="221"/>
      <c r="P149" s="221"/>
      <c r="Q149" s="221"/>
      <c r="R149" s="221"/>
      <c r="S149" s="221"/>
      <c r="T149" s="221"/>
      <c r="U149" s="221"/>
      <c r="V149" s="221"/>
      <c r="W149" s="221"/>
      <c r="X149" s="222"/>
      <c r="AT149" s="217" t="s">
        <v>181</v>
      </c>
      <c r="AU149" s="217" t="s">
        <v>83</v>
      </c>
      <c r="AV149" s="216" t="s">
        <v>83</v>
      </c>
      <c r="AW149" s="216" t="s">
        <v>7</v>
      </c>
      <c r="AX149" s="216" t="s">
        <v>73</v>
      </c>
      <c r="AY149" s="217" t="s">
        <v>171</v>
      </c>
    </row>
    <row r="150" spans="2:65" s="224" customFormat="1" ht="13.5" x14ac:dyDescent="0.3">
      <c r="B150" s="223"/>
      <c r="C150" s="229"/>
      <c r="D150" s="262" t="s">
        <v>181</v>
      </c>
      <c r="E150" s="265" t="s">
        <v>5</v>
      </c>
      <c r="F150" s="270" t="s">
        <v>205</v>
      </c>
      <c r="G150" s="229"/>
      <c r="H150" s="272">
        <v>2</v>
      </c>
      <c r="I150" s="229"/>
      <c r="J150" s="229"/>
      <c r="K150" s="229"/>
      <c r="L150" s="229"/>
      <c r="M150" s="223"/>
      <c r="N150" s="228"/>
      <c r="O150" s="229"/>
      <c r="P150" s="229"/>
      <c r="Q150" s="229"/>
      <c r="R150" s="229"/>
      <c r="S150" s="229"/>
      <c r="T150" s="229"/>
      <c r="U150" s="229"/>
      <c r="V150" s="229"/>
      <c r="W150" s="229"/>
      <c r="X150" s="230"/>
      <c r="AT150" s="225" t="s">
        <v>181</v>
      </c>
      <c r="AU150" s="225" t="s">
        <v>83</v>
      </c>
      <c r="AV150" s="224" t="s">
        <v>177</v>
      </c>
      <c r="AW150" s="224" t="s">
        <v>7</v>
      </c>
      <c r="AX150" s="224" t="s">
        <v>81</v>
      </c>
      <c r="AY150" s="225" t="s">
        <v>171</v>
      </c>
    </row>
    <row r="151" spans="2:65" s="45" customFormat="1" ht="25.5" customHeight="1" x14ac:dyDescent="0.3">
      <c r="B151" s="38"/>
      <c r="C151" s="201" t="s">
        <v>260</v>
      </c>
      <c r="D151" s="201" t="s">
        <v>173</v>
      </c>
      <c r="E151" s="202" t="s">
        <v>2798</v>
      </c>
      <c r="F151" s="203" t="s">
        <v>2799</v>
      </c>
      <c r="G151" s="204" t="s">
        <v>224</v>
      </c>
      <c r="H151" s="205">
        <v>3</v>
      </c>
      <c r="I151" s="7"/>
      <c r="J151" s="7"/>
      <c r="K151" s="206">
        <f>ROUND(P151*H151,2)</f>
        <v>0</v>
      </c>
      <c r="L151" s="203" t="s">
        <v>5</v>
      </c>
      <c r="M151" s="38"/>
      <c r="N151" s="207" t="s">
        <v>5</v>
      </c>
      <c r="O151" s="208" t="s">
        <v>42</v>
      </c>
      <c r="P151" s="144">
        <f>I151+J151</f>
        <v>0</v>
      </c>
      <c r="Q151" s="144">
        <f>ROUND(I151*H151,2)</f>
        <v>0</v>
      </c>
      <c r="R151" s="144">
        <f>ROUND(J151*H151,2)</f>
        <v>0</v>
      </c>
      <c r="S151" s="39"/>
      <c r="T151" s="209">
        <f>S151*H151</f>
        <v>0</v>
      </c>
      <c r="U151" s="209">
        <v>0</v>
      </c>
      <c r="V151" s="209">
        <f>U151*H151</f>
        <v>0</v>
      </c>
      <c r="W151" s="209">
        <v>0</v>
      </c>
      <c r="X151" s="210">
        <f>W151*H151</f>
        <v>0</v>
      </c>
      <c r="AR151" s="17" t="s">
        <v>177</v>
      </c>
      <c r="AT151" s="17" t="s">
        <v>173</v>
      </c>
      <c r="AU151" s="17" t="s">
        <v>83</v>
      </c>
      <c r="AY151" s="17" t="s">
        <v>171</v>
      </c>
      <c r="BE151" s="211">
        <f>IF(O151="základní",K151,0)</f>
        <v>0</v>
      </c>
      <c r="BF151" s="211">
        <f>IF(O151="snížená",K151,0)</f>
        <v>0</v>
      </c>
      <c r="BG151" s="211">
        <f>IF(O151="zákl. přenesená",K151,0)</f>
        <v>0</v>
      </c>
      <c r="BH151" s="211">
        <f>IF(O151="sníž. přenesená",K151,0)</f>
        <v>0</v>
      </c>
      <c r="BI151" s="211">
        <f>IF(O151="nulová",K151,0)</f>
        <v>0</v>
      </c>
      <c r="BJ151" s="17" t="s">
        <v>81</v>
      </c>
      <c r="BK151" s="211">
        <f>ROUND(P151*H151,2)</f>
        <v>0</v>
      </c>
      <c r="BL151" s="17" t="s">
        <v>177</v>
      </c>
      <c r="BM151" s="17" t="s">
        <v>359</v>
      </c>
    </row>
    <row r="152" spans="2:65" s="45" customFormat="1" ht="27" x14ac:dyDescent="0.3">
      <c r="B152" s="38"/>
      <c r="D152" s="212" t="s">
        <v>179</v>
      </c>
      <c r="F152" s="213" t="s">
        <v>2755</v>
      </c>
      <c r="M152" s="38"/>
      <c r="N152" s="214"/>
      <c r="O152" s="39"/>
      <c r="P152" s="39"/>
      <c r="Q152" s="39"/>
      <c r="R152" s="39"/>
      <c r="S152" s="39"/>
      <c r="T152" s="39"/>
      <c r="U152" s="39"/>
      <c r="V152" s="39"/>
      <c r="W152" s="39"/>
      <c r="X152" s="87"/>
      <c r="AT152" s="17" t="s">
        <v>179</v>
      </c>
      <c r="AU152" s="17" t="s">
        <v>83</v>
      </c>
    </row>
    <row r="153" spans="2:65" s="216" customFormat="1" ht="13.5" x14ac:dyDescent="0.3">
      <c r="B153" s="215"/>
      <c r="D153" s="212" t="s">
        <v>181</v>
      </c>
      <c r="E153" s="217" t="s">
        <v>5</v>
      </c>
      <c r="F153" s="218" t="s">
        <v>2765</v>
      </c>
      <c r="H153" s="219">
        <v>3</v>
      </c>
      <c r="M153" s="215"/>
      <c r="N153" s="220"/>
      <c r="O153" s="221"/>
      <c r="P153" s="221"/>
      <c r="Q153" s="221"/>
      <c r="R153" s="221"/>
      <c r="S153" s="221"/>
      <c r="T153" s="221"/>
      <c r="U153" s="221"/>
      <c r="V153" s="221"/>
      <c r="W153" s="221"/>
      <c r="X153" s="222"/>
      <c r="AT153" s="217" t="s">
        <v>181</v>
      </c>
      <c r="AU153" s="217" t="s">
        <v>83</v>
      </c>
      <c r="AV153" s="216" t="s">
        <v>83</v>
      </c>
      <c r="AW153" s="216" t="s">
        <v>7</v>
      </c>
      <c r="AX153" s="216" t="s">
        <v>73</v>
      </c>
      <c r="AY153" s="217" t="s">
        <v>171</v>
      </c>
    </row>
    <row r="154" spans="2:65" s="224" customFormat="1" ht="13.5" x14ac:dyDescent="0.3">
      <c r="B154" s="223"/>
      <c r="D154" s="212" t="s">
        <v>181</v>
      </c>
      <c r="E154" s="225" t="s">
        <v>5</v>
      </c>
      <c r="F154" s="226" t="s">
        <v>205</v>
      </c>
      <c r="H154" s="227">
        <v>3</v>
      </c>
      <c r="M154" s="223"/>
      <c r="N154" s="240"/>
      <c r="O154" s="241"/>
      <c r="P154" s="241"/>
      <c r="Q154" s="241"/>
      <c r="R154" s="241"/>
      <c r="S154" s="241"/>
      <c r="T154" s="241"/>
      <c r="U154" s="241"/>
      <c r="V154" s="241"/>
      <c r="W154" s="241"/>
      <c r="X154" s="242"/>
      <c r="AT154" s="225" t="s">
        <v>181</v>
      </c>
      <c r="AU154" s="225" t="s">
        <v>83</v>
      </c>
      <c r="AV154" s="224" t="s">
        <v>177</v>
      </c>
      <c r="AW154" s="224" t="s">
        <v>7</v>
      </c>
      <c r="AX154" s="224" t="s">
        <v>81</v>
      </c>
      <c r="AY154" s="225" t="s">
        <v>171</v>
      </c>
    </row>
    <row r="155" spans="2:65" s="45" customFormat="1" ht="6.95" customHeight="1" x14ac:dyDescent="0.3">
      <c r="B155" s="64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38"/>
    </row>
  </sheetData>
  <sheetProtection algorithmName="SHA-512" hashValue="6zfbxuWm8GsD56iHR9pOpDBghcnm63TlVVodxFvicSHX8G0dR5ABUKd+yCTdU4PlZ/N71yceNQD0owVJohYNIA==" saltValue="LjsvWyI3tQ3p+Qy1Eplbmw==" spinCount="100000" sheet="1" objects="1" scenarios="1"/>
  <autoFilter ref="C80:L154">
    <sortState ref="C81:L155">
      <sortCondition ref="I80:I154"/>
    </sortState>
  </autoFilter>
  <mergeCells count="10">
    <mergeCell ref="J53:J54"/>
    <mergeCell ref="E71:H71"/>
    <mergeCell ref="E73:H73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2"/>
  <sheetViews>
    <sheetView showGridLines="0" workbookViewId="0">
      <pane ySplit="1" topLeftCell="A2" activePane="bottomLeft" state="frozen"/>
      <selection pane="bottomLeft" activeCell="J424" sqref="J424"/>
    </sheetView>
  </sheetViews>
  <sheetFormatPr defaultRowHeight="15" x14ac:dyDescent="0.3"/>
  <cols>
    <col min="1" max="1" width="8.33203125" style="13" customWidth="1"/>
    <col min="2" max="2" width="1.6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75" style="13" customWidth="1"/>
    <col min="7" max="7" width="8.6640625" style="13" customWidth="1"/>
    <col min="8" max="8" width="11.1640625" style="13" customWidth="1"/>
    <col min="9" max="11" width="23.5" style="13" customWidth="1"/>
    <col min="12" max="12" width="15.5" style="13" customWidth="1"/>
    <col min="13" max="13" width="9.33203125" style="13"/>
    <col min="14" max="18" width="9.33203125" style="13" hidden="1"/>
    <col min="19" max="19" width="8.1640625" style="13" hidden="1" customWidth="1"/>
    <col min="20" max="20" width="29.6640625" style="13" hidden="1" customWidth="1"/>
    <col min="21" max="21" width="16.33203125" style="13" hidden="1" customWidth="1"/>
    <col min="22" max="24" width="20" style="13" hidden="1" customWidth="1"/>
    <col min="25" max="25" width="12.33203125" style="13" hidden="1" customWidth="1"/>
    <col min="26" max="26" width="16.33203125" style="13" customWidth="1"/>
    <col min="27" max="27" width="12.33203125" style="13" customWidth="1"/>
    <col min="28" max="28" width="1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1" spans="1:70" ht="21.75" customHeight="1" x14ac:dyDescent="0.3">
      <c r="A1" s="12"/>
      <c r="B1" s="2"/>
      <c r="C1" s="2"/>
      <c r="D1" s="3" t="s">
        <v>1</v>
      </c>
      <c r="E1" s="2"/>
      <c r="F1" s="128" t="s">
        <v>125</v>
      </c>
      <c r="G1" s="129" t="s">
        <v>126</v>
      </c>
      <c r="H1" s="129"/>
      <c r="I1" s="2"/>
      <c r="J1" s="128" t="s">
        <v>127</v>
      </c>
      <c r="K1" s="3" t="s">
        <v>128</v>
      </c>
      <c r="L1" s="128" t="s">
        <v>129</v>
      </c>
      <c r="M1" s="128"/>
      <c r="N1" s="128"/>
      <c r="O1" s="128"/>
      <c r="P1" s="128"/>
      <c r="Q1" s="128"/>
      <c r="R1" s="128"/>
      <c r="S1" s="128"/>
      <c r="T1" s="12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M2" s="15" t="s">
        <v>9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T2" s="17" t="s">
        <v>121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70" ht="36.950000000000003" customHeight="1" x14ac:dyDescent="0.3">
      <c r="B4" s="21"/>
      <c r="C4" s="22"/>
      <c r="D4" s="23" t="s">
        <v>130</v>
      </c>
      <c r="E4" s="22"/>
      <c r="F4" s="22"/>
      <c r="G4" s="22"/>
      <c r="H4" s="22"/>
      <c r="I4" s="22"/>
      <c r="J4" s="22"/>
      <c r="K4" s="22"/>
      <c r="L4" s="24"/>
      <c r="N4" s="25" t="s">
        <v>14</v>
      </c>
      <c r="AT4" s="17" t="s">
        <v>6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4"/>
    </row>
    <row r="6" spans="1:70" x14ac:dyDescent="0.3">
      <c r="B6" s="21"/>
      <c r="C6" s="22"/>
      <c r="D6" s="34" t="s">
        <v>20</v>
      </c>
      <c r="E6" s="22"/>
      <c r="F6" s="22"/>
      <c r="G6" s="22"/>
      <c r="H6" s="22"/>
      <c r="I6" s="22"/>
      <c r="J6" s="22"/>
      <c r="K6" s="22"/>
      <c r="L6" s="24"/>
    </row>
    <row r="7" spans="1:70" ht="16.5" customHeight="1" x14ac:dyDescent="0.3">
      <c r="B7" s="21"/>
      <c r="C7" s="22"/>
      <c r="D7" s="22"/>
      <c r="E7" s="130" t="str">
        <f>'Rekapitulace stavby'!K6</f>
        <v>Vojenská vlečka č.10 - Čáslav - Remíza pro hnací drážní vozidlo</v>
      </c>
      <c r="F7" s="131"/>
      <c r="G7" s="131"/>
      <c r="H7" s="131"/>
      <c r="I7" s="22"/>
      <c r="J7" s="22"/>
      <c r="K7" s="22"/>
      <c r="L7" s="24"/>
    </row>
    <row r="8" spans="1:70" s="45" customFormat="1" x14ac:dyDescent="0.3">
      <c r="B8" s="38"/>
      <c r="C8" s="39"/>
      <c r="D8" s="34" t="s">
        <v>131</v>
      </c>
      <c r="E8" s="39"/>
      <c r="F8" s="39"/>
      <c r="G8" s="39"/>
      <c r="H8" s="39"/>
      <c r="I8" s="39"/>
      <c r="J8" s="39"/>
      <c r="K8" s="39"/>
      <c r="L8" s="44"/>
    </row>
    <row r="9" spans="1:70" s="45" customFormat="1" ht="36.950000000000003" customHeight="1" x14ac:dyDescent="0.3">
      <c r="B9" s="38"/>
      <c r="C9" s="39"/>
      <c r="D9" s="39"/>
      <c r="E9" s="132" t="s">
        <v>2800</v>
      </c>
      <c r="F9" s="133"/>
      <c r="G9" s="133"/>
      <c r="H9" s="133"/>
      <c r="I9" s="39"/>
      <c r="J9" s="39"/>
      <c r="K9" s="39"/>
      <c r="L9" s="44"/>
    </row>
    <row r="10" spans="1:70" s="45" customFormat="1" ht="13.5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4"/>
    </row>
    <row r="11" spans="1:70" s="45" customFormat="1" ht="14.45" customHeight="1" x14ac:dyDescent="0.3">
      <c r="B11" s="38"/>
      <c r="C11" s="39"/>
      <c r="D11" s="34" t="s">
        <v>22</v>
      </c>
      <c r="E11" s="39"/>
      <c r="F11" s="35" t="s">
        <v>5</v>
      </c>
      <c r="G11" s="39"/>
      <c r="H11" s="39"/>
      <c r="I11" s="34" t="s">
        <v>23</v>
      </c>
      <c r="J11" s="35" t="s">
        <v>5</v>
      </c>
      <c r="K11" s="39"/>
      <c r="L11" s="44"/>
    </row>
    <row r="12" spans="1:70" s="45" customFormat="1" ht="14.45" customHeight="1" x14ac:dyDescent="0.3">
      <c r="B12" s="38"/>
      <c r="C12" s="39"/>
      <c r="D12" s="34" t="s">
        <v>24</v>
      </c>
      <c r="E12" s="39"/>
      <c r="F12" s="35" t="s">
        <v>25</v>
      </c>
      <c r="G12" s="39"/>
      <c r="H12" s="39"/>
      <c r="I12" s="34" t="s">
        <v>26</v>
      </c>
      <c r="J12" s="134" t="str">
        <f>'Rekapitulace stavby'!AN8</f>
        <v>10. 2. 2017</v>
      </c>
      <c r="K12" s="39"/>
      <c r="L12" s="44"/>
    </row>
    <row r="13" spans="1:70" s="45" customFormat="1" ht="10.9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4"/>
    </row>
    <row r="14" spans="1:70" s="45" customFormat="1" ht="14.45" customHeight="1" x14ac:dyDescent="0.3">
      <c r="B14" s="38"/>
      <c r="C14" s="39"/>
      <c r="D14" s="34" t="s">
        <v>28</v>
      </c>
      <c r="E14" s="39"/>
      <c r="F14" s="39"/>
      <c r="G14" s="39"/>
      <c r="H14" s="39"/>
      <c r="I14" s="34" t="s">
        <v>29</v>
      </c>
      <c r="J14" s="35" t="str">
        <f>IF('Rekapitulace stavby'!AN10="","",'Rekapitulace stavby'!AN10)</f>
        <v/>
      </c>
      <c r="K14" s="39"/>
      <c r="L14" s="44"/>
    </row>
    <row r="15" spans="1:70" s="45" customFormat="1" ht="18" customHeight="1" x14ac:dyDescent="0.3">
      <c r="B15" s="38"/>
      <c r="C15" s="39"/>
      <c r="D15" s="39"/>
      <c r="E15" s="35" t="str">
        <f>IF('Rekapitulace stavby'!E11="","",'Rekapitulace stavby'!E11)</f>
        <v>ARMÁDNÍ SERVISNÍ, příspěvková organizace</v>
      </c>
      <c r="F15" s="39"/>
      <c r="G15" s="39"/>
      <c r="H15" s="39"/>
      <c r="I15" s="34" t="s">
        <v>31</v>
      </c>
      <c r="J15" s="35" t="str">
        <f>IF('Rekapitulace stavby'!AN11="","",'Rekapitulace stavby'!AN11)</f>
        <v/>
      </c>
      <c r="K15" s="39"/>
      <c r="L15" s="44"/>
    </row>
    <row r="16" spans="1:70" s="45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4"/>
    </row>
    <row r="17" spans="2:12" s="45" customFormat="1" ht="14.45" customHeight="1" x14ac:dyDescent="0.3">
      <c r="B17" s="38"/>
      <c r="C17" s="39"/>
      <c r="D17" s="34" t="s">
        <v>32</v>
      </c>
      <c r="E17" s="39"/>
      <c r="F17" s="39"/>
      <c r="G17" s="39"/>
      <c r="H17" s="39"/>
      <c r="I17" s="34" t="s">
        <v>29</v>
      </c>
      <c r="J17" s="35" t="str">
        <f>IF('Rekapitulace stavby'!AN13="Vyplň údaj","",IF('Rekapitulace stavby'!AN13="","",'Rekapitulace stavby'!AN13))</f>
        <v/>
      </c>
      <c r="K17" s="39"/>
      <c r="L17" s="44"/>
    </row>
    <row r="18" spans="2:12" s="45" customFormat="1" ht="18" customHeight="1" x14ac:dyDescent="0.3">
      <c r="B18" s="38"/>
      <c r="C18" s="39"/>
      <c r="D18" s="39"/>
      <c r="E18" s="35" t="str">
        <f>IF('Rekapitulace stavby'!E14="Vyplň údaj","",IF('Rekapitulace stavby'!E14="","",'Rekapitulace stavby'!E14))</f>
        <v/>
      </c>
      <c r="F18" s="39"/>
      <c r="G18" s="39"/>
      <c r="H18" s="39"/>
      <c r="I18" s="34" t="s">
        <v>31</v>
      </c>
      <c r="J18" s="35" t="str">
        <f>IF('Rekapitulace stavby'!AN14="Vyplň údaj","",IF('Rekapitulace stavby'!AN14="","",'Rekapitulace stavby'!AN14))</f>
        <v/>
      </c>
      <c r="K18" s="39"/>
      <c r="L18" s="44"/>
    </row>
    <row r="19" spans="2:12" s="45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4"/>
    </row>
    <row r="20" spans="2:12" s="45" customFormat="1" ht="14.45" customHeight="1" x14ac:dyDescent="0.3">
      <c r="B20" s="38"/>
      <c r="C20" s="39"/>
      <c r="D20" s="34" t="s">
        <v>34</v>
      </c>
      <c r="E20" s="39"/>
      <c r="F20" s="39"/>
      <c r="G20" s="39"/>
      <c r="H20" s="39"/>
      <c r="I20" s="34" t="s">
        <v>29</v>
      </c>
      <c r="J20" s="35" t="str">
        <f>IF('Rekapitulace stavby'!AN16="","",'Rekapitulace stavby'!AN16)</f>
        <v/>
      </c>
      <c r="K20" s="39"/>
      <c r="L20" s="44"/>
    </row>
    <row r="21" spans="2:12" s="45" customFormat="1" ht="18" customHeight="1" x14ac:dyDescent="0.3">
      <c r="B21" s="38"/>
      <c r="C21" s="39"/>
      <c r="D21" s="39"/>
      <c r="E21" s="35" t="str">
        <f>IF('Rekapitulace stavby'!E17="","",'Rekapitulace stavby'!E17)</f>
        <v xml:space="preserve"> </v>
      </c>
      <c r="F21" s="39"/>
      <c r="G21" s="39"/>
      <c r="H21" s="39"/>
      <c r="I21" s="34" t="s">
        <v>31</v>
      </c>
      <c r="J21" s="35" t="str">
        <f>IF('Rekapitulace stavby'!AN17="","",'Rekapitulace stavby'!AN17)</f>
        <v/>
      </c>
      <c r="K21" s="39"/>
      <c r="L21" s="44"/>
    </row>
    <row r="22" spans="2:12" s="45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4"/>
    </row>
    <row r="23" spans="2:12" s="45" customFormat="1" ht="14.45" customHeight="1" x14ac:dyDescent="0.3">
      <c r="B23" s="38"/>
      <c r="C23" s="39"/>
      <c r="D23" s="34" t="s">
        <v>36</v>
      </c>
      <c r="E23" s="39"/>
      <c r="F23" s="39"/>
      <c r="G23" s="39"/>
      <c r="H23" s="39"/>
      <c r="I23" s="39"/>
      <c r="J23" s="39"/>
      <c r="K23" s="39"/>
      <c r="L23" s="44"/>
    </row>
    <row r="24" spans="2:12" s="138" customFormat="1" ht="16.5" customHeight="1" x14ac:dyDescent="0.3">
      <c r="B24" s="135"/>
      <c r="C24" s="136"/>
      <c r="D24" s="136"/>
      <c r="E24" s="36" t="s">
        <v>2801</v>
      </c>
      <c r="F24" s="36"/>
      <c r="G24" s="36"/>
      <c r="H24" s="36"/>
      <c r="I24" s="136"/>
      <c r="J24" s="136"/>
      <c r="K24" s="136"/>
      <c r="L24" s="137"/>
    </row>
    <row r="25" spans="2:12" s="45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4"/>
    </row>
    <row r="26" spans="2:12" s="45" customFormat="1" ht="6.95" customHeight="1" x14ac:dyDescent="0.3">
      <c r="B26" s="38"/>
      <c r="C26" s="39"/>
      <c r="D26" s="83"/>
      <c r="E26" s="83"/>
      <c r="F26" s="83"/>
      <c r="G26" s="83"/>
      <c r="H26" s="83"/>
      <c r="I26" s="83"/>
      <c r="J26" s="83"/>
      <c r="K26" s="83"/>
      <c r="L26" s="139"/>
    </row>
    <row r="27" spans="2:12" s="45" customFormat="1" x14ac:dyDescent="0.3">
      <c r="B27" s="38"/>
      <c r="C27" s="39"/>
      <c r="D27" s="39"/>
      <c r="E27" s="34" t="s">
        <v>134</v>
      </c>
      <c r="F27" s="39"/>
      <c r="G27" s="39"/>
      <c r="H27" s="39"/>
      <c r="I27" s="39"/>
      <c r="J27" s="39"/>
      <c r="K27" s="140">
        <f>I58</f>
        <v>0</v>
      </c>
      <c r="L27" s="44"/>
    </row>
    <row r="28" spans="2:12" s="45" customFormat="1" x14ac:dyDescent="0.3">
      <c r="B28" s="38"/>
      <c r="C28" s="39"/>
      <c r="D28" s="39"/>
      <c r="E28" s="34" t="s">
        <v>135</v>
      </c>
      <c r="F28" s="39"/>
      <c r="G28" s="39"/>
      <c r="H28" s="39"/>
      <c r="I28" s="39"/>
      <c r="J28" s="39"/>
      <c r="K28" s="140">
        <f>J58</f>
        <v>0</v>
      </c>
      <c r="L28" s="44"/>
    </row>
    <row r="29" spans="2:12" s="45" customFormat="1" ht="25.35" customHeight="1" x14ac:dyDescent="0.3">
      <c r="B29" s="38"/>
      <c r="C29" s="39"/>
      <c r="D29" s="141" t="s">
        <v>37</v>
      </c>
      <c r="E29" s="39"/>
      <c r="F29" s="39"/>
      <c r="G29" s="39"/>
      <c r="H29" s="39"/>
      <c r="I29" s="39"/>
      <c r="J29" s="39"/>
      <c r="K29" s="142">
        <f>ROUND(K87,2)</f>
        <v>0</v>
      </c>
      <c r="L29" s="44"/>
    </row>
    <row r="30" spans="2:12" s="45" customFormat="1" ht="6.95" customHeight="1" x14ac:dyDescent="0.3">
      <c r="B30" s="38"/>
      <c r="C30" s="39"/>
      <c r="D30" s="83"/>
      <c r="E30" s="83"/>
      <c r="F30" s="83"/>
      <c r="G30" s="83"/>
      <c r="H30" s="83"/>
      <c r="I30" s="83"/>
      <c r="J30" s="83"/>
      <c r="K30" s="83"/>
      <c r="L30" s="139"/>
    </row>
    <row r="31" spans="2:12" s="45" customFormat="1" ht="14.45" customHeight="1" x14ac:dyDescent="0.3">
      <c r="B31" s="38"/>
      <c r="C31" s="39"/>
      <c r="D31" s="39"/>
      <c r="E31" s="39"/>
      <c r="F31" s="143" t="s">
        <v>39</v>
      </c>
      <c r="G31" s="39"/>
      <c r="H31" s="39"/>
      <c r="I31" s="143" t="s">
        <v>38</v>
      </c>
      <c r="J31" s="39"/>
      <c r="K31" s="143" t="s">
        <v>40</v>
      </c>
      <c r="L31" s="44"/>
    </row>
    <row r="32" spans="2:12" s="45" customFormat="1" ht="14.45" customHeight="1" x14ac:dyDescent="0.3">
      <c r="B32" s="38"/>
      <c r="C32" s="39"/>
      <c r="D32" s="49" t="s">
        <v>41</v>
      </c>
      <c r="E32" s="49" t="s">
        <v>42</v>
      </c>
      <c r="F32" s="144">
        <f>ROUND(SUM(BE87:BE421), 2)</f>
        <v>0</v>
      </c>
      <c r="G32" s="39"/>
      <c r="H32" s="39"/>
      <c r="I32" s="145">
        <v>0.21</v>
      </c>
      <c r="J32" s="39"/>
      <c r="K32" s="144">
        <f>ROUND(ROUND((SUM(BE87:BE421)), 2)*I32, 2)</f>
        <v>0</v>
      </c>
      <c r="L32" s="44"/>
    </row>
    <row r="33" spans="2:12" s="45" customFormat="1" ht="14.45" customHeight="1" x14ac:dyDescent="0.3">
      <c r="B33" s="38"/>
      <c r="C33" s="39"/>
      <c r="D33" s="39"/>
      <c r="E33" s="49" t="s">
        <v>43</v>
      </c>
      <c r="F33" s="144">
        <f>ROUND(SUM(BF87:BF421), 2)</f>
        <v>0</v>
      </c>
      <c r="G33" s="39"/>
      <c r="H33" s="39"/>
      <c r="I33" s="145">
        <v>0.15</v>
      </c>
      <c r="J33" s="39"/>
      <c r="K33" s="144">
        <f>ROUND(ROUND((SUM(BF87:BF421)), 2)*I33, 2)</f>
        <v>0</v>
      </c>
      <c r="L33" s="44"/>
    </row>
    <row r="34" spans="2:12" s="45" customFormat="1" ht="14.45" hidden="1" customHeight="1" x14ac:dyDescent="0.3">
      <c r="B34" s="38"/>
      <c r="C34" s="39"/>
      <c r="D34" s="39"/>
      <c r="E34" s="49" t="s">
        <v>44</v>
      </c>
      <c r="F34" s="144">
        <f>ROUND(SUM(BG87:BG421), 2)</f>
        <v>0</v>
      </c>
      <c r="G34" s="39"/>
      <c r="H34" s="39"/>
      <c r="I34" s="145">
        <v>0.21</v>
      </c>
      <c r="J34" s="39"/>
      <c r="K34" s="144">
        <v>0</v>
      </c>
      <c r="L34" s="44"/>
    </row>
    <row r="35" spans="2:12" s="45" customFormat="1" ht="14.45" hidden="1" customHeight="1" x14ac:dyDescent="0.3">
      <c r="B35" s="38"/>
      <c r="C35" s="39"/>
      <c r="D35" s="39"/>
      <c r="E35" s="49" t="s">
        <v>45</v>
      </c>
      <c r="F35" s="144">
        <f>ROUND(SUM(BH87:BH421), 2)</f>
        <v>0</v>
      </c>
      <c r="G35" s="39"/>
      <c r="H35" s="39"/>
      <c r="I35" s="145">
        <v>0.15</v>
      </c>
      <c r="J35" s="39"/>
      <c r="K35" s="144">
        <v>0</v>
      </c>
      <c r="L35" s="44"/>
    </row>
    <row r="36" spans="2:12" s="45" customFormat="1" ht="14.45" hidden="1" customHeight="1" x14ac:dyDescent="0.3">
      <c r="B36" s="38"/>
      <c r="C36" s="39"/>
      <c r="D36" s="39"/>
      <c r="E36" s="49" t="s">
        <v>46</v>
      </c>
      <c r="F36" s="144">
        <f>ROUND(SUM(BI87:BI421), 2)</f>
        <v>0</v>
      </c>
      <c r="G36" s="39"/>
      <c r="H36" s="39"/>
      <c r="I36" s="145">
        <v>0</v>
      </c>
      <c r="J36" s="39"/>
      <c r="K36" s="144">
        <v>0</v>
      </c>
      <c r="L36" s="44"/>
    </row>
    <row r="37" spans="2:12" s="45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4"/>
    </row>
    <row r="38" spans="2:12" s="45" customFormat="1" ht="25.35" customHeight="1" x14ac:dyDescent="0.3">
      <c r="B38" s="38"/>
      <c r="C38" s="146"/>
      <c r="D38" s="147" t="s">
        <v>47</v>
      </c>
      <c r="E38" s="90"/>
      <c r="F38" s="90"/>
      <c r="G38" s="148" t="s">
        <v>48</v>
      </c>
      <c r="H38" s="149" t="s">
        <v>49</v>
      </c>
      <c r="I38" s="90"/>
      <c r="J38" s="90"/>
      <c r="K38" s="150">
        <f>SUM(K29:K36)</f>
        <v>0</v>
      </c>
      <c r="L38" s="151"/>
    </row>
    <row r="39" spans="2:12" s="45" customFormat="1" ht="14.45" customHeight="1" x14ac:dyDescent="0.3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3" spans="2:12" s="45" customFormat="1" ht="6.95" customHeight="1" x14ac:dyDescent="0.3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152"/>
    </row>
    <row r="44" spans="2:12" s="45" customFormat="1" ht="36.950000000000003" customHeight="1" x14ac:dyDescent="0.3">
      <c r="B44" s="38"/>
      <c r="C44" s="23" t="s">
        <v>136</v>
      </c>
      <c r="D44" s="39"/>
      <c r="E44" s="39"/>
      <c r="F44" s="39"/>
      <c r="G44" s="39"/>
      <c r="H44" s="39"/>
      <c r="I44" s="39"/>
      <c r="J44" s="39"/>
      <c r="K44" s="39"/>
      <c r="L44" s="44"/>
    </row>
    <row r="45" spans="2:12" s="45" customFormat="1" ht="6.95" customHeight="1" x14ac:dyDescent="0.3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4"/>
    </row>
    <row r="46" spans="2:12" s="45" customFormat="1" ht="14.45" customHeight="1" x14ac:dyDescent="0.3">
      <c r="B46" s="38"/>
      <c r="C46" s="34" t="s">
        <v>20</v>
      </c>
      <c r="D46" s="39"/>
      <c r="E46" s="39"/>
      <c r="F46" s="39"/>
      <c r="G46" s="39"/>
      <c r="H46" s="39"/>
      <c r="I46" s="39"/>
      <c r="J46" s="39"/>
      <c r="K46" s="39"/>
      <c r="L46" s="44"/>
    </row>
    <row r="47" spans="2:12" s="45" customFormat="1" ht="16.5" customHeight="1" x14ac:dyDescent="0.3">
      <c r="B47" s="38"/>
      <c r="C47" s="39"/>
      <c r="D47" s="39"/>
      <c r="E47" s="130" t="str">
        <f>E7</f>
        <v>Vojenská vlečka č.10 - Čáslav - Remíza pro hnací drážní vozidlo</v>
      </c>
      <c r="F47" s="131"/>
      <c r="G47" s="131"/>
      <c r="H47" s="131"/>
      <c r="I47" s="39"/>
      <c r="J47" s="39"/>
      <c r="K47" s="39"/>
      <c r="L47" s="44"/>
    </row>
    <row r="48" spans="2:12" s="45" customFormat="1" ht="14.45" customHeight="1" x14ac:dyDescent="0.3">
      <c r="B48" s="38"/>
      <c r="C48" s="34" t="s">
        <v>131</v>
      </c>
      <c r="D48" s="39"/>
      <c r="E48" s="39"/>
      <c r="F48" s="39"/>
      <c r="G48" s="39"/>
      <c r="H48" s="39"/>
      <c r="I48" s="39"/>
      <c r="J48" s="39"/>
      <c r="K48" s="39"/>
      <c r="L48" s="44"/>
    </row>
    <row r="49" spans="2:47" s="45" customFormat="1" ht="17.25" customHeight="1" x14ac:dyDescent="0.3">
      <c r="B49" s="38"/>
      <c r="C49" s="39"/>
      <c r="D49" s="39"/>
      <c r="E49" s="132" t="str">
        <f>E9</f>
        <v>E.2.4.5 - Zdravotechnika (voda,kanalizace,plyn)</v>
      </c>
      <c r="F49" s="133"/>
      <c r="G49" s="133"/>
      <c r="H49" s="133"/>
      <c r="I49" s="39"/>
      <c r="J49" s="39"/>
      <c r="K49" s="39"/>
      <c r="L49" s="44"/>
    </row>
    <row r="50" spans="2:47" s="45" customFormat="1" ht="6.95" customHeight="1" x14ac:dyDescent="0.3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4"/>
    </row>
    <row r="51" spans="2:47" s="45" customFormat="1" ht="18" customHeight="1" x14ac:dyDescent="0.3">
      <c r="B51" s="38"/>
      <c r="C51" s="34" t="s">
        <v>24</v>
      </c>
      <c r="D51" s="39"/>
      <c r="E51" s="39"/>
      <c r="F51" s="35" t="str">
        <f>F12</f>
        <v>Chotusice</v>
      </c>
      <c r="G51" s="39"/>
      <c r="H51" s="39"/>
      <c r="I51" s="34" t="s">
        <v>26</v>
      </c>
      <c r="J51" s="134" t="str">
        <f>IF(J12="","",J12)</f>
        <v>10. 2. 2017</v>
      </c>
      <c r="K51" s="39"/>
      <c r="L51" s="44"/>
    </row>
    <row r="52" spans="2:47" s="45" customFormat="1" ht="6.95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4"/>
    </row>
    <row r="53" spans="2:47" s="45" customFormat="1" x14ac:dyDescent="0.3">
      <c r="B53" s="38"/>
      <c r="C53" s="34" t="s">
        <v>28</v>
      </c>
      <c r="D53" s="39"/>
      <c r="E53" s="39"/>
      <c r="F53" s="35" t="str">
        <f>E15</f>
        <v>ARMÁDNÍ SERVISNÍ, příspěvková organizace</v>
      </c>
      <c r="G53" s="39"/>
      <c r="H53" s="39"/>
      <c r="I53" s="34" t="s">
        <v>34</v>
      </c>
      <c r="J53" s="36" t="str">
        <f>E21</f>
        <v xml:space="preserve"> </v>
      </c>
      <c r="K53" s="39"/>
      <c r="L53" s="44"/>
    </row>
    <row r="54" spans="2:47" s="45" customFormat="1" ht="14.45" customHeight="1" x14ac:dyDescent="0.3">
      <c r="B54" s="38"/>
      <c r="C54" s="34" t="s">
        <v>32</v>
      </c>
      <c r="D54" s="39"/>
      <c r="E54" s="39"/>
      <c r="F54" s="35" t="str">
        <f>IF(E18="","",E18)</f>
        <v/>
      </c>
      <c r="G54" s="39"/>
      <c r="H54" s="39"/>
      <c r="I54" s="39"/>
      <c r="J54" s="153"/>
      <c r="K54" s="39"/>
      <c r="L54" s="44"/>
    </row>
    <row r="55" spans="2:47" s="45" customFormat="1" ht="10.35" customHeight="1" x14ac:dyDescent="0.3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4"/>
    </row>
    <row r="56" spans="2:47" s="45" customFormat="1" ht="29.25" customHeight="1" x14ac:dyDescent="0.3">
      <c r="B56" s="38"/>
      <c r="C56" s="154" t="s">
        <v>137</v>
      </c>
      <c r="D56" s="146"/>
      <c r="E56" s="146"/>
      <c r="F56" s="146"/>
      <c r="G56" s="146"/>
      <c r="H56" s="146"/>
      <c r="I56" s="155" t="s">
        <v>138</v>
      </c>
      <c r="J56" s="155" t="s">
        <v>139</v>
      </c>
      <c r="K56" s="155" t="s">
        <v>140</v>
      </c>
      <c r="L56" s="156"/>
    </row>
    <row r="57" spans="2:47" s="45" customFormat="1" ht="10.3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4"/>
    </row>
    <row r="58" spans="2:47" s="45" customFormat="1" ht="29.25" customHeight="1" x14ac:dyDescent="0.3">
      <c r="B58" s="38"/>
      <c r="C58" s="157" t="s">
        <v>141</v>
      </c>
      <c r="D58" s="39"/>
      <c r="E58" s="39"/>
      <c r="F58" s="39"/>
      <c r="G58" s="39"/>
      <c r="H58" s="39"/>
      <c r="I58" s="142">
        <f t="shared" ref="I58:J60" si="0">Q87</f>
        <v>0</v>
      </c>
      <c r="J58" s="142">
        <f t="shared" si="0"/>
        <v>0</v>
      </c>
      <c r="K58" s="142">
        <f>K87</f>
        <v>0</v>
      </c>
      <c r="L58" s="44"/>
      <c r="AU58" s="17" t="s">
        <v>142</v>
      </c>
    </row>
    <row r="59" spans="2:47" s="164" customFormat="1" ht="24.95" customHeight="1" x14ac:dyDescent="0.3">
      <c r="B59" s="158"/>
      <c r="C59" s="159"/>
      <c r="D59" s="160" t="s">
        <v>2802</v>
      </c>
      <c r="E59" s="161"/>
      <c r="F59" s="161"/>
      <c r="G59" s="161"/>
      <c r="H59" s="161"/>
      <c r="I59" s="162">
        <f t="shared" si="0"/>
        <v>0</v>
      </c>
      <c r="J59" s="162">
        <f t="shared" si="0"/>
        <v>0</v>
      </c>
      <c r="K59" s="162">
        <f>K88</f>
        <v>0</v>
      </c>
      <c r="L59" s="163"/>
    </row>
    <row r="60" spans="2:47" s="171" customFormat="1" ht="19.899999999999999" customHeight="1" x14ac:dyDescent="0.3">
      <c r="B60" s="165"/>
      <c r="C60" s="166"/>
      <c r="D60" s="167" t="s">
        <v>2636</v>
      </c>
      <c r="E60" s="168"/>
      <c r="F60" s="168"/>
      <c r="G60" s="168"/>
      <c r="H60" s="168"/>
      <c r="I60" s="169">
        <f t="shared" si="0"/>
        <v>0</v>
      </c>
      <c r="J60" s="169">
        <f t="shared" si="0"/>
        <v>0</v>
      </c>
      <c r="K60" s="169">
        <f>K89</f>
        <v>0</v>
      </c>
      <c r="L60" s="170"/>
    </row>
    <row r="61" spans="2:47" s="171" customFormat="1" ht="19.899999999999999" customHeight="1" x14ac:dyDescent="0.3">
      <c r="B61" s="165"/>
      <c r="C61" s="166"/>
      <c r="D61" s="167" t="s">
        <v>2637</v>
      </c>
      <c r="E61" s="168"/>
      <c r="F61" s="168"/>
      <c r="G61" s="168"/>
      <c r="H61" s="168"/>
      <c r="I61" s="169">
        <f>Q94</f>
        <v>0</v>
      </c>
      <c r="J61" s="169">
        <f>R94</f>
        <v>0</v>
      </c>
      <c r="K61" s="169">
        <f>K94</f>
        <v>0</v>
      </c>
      <c r="L61" s="170"/>
    </row>
    <row r="62" spans="2:47" s="171" customFormat="1" ht="19.899999999999999" customHeight="1" x14ac:dyDescent="0.3">
      <c r="B62" s="165"/>
      <c r="C62" s="166"/>
      <c r="D62" s="167" t="s">
        <v>2803</v>
      </c>
      <c r="E62" s="168"/>
      <c r="F62" s="168"/>
      <c r="G62" s="168"/>
      <c r="H62" s="168"/>
      <c r="I62" s="169">
        <f>Q123</f>
        <v>0</v>
      </c>
      <c r="J62" s="169">
        <f>R123</f>
        <v>0</v>
      </c>
      <c r="K62" s="169">
        <f>K123</f>
        <v>0</v>
      </c>
      <c r="L62" s="170"/>
    </row>
    <row r="63" spans="2:47" s="171" customFormat="1" ht="19.899999999999999" customHeight="1" x14ac:dyDescent="0.3">
      <c r="B63" s="165"/>
      <c r="C63" s="166"/>
      <c r="D63" s="167" t="s">
        <v>2804</v>
      </c>
      <c r="E63" s="168"/>
      <c r="F63" s="168"/>
      <c r="G63" s="168"/>
      <c r="H63" s="168"/>
      <c r="I63" s="169">
        <f>Q238</f>
        <v>0</v>
      </c>
      <c r="J63" s="169">
        <f>R238</f>
        <v>0</v>
      </c>
      <c r="K63" s="169">
        <f>K238</f>
        <v>0</v>
      </c>
      <c r="L63" s="170"/>
    </row>
    <row r="64" spans="2:47" s="171" customFormat="1" ht="19.899999999999999" customHeight="1" x14ac:dyDescent="0.3">
      <c r="B64" s="165"/>
      <c r="C64" s="166"/>
      <c r="D64" s="167" t="s">
        <v>2805</v>
      </c>
      <c r="E64" s="168"/>
      <c r="F64" s="168"/>
      <c r="G64" s="168"/>
      <c r="H64" s="168"/>
      <c r="I64" s="169">
        <f>Q312</f>
        <v>0</v>
      </c>
      <c r="J64" s="169">
        <f>R312</f>
        <v>0</v>
      </c>
      <c r="K64" s="169">
        <f>K312</f>
        <v>0</v>
      </c>
      <c r="L64" s="170"/>
    </row>
    <row r="65" spans="2:13" s="171" customFormat="1" ht="19.899999999999999" customHeight="1" x14ac:dyDescent="0.3">
      <c r="B65" s="165"/>
      <c r="C65" s="166"/>
      <c r="D65" s="167" t="s">
        <v>2806</v>
      </c>
      <c r="E65" s="168"/>
      <c r="F65" s="168"/>
      <c r="G65" s="168"/>
      <c r="H65" s="168"/>
      <c r="I65" s="169">
        <f>Q347</f>
        <v>0</v>
      </c>
      <c r="J65" s="169">
        <f>R347</f>
        <v>0</v>
      </c>
      <c r="K65" s="169">
        <f>K347</f>
        <v>0</v>
      </c>
      <c r="L65" s="170"/>
    </row>
    <row r="66" spans="2:13" s="171" customFormat="1" ht="19.899999999999999" customHeight="1" x14ac:dyDescent="0.3">
      <c r="B66" s="165"/>
      <c r="C66" s="166"/>
      <c r="D66" s="167" t="s">
        <v>2807</v>
      </c>
      <c r="E66" s="168"/>
      <c r="F66" s="168"/>
      <c r="G66" s="168"/>
      <c r="H66" s="168"/>
      <c r="I66" s="169">
        <f>Q402</f>
        <v>0</v>
      </c>
      <c r="J66" s="169">
        <f>R402</f>
        <v>0</v>
      </c>
      <c r="K66" s="169">
        <f>K402</f>
        <v>0</v>
      </c>
      <c r="L66" s="170"/>
    </row>
    <row r="67" spans="2:13" s="171" customFormat="1" ht="19.899999999999999" customHeight="1" x14ac:dyDescent="0.3">
      <c r="B67" s="165"/>
      <c r="C67" s="166"/>
      <c r="D67" s="167" t="s">
        <v>2808</v>
      </c>
      <c r="E67" s="168"/>
      <c r="F67" s="168"/>
      <c r="G67" s="168"/>
      <c r="H67" s="168"/>
      <c r="I67" s="169">
        <f>Q417</f>
        <v>0</v>
      </c>
      <c r="J67" s="169">
        <f>R417</f>
        <v>0</v>
      </c>
      <c r="K67" s="169">
        <f>K417</f>
        <v>0</v>
      </c>
      <c r="L67" s="170"/>
    </row>
    <row r="68" spans="2:13" s="45" customFormat="1" ht="21.75" customHeight="1" x14ac:dyDescent="0.3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44"/>
    </row>
    <row r="69" spans="2:13" s="45" customFormat="1" ht="6.95" customHeight="1" x14ac:dyDescent="0.3"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66"/>
    </row>
    <row r="73" spans="2:13" s="45" customFormat="1" ht="6.95" customHeight="1" x14ac:dyDescent="0.3">
      <c r="B73" s="6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38"/>
    </row>
    <row r="74" spans="2:13" s="45" customFormat="1" ht="36.950000000000003" customHeight="1" x14ac:dyDescent="0.3">
      <c r="B74" s="38"/>
      <c r="C74" s="69" t="s">
        <v>151</v>
      </c>
      <c r="M74" s="38"/>
    </row>
    <row r="75" spans="2:13" s="45" customFormat="1" ht="6.95" customHeight="1" x14ac:dyDescent="0.3">
      <c r="B75" s="38"/>
      <c r="M75" s="38"/>
    </row>
    <row r="76" spans="2:13" s="45" customFormat="1" ht="14.45" customHeight="1" x14ac:dyDescent="0.3">
      <c r="B76" s="38"/>
      <c r="C76" s="71" t="s">
        <v>20</v>
      </c>
      <c r="M76" s="38"/>
    </row>
    <row r="77" spans="2:13" s="45" customFormat="1" ht="16.5" customHeight="1" x14ac:dyDescent="0.3">
      <c r="B77" s="38"/>
      <c r="E77" s="172" t="str">
        <f>E7</f>
        <v>Vojenská vlečka č.10 - Čáslav - Remíza pro hnací drážní vozidlo</v>
      </c>
      <c r="F77" s="173"/>
      <c r="G77" s="173"/>
      <c r="H77" s="173"/>
      <c r="M77" s="38"/>
    </row>
    <row r="78" spans="2:13" s="45" customFormat="1" ht="14.45" customHeight="1" x14ac:dyDescent="0.3">
      <c r="B78" s="38"/>
      <c r="C78" s="71" t="s">
        <v>131</v>
      </c>
      <c r="M78" s="38"/>
    </row>
    <row r="79" spans="2:13" s="45" customFormat="1" ht="17.25" customHeight="1" x14ac:dyDescent="0.3">
      <c r="B79" s="38"/>
      <c r="E79" s="76" t="str">
        <f>E9</f>
        <v>E.2.4.5 - Zdravotechnika (voda,kanalizace,plyn)</v>
      </c>
      <c r="F79" s="174"/>
      <c r="G79" s="174"/>
      <c r="H79" s="174"/>
      <c r="M79" s="38"/>
    </row>
    <row r="80" spans="2:13" s="45" customFormat="1" ht="6.95" customHeight="1" x14ac:dyDescent="0.3">
      <c r="B80" s="38"/>
      <c r="M80" s="38"/>
    </row>
    <row r="81" spans="2:65" s="45" customFormat="1" ht="18" customHeight="1" x14ac:dyDescent="0.3">
      <c r="B81" s="38"/>
      <c r="C81" s="71" t="s">
        <v>24</v>
      </c>
      <c r="F81" s="175" t="str">
        <f>F12</f>
        <v>Chotusice</v>
      </c>
      <c r="I81" s="71" t="s">
        <v>26</v>
      </c>
      <c r="J81" s="176" t="str">
        <f>IF(J12="","",J12)</f>
        <v>10. 2. 2017</v>
      </c>
      <c r="M81" s="38"/>
    </row>
    <row r="82" spans="2:65" s="45" customFormat="1" ht="6.95" customHeight="1" x14ac:dyDescent="0.3">
      <c r="B82" s="38"/>
      <c r="M82" s="38"/>
    </row>
    <row r="83" spans="2:65" s="45" customFormat="1" x14ac:dyDescent="0.3">
      <c r="B83" s="38"/>
      <c r="C83" s="71" t="s">
        <v>28</v>
      </c>
      <c r="F83" s="175" t="str">
        <f>E15</f>
        <v>ARMÁDNÍ SERVISNÍ, příspěvková organizace</v>
      </c>
      <c r="I83" s="71" t="s">
        <v>34</v>
      </c>
      <c r="J83" s="175" t="str">
        <f>E21</f>
        <v xml:space="preserve"> </v>
      </c>
      <c r="M83" s="38"/>
    </row>
    <row r="84" spans="2:65" s="45" customFormat="1" ht="14.45" customHeight="1" x14ac:dyDescent="0.3">
      <c r="B84" s="38"/>
      <c r="C84" s="71" t="s">
        <v>32</v>
      </c>
      <c r="F84" s="175" t="str">
        <f>IF(E18="","",E18)</f>
        <v/>
      </c>
      <c r="M84" s="38"/>
    </row>
    <row r="85" spans="2:65" s="45" customFormat="1" ht="10.35" customHeight="1" x14ac:dyDescent="0.3">
      <c r="B85" s="38"/>
      <c r="M85" s="38"/>
    </row>
    <row r="86" spans="2:65" s="181" customFormat="1" ht="29.25" customHeight="1" x14ac:dyDescent="0.3">
      <c r="B86" s="177"/>
      <c r="C86" s="178" t="s">
        <v>152</v>
      </c>
      <c r="D86" s="179" t="s">
        <v>56</v>
      </c>
      <c r="E86" s="179" t="s">
        <v>52</v>
      </c>
      <c r="F86" s="179" t="s">
        <v>153</v>
      </c>
      <c r="G86" s="179" t="s">
        <v>154</v>
      </c>
      <c r="H86" s="179" t="s">
        <v>155</v>
      </c>
      <c r="I86" s="179" t="s">
        <v>156</v>
      </c>
      <c r="J86" s="179" t="s">
        <v>157</v>
      </c>
      <c r="K86" s="179" t="s">
        <v>140</v>
      </c>
      <c r="L86" s="180" t="s">
        <v>158</v>
      </c>
      <c r="M86" s="177"/>
      <c r="N86" s="94" t="s">
        <v>159</v>
      </c>
      <c r="O86" s="95" t="s">
        <v>41</v>
      </c>
      <c r="P86" s="95" t="s">
        <v>160</v>
      </c>
      <c r="Q86" s="95" t="s">
        <v>161</v>
      </c>
      <c r="R86" s="95" t="s">
        <v>162</v>
      </c>
      <c r="S86" s="95" t="s">
        <v>163</v>
      </c>
      <c r="T86" s="95" t="s">
        <v>164</v>
      </c>
      <c r="U86" s="95" t="s">
        <v>165</v>
      </c>
      <c r="V86" s="95" t="s">
        <v>166</v>
      </c>
      <c r="W86" s="95" t="s">
        <v>167</v>
      </c>
      <c r="X86" s="96" t="s">
        <v>168</v>
      </c>
    </row>
    <row r="87" spans="2:65" s="45" customFormat="1" ht="29.25" customHeight="1" x14ac:dyDescent="0.35">
      <c r="B87" s="38"/>
      <c r="C87" s="276" t="s">
        <v>141</v>
      </c>
      <c r="D87" s="39"/>
      <c r="E87" s="39"/>
      <c r="F87" s="39"/>
      <c r="G87" s="39"/>
      <c r="H87" s="39"/>
      <c r="I87" s="39"/>
      <c r="J87" s="39"/>
      <c r="K87" s="277">
        <f>BK87</f>
        <v>0</v>
      </c>
      <c r="L87" s="39"/>
      <c r="M87" s="38"/>
      <c r="N87" s="97"/>
      <c r="O87" s="83"/>
      <c r="P87" s="83"/>
      <c r="Q87" s="183">
        <f>Q88</f>
        <v>0</v>
      </c>
      <c r="R87" s="183">
        <f>R88</f>
        <v>0</v>
      </c>
      <c r="S87" s="83"/>
      <c r="T87" s="184">
        <f>T88</f>
        <v>0</v>
      </c>
      <c r="U87" s="83"/>
      <c r="V87" s="184">
        <f>V88</f>
        <v>0</v>
      </c>
      <c r="W87" s="83"/>
      <c r="X87" s="185">
        <f>X88</f>
        <v>0</v>
      </c>
      <c r="AT87" s="17" t="s">
        <v>72</v>
      </c>
      <c r="AU87" s="17" t="s">
        <v>142</v>
      </c>
      <c r="BK87" s="186">
        <f>BK88</f>
        <v>0</v>
      </c>
    </row>
    <row r="88" spans="2:65" s="188" customFormat="1" ht="37.35" customHeight="1" x14ac:dyDescent="0.35">
      <c r="B88" s="187"/>
      <c r="D88" s="189" t="s">
        <v>72</v>
      </c>
      <c r="E88" s="190" t="s">
        <v>884</v>
      </c>
      <c r="F88" s="190" t="s">
        <v>2809</v>
      </c>
      <c r="K88" s="191">
        <f>BK88</f>
        <v>0</v>
      </c>
      <c r="M88" s="187"/>
      <c r="N88" s="192"/>
      <c r="O88" s="193"/>
      <c r="P88" s="193"/>
      <c r="Q88" s="194">
        <f>Q89+Q94+Q123+Q238+Q312+Q347+Q402+Q417</f>
        <v>0</v>
      </c>
      <c r="R88" s="194">
        <f>R89+R94+R123+R238+R312+R347+R402+R417</f>
        <v>0</v>
      </c>
      <c r="S88" s="193"/>
      <c r="T88" s="195">
        <f>T89+T94+T123+T238+T312+T347+T402+T417</f>
        <v>0</v>
      </c>
      <c r="U88" s="193"/>
      <c r="V88" s="195">
        <f>V89+V94+V123+V238+V312+V347+V402+V417</f>
        <v>0</v>
      </c>
      <c r="W88" s="193"/>
      <c r="X88" s="196">
        <f>X89+X94+X123+X238+X312+X347+X402+X417</f>
        <v>0</v>
      </c>
      <c r="AR88" s="189" t="s">
        <v>81</v>
      </c>
      <c r="AT88" s="197" t="s">
        <v>72</v>
      </c>
      <c r="AU88" s="197" t="s">
        <v>73</v>
      </c>
      <c r="AY88" s="189" t="s">
        <v>171</v>
      </c>
      <c r="BK88" s="198">
        <f>BK89+BK94+BK123+BK238+BK312+BK347+BK402+BK417</f>
        <v>0</v>
      </c>
    </row>
    <row r="89" spans="2:65" s="188" customFormat="1" ht="19.899999999999999" customHeight="1" x14ac:dyDescent="0.3">
      <c r="B89" s="187"/>
      <c r="D89" s="189" t="s">
        <v>72</v>
      </c>
      <c r="E89" s="199" t="s">
        <v>886</v>
      </c>
      <c r="F89" s="199" t="s">
        <v>2644</v>
      </c>
      <c r="K89" s="200">
        <f>BK89</f>
        <v>0</v>
      </c>
      <c r="M89" s="187"/>
      <c r="N89" s="192"/>
      <c r="O89" s="193"/>
      <c r="P89" s="193"/>
      <c r="Q89" s="194">
        <f>SUM(Q90:Q93)</f>
        <v>0</v>
      </c>
      <c r="R89" s="194">
        <f>SUM(R90:R93)</f>
        <v>0</v>
      </c>
      <c r="S89" s="193"/>
      <c r="T89" s="195">
        <f>SUM(T90:T93)</f>
        <v>0</v>
      </c>
      <c r="U89" s="193"/>
      <c r="V89" s="195">
        <f>SUM(V90:V93)</f>
        <v>0</v>
      </c>
      <c r="W89" s="193"/>
      <c r="X89" s="196">
        <f>SUM(X90:X93)</f>
        <v>0</v>
      </c>
      <c r="AR89" s="189" t="s">
        <v>81</v>
      </c>
      <c r="AT89" s="197" t="s">
        <v>72</v>
      </c>
      <c r="AU89" s="197" t="s">
        <v>81</v>
      </c>
      <c r="AY89" s="189" t="s">
        <v>171</v>
      </c>
      <c r="BK89" s="198">
        <f>SUM(BK90:BK93)</f>
        <v>0</v>
      </c>
    </row>
    <row r="90" spans="2:65" s="45" customFormat="1" ht="25.5" customHeight="1" x14ac:dyDescent="0.3">
      <c r="B90" s="38"/>
      <c r="C90" s="201" t="s">
        <v>81</v>
      </c>
      <c r="D90" s="201" t="s">
        <v>173</v>
      </c>
      <c r="E90" s="202" t="s">
        <v>2645</v>
      </c>
      <c r="F90" s="203" t="s">
        <v>2810</v>
      </c>
      <c r="G90" s="204" t="s">
        <v>582</v>
      </c>
      <c r="H90" s="9"/>
      <c r="I90" s="7"/>
      <c r="J90" s="7"/>
      <c r="K90" s="206">
        <f>ROUND(P90*H90,2)</f>
        <v>0</v>
      </c>
      <c r="L90" s="203" t="s">
        <v>5</v>
      </c>
      <c r="M90" s="38"/>
      <c r="N90" s="207" t="s">
        <v>5</v>
      </c>
      <c r="O90" s="208" t="s">
        <v>42</v>
      </c>
      <c r="P90" s="144">
        <f>I90+J90</f>
        <v>0</v>
      </c>
      <c r="Q90" s="144">
        <f>ROUND(I90*H90,2)</f>
        <v>0</v>
      </c>
      <c r="R90" s="144">
        <f>ROUND(J90*H90,2)</f>
        <v>0</v>
      </c>
      <c r="S90" s="39"/>
      <c r="T90" s="209">
        <f>S90*H90</f>
        <v>0</v>
      </c>
      <c r="U90" s="209">
        <v>0</v>
      </c>
      <c r="V90" s="209">
        <f>U90*H90</f>
        <v>0</v>
      </c>
      <c r="W90" s="209">
        <v>0</v>
      </c>
      <c r="X90" s="210">
        <f>W90*H90</f>
        <v>0</v>
      </c>
      <c r="AR90" s="17" t="s">
        <v>177</v>
      </c>
      <c r="AT90" s="17" t="s">
        <v>173</v>
      </c>
      <c r="AU90" s="17" t="s">
        <v>83</v>
      </c>
      <c r="AY90" s="17" t="s">
        <v>171</v>
      </c>
      <c r="BE90" s="211">
        <f>IF(O90="základní",K90,0)</f>
        <v>0</v>
      </c>
      <c r="BF90" s="211">
        <f>IF(O90="snížená",K90,0)</f>
        <v>0</v>
      </c>
      <c r="BG90" s="211">
        <f>IF(O90="zákl. přenesená",K90,0)</f>
        <v>0</v>
      </c>
      <c r="BH90" s="211">
        <f>IF(O90="sníž. přenesená",K90,0)</f>
        <v>0</v>
      </c>
      <c r="BI90" s="211">
        <f>IF(O90="nulová",K90,0)</f>
        <v>0</v>
      </c>
      <c r="BJ90" s="17" t="s">
        <v>81</v>
      </c>
      <c r="BK90" s="211">
        <f>ROUND(P90*H90,2)</f>
        <v>0</v>
      </c>
      <c r="BL90" s="17" t="s">
        <v>177</v>
      </c>
      <c r="BM90" s="17" t="s">
        <v>83</v>
      </c>
    </row>
    <row r="91" spans="2:65" s="45" customFormat="1" ht="27" x14ac:dyDescent="0.3">
      <c r="B91" s="38"/>
      <c r="D91" s="212" t="s">
        <v>179</v>
      </c>
      <c r="F91" s="213" t="s">
        <v>2811</v>
      </c>
      <c r="M91" s="38"/>
      <c r="N91" s="214"/>
      <c r="O91" s="39"/>
      <c r="P91" s="39"/>
      <c r="Q91" s="39"/>
      <c r="R91" s="39"/>
      <c r="S91" s="39"/>
      <c r="T91" s="39"/>
      <c r="U91" s="39"/>
      <c r="V91" s="39"/>
      <c r="W91" s="39"/>
      <c r="X91" s="87"/>
      <c r="AT91" s="17" t="s">
        <v>179</v>
      </c>
      <c r="AU91" s="17" t="s">
        <v>83</v>
      </c>
    </row>
    <row r="92" spans="2:65" s="45" customFormat="1" ht="16.5" customHeight="1" x14ac:dyDescent="0.3">
      <c r="B92" s="38"/>
      <c r="C92" s="201" t="s">
        <v>83</v>
      </c>
      <c r="D92" s="201" t="s">
        <v>173</v>
      </c>
      <c r="E92" s="202" t="s">
        <v>2812</v>
      </c>
      <c r="F92" s="203" t="s">
        <v>2813</v>
      </c>
      <c r="G92" s="204" t="s">
        <v>582</v>
      </c>
      <c r="H92" s="9"/>
      <c r="I92" s="7"/>
      <c r="J92" s="7"/>
      <c r="K92" s="206">
        <f>ROUND(P92*H92,2)</f>
        <v>0</v>
      </c>
      <c r="L92" s="203" t="s">
        <v>5</v>
      </c>
      <c r="M92" s="38"/>
      <c r="N92" s="207" t="s">
        <v>5</v>
      </c>
      <c r="O92" s="208" t="s">
        <v>42</v>
      </c>
      <c r="P92" s="144">
        <f>I92+J92</f>
        <v>0</v>
      </c>
      <c r="Q92" s="144">
        <f>ROUND(I92*H92,2)</f>
        <v>0</v>
      </c>
      <c r="R92" s="144">
        <f>ROUND(J92*H92,2)</f>
        <v>0</v>
      </c>
      <c r="S92" s="39"/>
      <c r="T92" s="209">
        <f>S92*H92</f>
        <v>0</v>
      </c>
      <c r="U92" s="209">
        <v>0</v>
      </c>
      <c r="V92" s="209">
        <f>U92*H92</f>
        <v>0</v>
      </c>
      <c r="W92" s="209">
        <v>0</v>
      </c>
      <c r="X92" s="210">
        <f>W92*H92</f>
        <v>0</v>
      </c>
      <c r="AR92" s="17" t="s">
        <v>177</v>
      </c>
      <c r="AT92" s="17" t="s">
        <v>173</v>
      </c>
      <c r="AU92" s="17" t="s">
        <v>83</v>
      </c>
      <c r="AY92" s="17" t="s">
        <v>171</v>
      </c>
      <c r="BE92" s="211">
        <f>IF(O92="základní",K92,0)</f>
        <v>0</v>
      </c>
      <c r="BF92" s="211">
        <f>IF(O92="snížená",K92,0)</f>
        <v>0</v>
      </c>
      <c r="BG92" s="211">
        <f>IF(O92="zákl. přenesená",K92,0)</f>
        <v>0</v>
      </c>
      <c r="BH92" s="211">
        <f>IF(O92="sníž. přenesená",K92,0)</f>
        <v>0</v>
      </c>
      <c r="BI92" s="211">
        <f>IF(O92="nulová",K92,0)</f>
        <v>0</v>
      </c>
      <c r="BJ92" s="17" t="s">
        <v>81</v>
      </c>
      <c r="BK92" s="211">
        <f>ROUND(P92*H92,2)</f>
        <v>0</v>
      </c>
      <c r="BL92" s="17" t="s">
        <v>177</v>
      </c>
      <c r="BM92" s="17" t="s">
        <v>177</v>
      </c>
    </row>
    <row r="93" spans="2:65" s="45" customFormat="1" ht="27" x14ac:dyDescent="0.3">
      <c r="B93" s="38"/>
      <c r="C93" s="39"/>
      <c r="D93" s="262" t="s">
        <v>179</v>
      </c>
      <c r="E93" s="39"/>
      <c r="F93" s="269" t="s">
        <v>2811</v>
      </c>
      <c r="G93" s="39"/>
      <c r="H93" s="39"/>
      <c r="I93" s="39"/>
      <c r="J93" s="39"/>
      <c r="K93" s="39"/>
      <c r="L93" s="39"/>
      <c r="M93" s="38"/>
      <c r="N93" s="214"/>
      <c r="O93" s="39"/>
      <c r="P93" s="39"/>
      <c r="Q93" s="39"/>
      <c r="R93" s="39"/>
      <c r="S93" s="39"/>
      <c r="T93" s="39"/>
      <c r="U93" s="39"/>
      <c r="V93" s="39"/>
      <c r="W93" s="39"/>
      <c r="X93" s="87"/>
      <c r="AT93" s="17" t="s">
        <v>179</v>
      </c>
      <c r="AU93" s="17" t="s">
        <v>83</v>
      </c>
    </row>
    <row r="94" spans="2:65" s="188" customFormat="1" ht="29.85" customHeight="1" x14ac:dyDescent="0.3">
      <c r="B94" s="187"/>
      <c r="D94" s="189" t="s">
        <v>72</v>
      </c>
      <c r="E94" s="199" t="s">
        <v>915</v>
      </c>
      <c r="F94" s="199" t="s">
        <v>2651</v>
      </c>
      <c r="K94" s="200">
        <f>BK94</f>
        <v>0</v>
      </c>
      <c r="M94" s="187"/>
      <c r="N94" s="192"/>
      <c r="O94" s="193"/>
      <c r="P94" s="193"/>
      <c r="Q94" s="194">
        <f>SUM(Q95:Q122)</f>
        <v>0</v>
      </c>
      <c r="R94" s="194">
        <f>SUM(R95:R122)</f>
        <v>0</v>
      </c>
      <c r="S94" s="193"/>
      <c r="T94" s="195">
        <f>SUM(T95:T122)</f>
        <v>0</v>
      </c>
      <c r="U94" s="193"/>
      <c r="V94" s="195">
        <f>SUM(V95:V122)</f>
        <v>0</v>
      </c>
      <c r="W94" s="193"/>
      <c r="X94" s="196">
        <f>SUM(X95:X122)</f>
        <v>0</v>
      </c>
      <c r="AR94" s="189" t="s">
        <v>81</v>
      </c>
      <c r="AT94" s="197" t="s">
        <v>72</v>
      </c>
      <c r="AU94" s="197" t="s">
        <v>81</v>
      </c>
      <c r="AY94" s="189" t="s">
        <v>171</v>
      </c>
      <c r="BK94" s="198">
        <f>SUM(BK95:BK122)</f>
        <v>0</v>
      </c>
    </row>
    <row r="95" spans="2:65" s="45" customFormat="1" ht="25.5" customHeight="1" x14ac:dyDescent="0.3">
      <c r="B95" s="38"/>
      <c r="C95" s="201" t="s">
        <v>188</v>
      </c>
      <c r="D95" s="201" t="s">
        <v>173</v>
      </c>
      <c r="E95" s="202" t="s">
        <v>2652</v>
      </c>
      <c r="F95" s="203" t="s">
        <v>2653</v>
      </c>
      <c r="G95" s="204" t="s">
        <v>241</v>
      </c>
      <c r="H95" s="205">
        <v>165</v>
      </c>
      <c r="I95" s="7"/>
      <c r="J95" s="7"/>
      <c r="K95" s="206">
        <f>ROUND(P95*H95,2)</f>
        <v>0</v>
      </c>
      <c r="L95" s="203" t="s">
        <v>5</v>
      </c>
      <c r="M95" s="38"/>
      <c r="N95" s="207" t="s">
        <v>5</v>
      </c>
      <c r="O95" s="208" t="s">
        <v>42</v>
      </c>
      <c r="P95" s="144">
        <f>I95+J95</f>
        <v>0</v>
      </c>
      <c r="Q95" s="144">
        <f>ROUND(I95*H95,2)</f>
        <v>0</v>
      </c>
      <c r="R95" s="144">
        <f>ROUND(J95*H95,2)</f>
        <v>0</v>
      </c>
      <c r="S95" s="39"/>
      <c r="T95" s="209">
        <f>S95*H95</f>
        <v>0</v>
      </c>
      <c r="U95" s="209">
        <v>0</v>
      </c>
      <c r="V95" s="209">
        <f>U95*H95</f>
        <v>0</v>
      </c>
      <c r="W95" s="209">
        <v>0</v>
      </c>
      <c r="X95" s="210">
        <f>W95*H95</f>
        <v>0</v>
      </c>
      <c r="AR95" s="17" t="s">
        <v>177</v>
      </c>
      <c r="AT95" s="17" t="s">
        <v>173</v>
      </c>
      <c r="AU95" s="17" t="s">
        <v>83</v>
      </c>
      <c r="AY95" s="17" t="s">
        <v>171</v>
      </c>
      <c r="BE95" s="211">
        <f>IF(O95="základní",K95,0)</f>
        <v>0</v>
      </c>
      <c r="BF95" s="211">
        <f>IF(O95="snížená",K95,0)</f>
        <v>0</v>
      </c>
      <c r="BG95" s="211">
        <f>IF(O95="zákl. přenesená",K95,0)</f>
        <v>0</v>
      </c>
      <c r="BH95" s="211">
        <f>IF(O95="sníž. přenesená",K95,0)</f>
        <v>0</v>
      </c>
      <c r="BI95" s="211">
        <f>IF(O95="nulová",K95,0)</f>
        <v>0</v>
      </c>
      <c r="BJ95" s="17" t="s">
        <v>81</v>
      </c>
      <c r="BK95" s="211">
        <f>ROUND(P95*H95,2)</f>
        <v>0</v>
      </c>
      <c r="BL95" s="17" t="s">
        <v>177</v>
      </c>
      <c r="BM95" s="17" t="s">
        <v>206</v>
      </c>
    </row>
    <row r="96" spans="2:65" s="45" customFormat="1" ht="27" x14ac:dyDescent="0.3">
      <c r="B96" s="38"/>
      <c r="D96" s="212" t="s">
        <v>179</v>
      </c>
      <c r="F96" s="213" t="s">
        <v>2811</v>
      </c>
      <c r="M96" s="38"/>
      <c r="N96" s="214"/>
      <c r="O96" s="39"/>
      <c r="P96" s="39"/>
      <c r="Q96" s="39"/>
      <c r="R96" s="39"/>
      <c r="S96" s="39"/>
      <c r="T96" s="39"/>
      <c r="U96" s="39"/>
      <c r="V96" s="39"/>
      <c r="W96" s="39"/>
      <c r="X96" s="87"/>
      <c r="AT96" s="17" t="s">
        <v>179</v>
      </c>
      <c r="AU96" s="17" t="s">
        <v>83</v>
      </c>
    </row>
    <row r="97" spans="2:65" s="216" customFormat="1" ht="13.5" x14ac:dyDescent="0.3">
      <c r="B97" s="215"/>
      <c r="D97" s="212" t="s">
        <v>181</v>
      </c>
      <c r="E97" s="217" t="s">
        <v>5</v>
      </c>
      <c r="F97" s="218" t="s">
        <v>2814</v>
      </c>
      <c r="H97" s="219">
        <v>165</v>
      </c>
      <c r="M97" s="215"/>
      <c r="N97" s="220"/>
      <c r="O97" s="221"/>
      <c r="P97" s="221"/>
      <c r="Q97" s="221"/>
      <c r="R97" s="221"/>
      <c r="S97" s="221"/>
      <c r="T97" s="221"/>
      <c r="U97" s="221"/>
      <c r="V97" s="221"/>
      <c r="W97" s="221"/>
      <c r="X97" s="222"/>
      <c r="AT97" s="217" t="s">
        <v>181</v>
      </c>
      <c r="AU97" s="217" t="s">
        <v>83</v>
      </c>
      <c r="AV97" s="216" t="s">
        <v>83</v>
      </c>
      <c r="AW97" s="216" t="s">
        <v>7</v>
      </c>
      <c r="AX97" s="216" t="s">
        <v>73</v>
      </c>
      <c r="AY97" s="217" t="s">
        <v>171</v>
      </c>
    </row>
    <row r="98" spans="2:65" s="224" customFormat="1" ht="13.5" x14ac:dyDescent="0.3">
      <c r="B98" s="223"/>
      <c r="C98" s="229"/>
      <c r="D98" s="262" t="s">
        <v>181</v>
      </c>
      <c r="E98" s="265" t="s">
        <v>5</v>
      </c>
      <c r="F98" s="270" t="s">
        <v>205</v>
      </c>
      <c r="G98" s="229"/>
      <c r="H98" s="272">
        <v>165</v>
      </c>
      <c r="I98" s="229"/>
      <c r="J98" s="229"/>
      <c r="K98" s="229"/>
      <c r="L98" s="229"/>
      <c r="M98" s="223"/>
      <c r="N98" s="228"/>
      <c r="O98" s="229"/>
      <c r="P98" s="229"/>
      <c r="Q98" s="229"/>
      <c r="R98" s="229"/>
      <c r="S98" s="229"/>
      <c r="T98" s="229"/>
      <c r="U98" s="229"/>
      <c r="V98" s="229"/>
      <c r="W98" s="229"/>
      <c r="X98" s="230"/>
      <c r="AT98" s="225" t="s">
        <v>181</v>
      </c>
      <c r="AU98" s="225" t="s">
        <v>83</v>
      </c>
      <c r="AV98" s="224" t="s">
        <v>177</v>
      </c>
      <c r="AW98" s="224" t="s">
        <v>7</v>
      </c>
      <c r="AX98" s="224" t="s">
        <v>81</v>
      </c>
      <c r="AY98" s="225" t="s">
        <v>171</v>
      </c>
    </row>
    <row r="99" spans="2:65" s="45" customFormat="1" ht="25.5" customHeight="1" x14ac:dyDescent="0.3">
      <c r="B99" s="38"/>
      <c r="C99" s="201" t="s">
        <v>177</v>
      </c>
      <c r="D99" s="201" t="s">
        <v>173</v>
      </c>
      <c r="E99" s="202" t="s">
        <v>2815</v>
      </c>
      <c r="F99" s="203" t="s">
        <v>2816</v>
      </c>
      <c r="G99" s="204" t="s">
        <v>241</v>
      </c>
      <c r="H99" s="205">
        <v>20</v>
      </c>
      <c r="I99" s="7"/>
      <c r="J99" s="7"/>
      <c r="K99" s="206">
        <f>ROUND(P99*H99,2)</f>
        <v>0</v>
      </c>
      <c r="L99" s="203" t="s">
        <v>5</v>
      </c>
      <c r="M99" s="38"/>
      <c r="N99" s="207" t="s">
        <v>5</v>
      </c>
      <c r="O99" s="208" t="s">
        <v>42</v>
      </c>
      <c r="P99" s="144">
        <f>I99+J99</f>
        <v>0</v>
      </c>
      <c r="Q99" s="144">
        <f>ROUND(I99*H99,2)</f>
        <v>0</v>
      </c>
      <c r="R99" s="144">
        <f>ROUND(J99*H99,2)</f>
        <v>0</v>
      </c>
      <c r="S99" s="39"/>
      <c r="T99" s="209">
        <f>S99*H99</f>
        <v>0</v>
      </c>
      <c r="U99" s="209">
        <v>0</v>
      </c>
      <c r="V99" s="209">
        <f>U99*H99</f>
        <v>0</v>
      </c>
      <c r="W99" s="209">
        <v>0</v>
      </c>
      <c r="X99" s="210">
        <f>W99*H99</f>
        <v>0</v>
      </c>
      <c r="AR99" s="17" t="s">
        <v>177</v>
      </c>
      <c r="AT99" s="17" t="s">
        <v>173</v>
      </c>
      <c r="AU99" s="17" t="s">
        <v>83</v>
      </c>
      <c r="AY99" s="17" t="s">
        <v>171</v>
      </c>
      <c r="BE99" s="211">
        <f>IF(O99="základní",K99,0)</f>
        <v>0</v>
      </c>
      <c r="BF99" s="211">
        <f>IF(O99="snížená",K99,0)</f>
        <v>0</v>
      </c>
      <c r="BG99" s="211">
        <f>IF(O99="zákl. přenesená",K99,0)</f>
        <v>0</v>
      </c>
      <c r="BH99" s="211">
        <f>IF(O99="sníž. přenesená",K99,0)</f>
        <v>0</v>
      </c>
      <c r="BI99" s="211">
        <f>IF(O99="nulová",K99,0)</f>
        <v>0</v>
      </c>
      <c r="BJ99" s="17" t="s">
        <v>81</v>
      </c>
      <c r="BK99" s="211">
        <f>ROUND(P99*H99,2)</f>
        <v>0</v>
      </c>
      <c r="BL99" s="17" t="s">
        <v>177</v>
      </c>
      <c r="BM99" s="17" t="s">
        <v>220</v>
      </c>
    </row>
    <row r="100" spans="2:65" s="45" customFormat="1" ht="27" x14ac:dyDescent="0.3">
      <c r="B100" s="38"/>
      <c r="D100" s="212" t="s">
        <v>179</v>
      </c>
      <c r="F100" s="213" t="s">
        <v>2811</v>
      </c>
      <c r="M100" s="38"/>
      <c r="N100" s="214"/>
      <c r="O100" s="39"/>
      <c r="P100" s="39"/>
      <c r="Q100" s="39"/>
      <c r="R100" s="39"/>
      <c r="S100" s="39"/>
      <c r="T100" s="39"/>
      <c r="U100" s="39"/>
      <c r="V100" s="39"/>
      <c r="W100" s="39"/>
      <c r="X100" s="87"/>
      <c r="AT100" s="17" t="s">
        <v>179</v>
      </c>
      <c r="AU100" s="17" t="s">
        <v>83</v>
      </c>
    </row>
    <row r="101" spans="2:65" s="216" customFormat="1" ht="13.5" x14ac:dyDescent="0.3">
      <c r="B101" s="215"/>
      <c r="D101" s="212" t="s">
        <v>181</v>
      </c>
      <c r="E101" s="217" t="s">
        <v>5</v>
      </c>
      <c r="F101" s="218" t="s">
        <v>277</v>
      </c>
      <c r="H101" s="219">
        <v>20</v>
      </c>
      <c r="M101" s="215"/>
      <c r="N101" s="220"/>
      <c r="O101" s="221"/>
      <c r="P101" s="221"/>
      <c r="Q101" s="221"/>
      <c r="R101" s="221"/>
      <c r="S101" s="221"/>
      <c r="T101" s="221"/>
      <c r="U101" s="221"/>
      <c r="V101" s="221"/>
      <c r="W101" s="221"/>
      <c r="X101" s="222"/>
      <c r="AT101" s="217" t="s">
        <v>181</v>
      </c>
      <c r="AU101" s="217" t="s">
        <v>83</v>
      </c>
      <c r="AV101" s="216" t="s">
        <v>83</v>
      </c>
      <c r="AW101" s="216" t="s">
        <v>7</v>
      </c>
      <c r="AX101" s="216" t="s">
        <v>73</v>
      </c>
      <c r="AY101" s="217" t="s">
        <v>171</v>
      </c>
    </row>
    <row r="102" spans="2:65" s="224" customFormat="1" ht="13.5" x14ac:dyDescent="0.3">
      <c r="B102" s="223"/>
      <c r="D102" s="212" t="s">
        <v>181</v>
      </c>
      <c r="E102" s="225" t="s">
        <v>5</v>
      </c>
      <c r="F102" s="226" t="s">
        <v>205</v>
      </c>
      <c r="H102" s="227">
        <v>20</v>
      </c>
      <c r="M102" s="223"/>
      <c r="N102" s="228"/>
      <c r="O102" s="229"/>
      <c r="P102" s="229"/>
      <c r="Q102" s="229"/>
      <c r="R102" s="229"/>
      <c r="S102" s="229"/>
      <c r="T102" s="229"/>
      <c r="U102" s="229"/>
      <c r="V102" s="229"/>
      <c r="W102" s="229"/>
      <c r="X102" s="230"/>
      <c r="AT102" s="225" t="s">
        <v>181</v>
      </c>
      <c r="AU102" s="225" t="s">
        <v>83</v>
      </c>
      <c r="AV102" s="224" t="s">
        <v>177</v>
      </c>
      <c r="AW102" s="224" t="s">
        <v>7</v>
      </c>
      <c r="AX102" s="224" t="s">
        <v>81</v>
      </c>
      <c r="AY102" s="225" t="s">
        <v>171</v>
      </c>
    </row>
    <row r="103" spans="2:65" s="45" customFormat="1" ht="25.5" customHeight="1" x14ac:dyDescent="0.3">
      <c r="B103" s="38"/>
      <c r="C103" s="201" t="s">
        <v>199</v>
      </c>
      <c r="D103" s="201" t="s">
        <v>173</v>
      </c>
      <c r="E103" s="202" t="s">
        <v>2817</v>
      </c>
      <c r="F103" s="203" t="s">
        <v>2818</v>
      </c>
      <c r="G103" s="204" t="s">
        <v>241</v>
      </c>
      <c r="H103" s="205">
        <v>20</v>
      </c>
      <c r="I103" s="7"/>
      <c r="J103" s="7"/>
      <c r="K103" s="206">
        <f>ROUND(P103*H103,2)</f>
        <v>0</v>
      </c>
      <c r="L103" s="203" t="s">
        <v>5</v>
      </c>
      <c r="M103" s="38"/>
      <c r="N103" s="207" t="s">
        <v>5</v>
      </c>
      <c r="O103" s="208" t="s">
        <v>42</v>
      </c>
      <c r="P103" s="144">
        <f>I103+J103</f>
        <v>0</v>
      </c>
      <c r="Q103" s="144">
        <f>ROUND(I103*H103,2)</f>
        <v>0</v>
      </c>
      <c r="R103" s="144">
        <f>ROUND(J103*H103,2)</f>
        <v>0</v>
      </c>
      <c r="S103" s="39"/>
      <c r="T103" s="209">
        <f>S103*H103</f>
        <v>0</v>
      </c>
      <c r="U103" s="209">
        <v>0</v>
      </c>
      <c r="V103" s="209">
        <f>U103*H103</f>
        <v>0</v>
      </c>
      <c r="W103" s="209">
        <v>0</v>
      </c>
      <c r="X103" s="210">
        <f>W103*H103</f>
        <v>0</v>
      </c>
      <c r="AR103" s="17" t="s">
        <v>177</v>
      </c>
      <c r="AT103" s="17" t="s">
        <v>173</v>
      </c>
      <c r="AU103" s="17" t="s">
        <v>83</v>
      </c>
      <c r="AY103" s="17" t="s">
        <v>171</v>
      </c>
      <c r="BE103" s="211">
        <f>IF(O103="základní",K103,0)</f>
        <v>0</v>
      </c>
      <c r="BF103" s="211">
        <f>IF(O103="snížená",K103,0)</f>
        <v>0</v>
      </c>
      <c r="BG103" s="211">
        <f>IF(O103="zákl. přenesená",K103,0)</f>
        <v>0</v>
      </c>
      <c r="BH103" s="211">
        <f>IF(O103="sníž. přenesená",K103,0)</f>
        <v>0</v>
      </c>
      <c r="BI103" s="211">
        <f>IF(O103="nulová",K103,0)</f>
        <v>0</v>
      </c>
      <c r="BJ103" s="17" t="s">
        <v>81</v>
      </c>
      <c r="BK103" s="211">
        <f>ROUND(P103*H103,2)</f>
        <v>0</v>
      </c>
      <c r="BL103" s="17" t="s">
        <v>177</v>
      </c>
      <c r="BM103" s="17" t="s">
        <v>233</v>
      </c>
    </row>
    <row r="104" spans="2:65" s="45" customFormat="1" ht="27" x14ac:dyDescent="0.3">
      <c r="B104" s="38"/>
      <c r="C104" s="39"/>
      <c r="D104" s="262" t="s">
        <v>179</v>
      </c>
      <c r="E104" s="39"/>
      <c r="F104" s="269" t="s">
        <v>2811</v>
      </c>
      <c r="G104" s="39"/>
      <c r="H104" s="39"/>
      <c r="I104" s="39"/>
      <c r="J104" s="39"/>
      <c r="K104" s="39"/>
      <c r="L104" s="39"/>
      <c r="M104" s="38"/>
      <c r="N104" s="214"/>
      <c r="O104" s="39"/>
      <c r="P104" s="39"/>
      <c r="Q104" s="39"/>
      <c r="R104" s="39"/>
      <c r="S104" s="39"/>
      <c r="T104" s="39"/>
      <c r="U104" s="39"/>
      <c r="V104" s="39"/>
      <c r="W104" s="39"/>
      <c r="X104" s="87"/>
      <c r="AT104" s="17" t="s">
        <v>179</v>
      </c>
      <c r="AU104" s="17" t="s">
        <v>83</v>
      </c>
    </row>
    <row r="105" spans="2:65" s="216" customFormat="1" ht="13.5" x14ac:dyDescent="0.3">
      <c r="B105" s="215"/>
      <c r="D105" s="212" t="s">
        <v>181</v>
      </c>
      <c r="E105" s="217" t="s">
        <v>5</v>
      </c>
      <c r="F105" s="218" t="s">
        <v>2819</v>
      </c>
      <c r="H105" s="219">
        <v>20</v>
      </c>
      <c r="M105" s="215"/>
      <c r="N105" s="220"/>
      <c r="O105" s="221"/>
      <c r="P105" s="221"/>
      <c r="Q105" s="221"/>
      <c r="R105" s="221"/>
      <c r="S105" s="221"/>
      <c r="T105" s="221"/>
      <c r="U105" s="221"/>
      <c r="V105" s="221"/>
      <c r="W105" s="221"/>
      <c r="X105" s="222"/>
      <c r="AT105" s="217" t="s">
        <v>181</v>
      </c>
      <c r="AU105" s="217" t="s">
        <v>83</v>
      </c>
      <c r="AV105" s="216" t="s">
        <v>83</v>
      </c>
      <c r="AW105" s="216" t="s">
        <v>7</v>
      </c>
      <c r="AX105" s="216" t="s">
        <v>73</v>
      </c>
      <c r="AY105" s="217" t="s">
        <v>171</v>
      </c>
    </row>
    <row r="106" spans="2:65" s="224" customFormat="1" ht="13.5" x14ac:dyDescent="0.3">
      <c r="B106" s="223"/>
      <c r="D106" s="212" t="s">
        <v>181</v>
      </c>
      <c r="E106" s="225" t="s">
        <v>5</v>
      </c>
      <c r="F106" s="226" t="s">
        <v>205</v>
      </c>
      <c r="H106" s="227">
        <v>20</v>
      </c>
      <c r="M106" s="223"/>
      <c r="N106" s="228"/>
      <c r="O106" s="229"/>
      <c r="P106" s="229"/>
      <c r="Q106" s="229"/>
      <c r="R106" s="229"/>
      <c r="S106" s="229"/>
      <c r="T106" s="229"/>
      <c r="U106" s="229"/>
      <c r="V106" s="229"/>
      <c r="W106" s="229"/>
      <c r="X106" s="230"/>
      <c r="AT106" s="225" t="s">
        <v>181</v>
      </c>
      <c r="AU106" s="225" t="s">
        <v>83</v>
      </c>
      <c r="AV106" s="224" t="s">
        <v>177</v>
      </c>
      <c r="AW106" s="224" t="s">
        <v>7</v>
      </c>
      <c r="AX106" s="224" t="s">
        <v>81</v>
      </c>
      <c r="AY106" s="225" t="s">
        <v>171</v>
      </c>
    </row>
    <row r="107" spans="2:65" s="45" customFormat="1" ht="25.5" customHeight="1" x14ac:dyDescent="0.3">
      <c r="B107" s="38"/>
      <c r="C107" s="201" t="s">
        <v>206</v>
      </c>
      <c r="D107" s="201" t="s">
        <v>173</v>
      </c>
      <c r="E107" s="202" t="s">
        <v>2820</v>
      </c>
      <c r="F107" s="203" t="s">
        <v>2821</v>
      </c>
      <c r="G107" s="204" t="s">
        <v>241</v>
      </c>
      <c r="H107" s="205">
        <v>40</v>
      </c>
      <c r="I107" s="7"/>
      <c r="J107" s="7"/>
      <c r="K107" s="206">
        <f>ROUND(P107*H107,2)</f>
        <v>0</v>
      </c>
      <c r="L107" s="203" t="s">
        <v>5</v>
      </c>
      <c r="M107" s="38"/>
      <c r="N107" s="207" t="s">
        <v>5</v>
      </c>
      <c r="O107" s="208" t="s">
        <v>42</v>
      </c>
      <c r="P107" s="144">
        <f>I107+J107</f>
        <v>0</v>
      </c>
      <c r="Q107" s="144">
        <f>ROUND(I107*H107,2)</f>
        <v>0</v>
      </c>
      <c r="R107" s="144">
        <f>ROUND(J107*H107,2)</f>
        <v>0</v>
      </c>
      <c r="S107" s="39"/>
      <c r="T107" s="209">
        <f>S107*H107</f>
        <v>0</v>
      </c>
      <c r="U107" s="209">
        <v>0</v>
      </c>
      <c r="V107" s="209">
        <f>U107*H107</f>
        <v>0</v>
      </c>
      <c r="W107" s="209">
        <v>0</v>
      </c>
      <c r="X107" s="210">
        <f>W107*H107</f>
        <v>0</v>
      </c>
      <c r="AR107" s="17" t="s">
        <v>177</v>
      </c>
      <c r="AT107" s="17" t="s">
        <v>173</v>
      </c>
      <c r="AU107" s="17" t="s">
        <v>83</v>
      </c>
      <c r="AY107" s="17" t="s">
        <v>171</v>
      </c>
      <c r="BE107" s="211">
        <f>IF(O107="základní",K107,0)</f>
        <v>0</v>
      </c>
      <c r="BF107" s="211">
        <f>IF(O107="snížená",K107,0)</f>
        <v>0</v>
      </c>
      <c r="BG107" s="211">
        <f>IF(O107="zákl. přenesená",K107,0)</f>
        <v>0</v>
      </c>
      <c r="BH107" s="211">
        <f>IF(O107="sníž. přenesená",K107,0)</f>
        <v>0</v>
      </c>
      <c r="BI107" s="211">
        <f>IF(O107="nulová",K107,0)</f>
        <v>0</v>
      </c>
      <c r="BJ107" s="17" t="s">
        <v>81</v>
      </c>
      <c r="BK107" s="211">
        <f>ROUND(P107*H107,2)</f>
        <v>0</v>
      </c>
      <c r="BL107" s="17" t="s">
        <v>177</v>
      </c>
      <c r="BM107" s="17" t="s">
        <v>244</v>
      </c>
    </row>
    <row r="108" spans="2:65" s="45" customFormat="1" ht="27" x14ac:dyDescent="0.3">
      <c r="B108" s="38"/>
      <c r="D108" s="212" t="s">
        <v>179</v>
      </c>
      <c r="F108" s="213" t="s">
        <v>2811</v>
      </c>
      <c r="M108" s="38"/>
      <c r="N108" s="214"/>
      <c r="O108" s="39"/>
      <c r="P108" s="39"/>
      <c r="Q108" s="39"/>
      <c r="R108" s="39"/>
      <c r="S108" s="39"/>
      <c r="T108" s="39"/>
      <c r="U108" s="39"/>
      <c r="V108" s="39"/>
      <c r="W108" s="39"/>
      <c r="X108" s="87"/>
      <c r="AT108" s="17" t="s">
        <v>179</v>
      </c>
      <c r="AU108" s="17" t="s">
        <v>83</v>
      </c>
    </row>
    <row r="109" spans="2:65" s="216" customFormat="1" ht="13.5" x14ac:dyDescent="0.3">
      <c r="B109" s="215"/>
      <c r="C109" s="221"/>
      <c r="D109" s="262" t="s">
        <v>181</v>
      </c>
      <c r="E109" s="267" t="s">
        <v>5</v>
      </c>
      <c r="F109" s="271" t="s">
        <v>2822</v>
      </c>
      <c r="G109" s="221"/>
      <c r="H109" s="273">
        <v>40</v>
      </c>
      <c r="I109" s="221"/>
      <c r="J109" s="221"/>
      <c r="K109" s="221"/>
      <c r="L109" s="221"/>
      <c r="M109" s="215"/>
      <c r="N109" s="220"/>
      <c r="O109" s="221"/>
      <c r="P109" s="221"/>
      <c r="Q109" s="221"/>
      <c r="R109" s="221"/>
      <c r="S109" s="221"/>
      <c r="T109" s="221"/>
      <c r="U109" s="221"/>
      <c r="V109" s="221"/>
      <c r="W109" s="221"/>
      <c r="X109" s="222"/>
      <c r="AT109" s="217" t="s">
        <v>181</v>
      </c>
      <c r="AU109" s="217" t="s">
        <v>83</v>
      </c>
      <c r="AV109" s="216" t="s">
        <v>83</v>
      </c>
      <c r="AW109" s="216" t="s">
        <v>7</v>
      </c>
      <c r="AX109" s="216" t="s">
        <v>73</v>
      </c>
      <c r="AY109" s="217" t="s">
        <v>171</v>
      </c>
    </row>
    <row r="110" spans="2:65" s="224" customFormat="1" ht="13.5" x14ac:dyDescent="0.3">
      <c r="B110" s="223"/>
      <c r="D110" s="212" t="s">
        <v>181</v>
      </c>
      <c r="E110" s="225" t="s">
        <v>5</v>
      </c>
      <c r="F110" s="226" t="s">
        <v>205</v>
      </c>
      <c r="H110" s="227">
        <v>40</v>
      </c>
      <c r="M110" s="223"/>
      <c r="N110" s="228"/>
      <c r="O110" s="229"/>
      <c r="P110" s="229"/>
      <c r="Q110" s="229"/>
      <c r="R110" s="229"/>
      <c r="S110" s="229"/>
      <c r="T110" s="229"/>
      <c r="U110" s="229"/>
      <c r="V110" s="229"/>
      <c r="W110" s="229"/>
      <c r="X110" s="230"/>
      <c r="AT110" s="225" t="s">
        <v>181</v>
      </c>
      <c r="AU110" s="225" t="s">
        <v>83</v>
      </c>
      <c r="AV110" s="224" t="s">
        <v>177</v>
      </c>
      <c r="AW110" s="224" t="s">
        <v>7</v>
      </c>
      <c r="AX110" s="224" t="s">
        <v>81</v>
      </c>
      <c r="AY110" s="225" t="s">
        <v>171</v>
      </c>
    </row>
    <row r="111" spans="2:65" s="45" customFormat="1" ht="25.5" customHeight="1" x14ac:dyDescent="0.3">
      <c r="B111" s="38"/>
      <c r="C111" s="201" t="s">
        <v>214</v>
      </c>
      <c r="D111" s="201" t="s">
        <v>173</v>
      </c>
      <c r="E111" s="202" t="s">
        <v>2823</v>
      </c>
      <c r="F111" s="203" t="s">
        <v>2824</v>
      </c>
      <c r="G111" s="204" t="s">
        <v>241</v>
      </c>
      <c r="H111" s="205">
        <v>40</v>
      </c>
      <c r="I111" s="7"/>
      <c r="J111" s="7"/>
      <c r="K111" s="206">
        <f>ROUND(P111*H111,2)</f>
        <v>0</v>
      </c>
      <c r="L111" s="203" t="s">
        <v>5</v>
      </c>
      <c r="M111" s="38"/>
      <c r="N111" s="207" t="s">
        <v>5</v>
      </c>
      <c r="O111" s="208" t="s">
        <v>42</v>
      </c>
      <c r="P111" s="144">
        <f>I111+J111</f>
        <v>0</v>
      </c>
      <c r="Q111" s="144">
        <f>ROUND(I111*H111,2)</f>
        <v>0</v>
      </c>
      <c r="R111" s="144">
        <f>ROUND(J111*H111,2)</f>
        <v>0</v>
      </c>
      <c r="S111" s="39"/>
      <c r="T111" s="209">
        <f>S111*H111</f>
        <v>0</v>
      </c>
      <c r="U111" s="209">
        <v>0</v>
      </c>
      <c r="V111" s="209">
        <f>U111*H111</f>
        <v>0</v>
      </c>
      <c r="W111" s="209">
        <v>0</v>
      </c>
      <c r="X111" s="210">
        <f>W111*H111</f>
        <v>0</v>
      </c>
      <c r="AR111" s="17" t="s">
        <v>177</v>
      </c>
      <c r="AT111" s="17" t="s">
        <v>173</v>
      </c>
      <c r="AU111" s="17" t="s">
        <v>83</v>
      </c>
      <c r="AY111" s="17" t="s">
        <v>171</v>
      </c>
      <c r="BE111" s="211">
        <f>IF(O111="základní",K111,0)</f>
        <v>0</v>
      </c>
      <c r="BF111" s="211">
        <f>IF(O111="snížená",K111,0)</f>
        <v>0</v>
      </c>
      <c r="BG111" s="211">
        <f>IF(O111="zákl. přenesená",K111,0)</f>
        <v>0</v>
      </c>
      <c r="BH111" s="211">
        <f>IF(O111="sníž. přenesená",K111,0)</f>
        <v>0</v>
      </c>
      <c r="BI111" s="211">
        <f>IF(O111="nulová",K111,0)</f>
        <v>0</v>
      </c>
      <c r="BJ111" s="17" t="s">
        <v>81</v>
      </c>
      <c r="BK111" s="211">
        <f>ROUND(P111*H111,2)</f>
        <v>0</v>
      </c>
      <c r="BL111" s="17" t="s">
        <v>177</v>
      </c>
      <c r="BM111" s="17" t="s">
        <v>253</v>
      </c>
    </row>
    <row r="112" spans="2:65" s="45" customFormat="1" ht="27" x14ac:dyDescent="0.3">
      <c r="B112" s="38"/>
      <c r="D112" s="212" t="s">
        <v>179</v>
      </c>
      <c r="F112" s="213" t="s">
        <v>2811</v>
      </c>
      <c r="M112" s="38"/>
      <c r="N112" s="214"/>
      <c r="O112" s="39"/>
      <c r="P112" s="39"/>
      <c r="Q112" s="39"/>
      <c r="R112" s="39"/>
      <c r="S112" s="39"/>
      <c r="T112" s="39"/>
      <c r="U112" s="39"/>
      <c r="V112" s="39"/>
      <c r="W112" s="39"/>
      <c r="X112" s="87"/>
      <c r="AT112" s="17" t="s">
        <v>179</v>
      </c>
      <c r="AU112" s="17" t="s">
        <v>83</v>
      </c>
    </row>
    <row r="113" spans="2:65" s="216" customFormat="1" ht="13.5" x14ac:dyDescent="0.3">
      <c r="B113" s="215"/>
      <c r="D113" s="212" t="s">
        <v>181</v>
      </c>
      <c r="E113" s="217" t="s">
        <v>5</v>
      </c>
      <c r="F113" s="218" t="s">
        <v>2825</v>
      </c>
      <c r="H113" s="219">
        <v>40</v>
      </c>
      <c r="M113" s="215"/>
      <c r="N113" s="220"/>
      <c r="O113" s="221"/>
      <c r="P113" s="221"/>
      <c r="Q113" s="221"/>
      <c r="R113" s="221"/>
      <c r="S113" s="221"/>
      <c r="T113" s="221"/>
      <c r="U113" s="221"/>
      <c r="V113" s="221"/>
      <c r="W113" s="221"/>
      <c r="X113" s="222"/>
      <c r="AT113" s="217" t="s">
        <v>181</v>
      </c>
      <c r="AU113" s="217" t="s">
        <v>83</v>
      </c>
      <c r="AV113" s="216" t="s">
        <v>83</v>
      </c>
      <c r="AW113" s="216" t="s">
        <v>7</v>
      </c>
      <c r="AX113" s="216" t="s">
        <v>73</v>
      </c>
      <c r="AY113" s="217" t="s">
        <v>171</v>
      </c>
    </row>
    <row r="114" spans="2:65" s="224" customFormat="1" ht="13.5" x14ac:dyDescent="0.3">
      <c r="B114" s="223"/>
      <c r="C114" s="229"/>
      <c r="D114" s="262" t="s">
        <v>181</v>
      </c>
      <c r="E114" s="265" t="s">
        <v>5</v>
      </c>
      <c r="F114" s="270" t="s">
        <v>205</v>
      </c>
      <c r="G114" s="229"/>
      <c r="H114" s="272">
        <v>40</v>
      </c>
      <c r="I114" s="229"/>
      <c r="J114" s="229"/>
      <c r="K114" s="229"/>
      <c r="L114" s="229"/>
      <c r="M114" s="223"/>
      <c r="N114" s="228"/>
      <c r="O114" s="229"/>
      <c r="P114" s="229"/>
      <c r="Q114" s="229"/>
      <c r="R114" s="229"/>
      <c r="S114" s="229"/>
      <c r="T114" s="229"/>
      <c r="U114" s="229"/>
      <c r="V114" s="229"/>
      <c r="W114" s="229"/>
      <c r="X114" s="230"/>
      <c r="AT114" s="225" t="s">
        <v>181</v>
      </c>
      <c r="AU114" s="225" t="s">
        <v>83</v>
      </c>
      <c r="AV114" s="224" t="s">
        <v>177</v>
      </c>
      <c r="AW114" s="224" t="s">
        <v>7</v>
      </c>
      <c r="AX114" s="224" t="s">
        <v>81</v>
      </c>
      <c r="AY114" s="225" t="s">
        <v>171</v>
      </c>
    </row>
    <row r="115" spans="2:65" s="45" customFormat="1" ht="25.5" customHeight="1" x14ac:dyDescent="0.3">
      <c r="B115" s="38"/>
      <c r="C115" s="201" t="s">
        <v>220</v>
      </c>
      <c r="D115" s="201" t="s">
        <v>173</v>
      </c>
      <c r="E115" s="202" t="s">
        <v>2826</v>
      </c>
      <c r="F115" s="203" t="s">
        <v>2827</v>
      </c>
      <c r="G115" s="204" t="s">
        <v>241</v>
      </c>
      <c r="H115" s="205">
        <v>60</v>
      </c>
      <c r="I115" s="7"/>
      <c r="J115" s="7"/>
      <c r="K115" s="206">
        <f>ROUND(P115*H115,2)</f>
        <v>0</v>
      </c>
      <c r="L115" s="203" t="s">
        <v>5</v>
      </c>
      <c r="M115" s="38"/>
      <c r="N115" s="207" t="s">
        <v>5</v>
      </c>
      <c r="O115" s="208" t="s">
        <v>42</v>
      </c>
      <c r="P115" s="144">
        <f>I115+J115</f>
        <v>0</v>
      </c>
      <c r="Q115" s="144">
        <f>ROUND(I115*H115,2)</f>
        <v>0</v>
      </c>
      <c r="R115" s="144">
        <f>ROUND(J115*H115,2)</f>
        <v>0</v>
      </c>
      <c r="S115" s="39"/>
      <c r="T115" s="209">
        <f>S115*H115</f>
        <v>0</v>
      </c>
      <c r="U115" s="209">
        <v>0</v>
      </c>
      <c r="V115" s="209">
        <f>U115*H115</f>
        <v>0</v>
      </c>
      <c r="W115" s="209">
        <v>0</v>
      </c>
      <c r="X115" s="210">
        <f>W115*H115</f>
        <v>0</v>
      </c>
      <c r="AR115" s="17" t="s">
        <v>177</v>
      </c>
      <c r="AT115" s="17" t="s">
        <v>173</v>
      </c>
      <c r="AU115" s="17" t="s">
        <v>83</v>
      </c>
      <c r="AY115" s="17" t="s">
        <v>171</v>
      </c>
      <c r="BE115" s="211">
        <f>IF(O115="základní",K115,0)</f>
        <v>0</v>
      </c>
      <c r="BF115" s="211">
        <f>IF(O115="snížená",K115,0)</f>
        <v>0</v>
      </c>
      <c r="BG115" s="211">
        <f>IF(O115="zákl. přenesená",K115,0)</f>
        <v>0</v>
      </c>
      <c r="BH115" s="211">
        <f>IF(O115="sníž. přenesená",K115,0)</f>
        <v>0</v>
      </c>
      <c r="BI115" s="211">
        <f>IF(O115="nulová",K115,0)</f>
        <v>0</v>
      </c>
      <c r="BJ115" s="17" t="s">
        <v>81</v>
      </c>
      <c r="BK115" s="211">
        <f>ROUND(P115*H115,2)</f>
        <v>0</v>
      </c>
      <c r="BL115" s="17" t="s">
        <v>177</v>
      </c>
      <c r="BM115" s="17" t="s">
        <v>260</v>
      </c>
    </row>
    <row r="116" spans="2:65" s="45" customFormat="1" ht="27" x14ac:dyDescent="0.3">
      <c r="B116" s="38"/>
      <c r="D116" s="212" t="s">
        <v>179</v>
      </c>
      <c r="F116" s="213" t="s">
        <v>2811</v>
      </c>
      <c r="M116" s="38"/>
      <c r="N116" s="214"/>
      <c r="O116" s="39"/>
      <c r="P116" s="39"/>
      <c r="Q116" s="39"/>
      <c r="R116" s="39"/>
      <c r="S116" s="39"/>
      <c r="T116" s="39"/>
      <c r="U116" s="39"/>
      <c r="V116" s="39"/>
      <c r="W116" s="39"/>
      <c r="X116" s="87"/>
      <c r="AT116" s="17" t="s">
        <v>179</v>
      </c>
      <c r="AU116" s="17" t="s">
        <v>83</v>
      </c>
    </row>
    <row r="117" spans="2:65" s="216" customFormat="1" ht="13.5" x14ac:dyDescent="0.3">
      <c r="B117" s="215"/>
      <c r="D117" s="212" t="s">
        <v>181</v>
      </c>
      <c r="E117" s="217" t="s">
        <v>5</v>
      </c>
      <c r="F117" s="218" t="s">
        <v>2828</v>
      </c>
      <c r="H117" s="219">
        <v>60</v>
      </c>
      <c r="M117" s="215"/>
      <c r="N117" s="220"/>
      <c r="O117" s="221"/>
      <c r="P117" s="221"/>
      <c r="Q117" s="221"/>
      <c r="R117" s="221"/>
      <c r="S117" s="221"/>
      <c r="T117" s="221"/>
      <c r="U117" s="221"/>
      <c r="V117" s="221"/>
      <c r="W117" s="221"/>
      <c r="X117" s="222"/>
      <c r="AT117" s="217" t="s">
        <v>181</v>
      </c>
      <c r="AU117" s="217" t="s">
        <v>83</v>
      </c>
      <c r="AV117" s="216" t="s">
        <v>83</v>
      </c>
      <c r="AW117" s="216" t="s">
        <v>7</v>
      </c>
      <c r="AX117" s="216" t="s">
        <v>73</v>
      </c>
      <c r="AY117" s="217" t="s">
        <v>171</v>
      </c>
    </row>
    <row r="118" spans="2:65" s="224" customFormat="1" ht="13.5" x14ac:dyDescent="0.3">
      <c r="B118" s="223"/>
      <c r="D118" s="212" t="s">
        <v>181</v>
      </c>
      <c r="E118" s="225" t="s">
        <v>5</v>
      </c>
      <c r="F118" s="226" t="s">
        <v>205</v>
      </c>
      <c r="H118" s="227">
        <v>60</v>
      </c>
      <c r="M118" s="223"/>
      <c r="N118" s="228"/>
      <c r="O118" s="229"/>
      <c r="P118" s="229"/>
      <c r="Q118" s="229"/>
      <c r="R118" s="229"/>
      <c r="S118" s="229"/>
      <c r="T118" s="229"/>
      <c r="U118" s="229"/>
      <c r="V118" s="229"/>
      <c r="W118" s="229"/>
      <c r="X118" s="230"/>
      <c r="AT118" s="225" t="s">
        <v>181</v>
      </c>
      <c r="AU118" s="225" t="s">
        <v>83</v>
      </c>
      <c r="AV118" s="224" t="s">
        <v>177</v>
      </c>
      <c r="AW118" s="224" t="s">
        <v>7</v>
      </c>
      <c r="AX118" s="224" t="s">
        <v>81</v>
      </c>
      <c r="AY118" s="225" t="s">
        <v>171</v>
      </c>
    </row>
    <row r="119" spans="2:65" s="45" customFormat="1" ht="25.5" customHeight="1" x14ac:dyDescent="0.3">
      <c r="B119" s="38"/>
      <c r="C119" s="201" t="s">
        <v>227</v>
      </c>
      <c r="D119" s="201" t="s">
        <v>173</v>
      </c>
      <c r="E119" s="202" t="s">
        <v>2829</v>
      </c>
      <c r="F119" s="203" t="s">
        <v>2830</v>
      </c>
      <c r="G119" s="204" t="s">
        <v>241</v>
      </c>
      <c r="H119" s="205">
        <v>25</v>
      </c>
      <c r="I119" s="7"/>
      <c r="J119" s="7"/>
      <c r="K119" s="206">
        <f>ROUND(P119*H119,2)</f>
        <v>0</v>
      </c>
      <c r="L119" s="203" t="s">
        <v>5</v>
      </c>
      <c r="M119" s="38"/>
      <c r="N119" s="207" t="s">
        <v>5</v>
      </c>
      <c r="O119" s="208" t="s">
        <v>42</v>
      </c>
      <c r="P119" s="144">
        <f>I119+J119</f>
        <v>0</v>
      </c>
      <c r="Q119" s="144">
        <f>ROUND(I119*H119,2)</f>
        <v>0</v>
      </c>
      <c r="R119" s="144">
        <f>ROUND(J119*H119,2)</f>
        <v>0</v>
      </c>
      <c r="S119" s="39"/>
      <c r="T119" s="209">
        <f>S119*H119</f>
        <v>0</v>
      </c>
      <c r="U119" s="209">
        <v>0</v>
      </c>
      <c r="V119" s="209">
        <f>U119*H119</f>
        <v>0</v>
      </c>
      <c r="W119" s="209">
        <v>0</v>
      </c>
      <c r="X119" s="210">
        <f>W119*H119</f>
        <v>0</v>
      </c>
      <c r="AR119" s="17" t="s">
        <v>177</v>
      </c>
      <c r="AT119" s="17" t="s">
        <v>173</v>
      </c>
      <c r="AU119" s="17" t="s">
        <v>83</v>
      </c>
      <c r="AY119" s="17" t="s">
        <v>171</v>
      </c>
      <c r="BE119" s="211">
        <f>IF(O119="základní",K119,0)</f>
        <v>0</v>
      </c>
      <c r="BF119" s="211">
        <f>IF(O119="snížená",K119,0)</f>
        <v>0</v>
      </c>
      <c r="BG119" s="211">
        <f>IF(O119="zákl. přenesená",K119,0)</f>
        <v>0</v>
      </c>
      <c r="BH119" s="211">
        <f>IF(O119="sníž. přenesená",K119,0)</f>
        <v>0</v>
      </c>
      <c r="BI119" s="211">
        <f>IF(O119="nulová",K119,0)</f>
        <v>0</v>
      </c>
      <c r="BJ119" s="17" t="s">
        <v>81</v>
      </c>
      <c r="BK119" s="211">
        <f>ROUND(P119*H119,2)</f>
        <v>0</v>
      </c>
      <c r="BL119" s="17" t="s">
        <v>177</v>
      </c>
      <c r="BM119" s="17" t="s">
        <v>270</v>
      </c>
    </row>
    <row r="120" spans="2:65" s="45" customFormat="1" ht="27" x14ac:dyDescent="0.3">
      <c r="B120" s="38"/>
      <c r="C120" s="39"/>
      <c r="D120" s="262" t="s">
        <v>179</v>
      </c>
      <c r="E120" s="39"/>
      <c r="F120" s="269" t="s">
        <v>2811</v>
      </c>
      <c r="G120" s="39"/>
      <c r="H120" s="39"/>
      <c r="I120" s="39"/>
      <c r="J120" s="39"/>
      <c r="K120" s="39"/>
      <c r="L120" s="39"/>
      <c r="M120" s="38"/>
      <c r="N120" s="214"/>
      <c r="O120" s="39"/>
      <c r="P120" s="39"/>
      <c r="Q120" s="39"/>
      <c r="R120" s="39"/>
      <c r="S120" s="39"/>
      <c r="T120" s="39"/>
      <c r="U120" s="39"/>
      <c r="V120" s="39"/>
      <c r="W120" s="39"/>
      <c r="X120" s="87"/>
      <c r="AT120" s="17" t="s">
        <v>179</v>
      </c>
      <c r="AU120" s="17" t="s">
        <v>83</v>
      </c>
    </row>
    <row r="121" spans="2:65" s="216" customFormat="1" ht="13.5" x14ac:dyDescent="0.3">
      <c r="B121" s="215"/>
      <c r="D121" s="212" t="s">
        <v>181</v>
      </c>
      <c r="E121" s="217" t="s">
        <v>5</v>
      </c>
      <c r="F121" s="218" t="s">
        <v>2831</v>
      </c>
      <c r="H121" s="219">
        <v>25</v>
      </c>
      <c r="M121" s="215"/>
      <c r="N121" s="220"/>
      <c r="O121" s="221"/>
      <c r="P121" s="221"/>
      <c r="Q121" s="221"/>
      <c r="R121" s="221"/>
      <c r="S121" s="221"/>
      <c r="T121" s="221"/>
      <c r="U121" s="221"/>
      <c r="V121" s="221"/>
      <c r="W121" s="221"/>
      <c r="X121" s="222"/>
      <c r="AT121" s="217" t="s">
        <v>181</v>
      </c>
      <c r="AU121" s="217" t="s">
        <v>83</v>
      </c>
      <c r="AV121" s="216" t="s">
        <v>83</v>
      </c>
      <c r="AW121" s="216" t="s">
        <v>7</v>
      </c>
      <c r="AX121" s="216" t="s">
        <v>73</v>
      </c>
      <c r="AY121" s="217" t="s">
        <v>171</v>
      </c>
    </row>
    <row r="122" spans="2:65" s="224" customFormat="1" ht="13.5" x14ac:dyDescent="0.3">
      <c r="B122" s="223"/>
      <c r="D122" s="212" t="s">
        <v>181</v>
      </c>
      <c r="E122" s="225" t="s">
        <v>5</v>
      </c>
      <c r="F122" s="226" t="s">
        <v>205</v>
      </c>
      <c r="H122" s="227">
        <v>25</v>
      </c>
      <c r="M122" s="223"/>
      <c r="N122" s="228"/>
      <c r="O122" s="229"/>
      <c r="P122" s="229"/>
      <c r="Q122" s="229"/>
      <c r="R122" s="229"/>
      <c r="S122" s="229"/>
      <c r="T122" s="229"/>
      <c r="U122" s="229"/>
      <c r="V122" s="229"/>
      <c r="W122" s="229"/>
      <c r="X122" s="230"/>
      <c r="AT122" s="225" t="s">
        <v>181</v>
      </c>
      <c r="AU122" s="225" t="s">
        <v>83</v>
      </c>
      <c r="AV122" s="224" t="s">
        <v>177</v>
      </c>
      <c r="AW122" s="224" t="s">
        <v>7</v>
      </c>
      <c r="AX122" s="224" t="s">
        <v>81</v>
      </c>
      <c r="AY122" s="225" t="s">
        <v>171</v>
      </c>
    </row>
    <row r="123" spans="2:65" s="188" customFormat="1" ht="29.85" customHeight="1" x14ac:dyDescent="0.3">
      <c r="B123" s="187"/>
      <c r="D123" s="189" t="s">
        <v>72</v>
      </c>
      <c r="E123" s="199" t="s">
        <v>920</v>
      </c>
      <c r="F123" s="199" t="s">
        <v>2832</v>
      </c>
      <c r="K123" s="200">
        <f>BK123</f>
        <v>0</v>
      </c>
      <c r="M123" s="187"/>
      <c r="N123" s="192"/>
      <c r="O123" s="193"/>
      <c r="P123" s="193"/>
      <c r="Q123" s="194">
        <f>SUM(Q124:Q237)</f>
        <v>0</v>
      </c>
      <c r="R123" s="194">
        <f>SUM(R124:R237)</f>
        <v>0</v>
      </c>
      <c r="S123" s="193"/>
      <c r="T123" s="195">
        <f>SUM(T124:T237)</f>
        <v>0</v>
      </c>
      <c r="U123" s="193"/>
      <c r="V123" s="195">
        <f>SUM(V124:V237)</f>
        <v>0</v>
      </c>
      <c r="W123" s="193"/>
      <c r="X123" s="196">
        <f>SUM(X124:X237)</f>
        <v>0</v>
      </c>
      <c r="AR123" s="189" t="s">
        <v>81</v>
      </c>
      <c r="AT123" s="197" t="s">
        <v>72</v>
      </c>
      <c r="AU123" s="197" t="s">
        <v>81</v>
      </c>
      <c r="AY123" s="189" t="s">
        <v>171</v>
      </c>
      <c r="BK123" s="198">
        <f>SUM(BK124:BK237)</f>
        <v>0</v>
      </c>
    </row>
    <row r="124" spans="2:65" s="45" customFormat="1" ht="16.5" customHeight="1" x14ac:dyDescent="0.3">
      <c r="B124" s="38"/>
      <c r="C124" s="201" t="s">
        <v>233</v>
      </c>
      <c r="D124" s="201" t="s">
        <v>173</v>
      </c>
      <c r="E124" s="202" t="s">
        <v>2833</v>
      </c>
      <c r="F124" s="203" t="s">
        <v>2834</v>
      </c>
      <c r="G124" s="204" t="s">
        <v>241</v>
      </c>
      <c r="H124" s="205">
        <v>60</v>
      </c>
      <c r="I124" s="7"/>
      <c r="J124" s="7"/>
      <c r="K124" s="206">
        <f>ROUND(P124*H124,2)</f>
        <v>0</v>
      </c>
      <c r="L124" s="203" t="s">
        <v>5</v>
      </c>
      <c r="M124" s="38"/>
      <c r="N124" s="207" t="s">
        <v>5</v>
      </c>
      <c r="O124" s="208" t="s">
        <v>42</v>
      </c>
      <c r="P124" s="144">
        <f>I124+J124</f>
        <v>0</v>
      </c>
      <c r="Q124" s="144">
        <f>ROUND(I124*H124,2)</f>
        <v>0</v>
      </c>
      <c r="R124" s="144">
        <f>ROUND(J124*H124,2)</f>
        <v>0</v>
      </c>
      <c r="S124" s="39"/>
      <c r="T124" s="209">
        <f>S124*H124</f>
        <v>0</v>
      </c>
      <c r="U124" s="209">
        <v>0</v>
      </c>
      <c r="V124" s="209">
        <f>U124*H124</f>
        <v>0</v>
      </c>
      <c r="W124" s="209">
        <v>0</v>
      </c>
      <c r="X124" s="210">
        <f>W124*H124</f>
        <v>0</v>
      </c>
      <c r="AR124" s="17" t="s">
        <v>177</v>
      </c>
      <c r="AT124" s="17" t="s">
        <v>173</v>
      </c>
      <c r="AU124" s="17" t="s">
        <v>83</v>
      </c>
      <c r="AY124" s="17" t="s">
        <v>171</v>
      </c>
      <c r="BE124" s="211">
        <f>IF(O124="základní",K124,0)</f>
        <v>0</v>
      </c>
      <c r="BF124" s="211">
        <f>IF(O124="snížená",K124,0)</f>
        <v>0</v>
      </c>
      <c r="BG124" s="211">
        <f>IF(O124="zákl. přenesená",K124,0)</f>
        <v>0</v>
      </c>
      <c r="BH124" s="211">
        <f>IF(O124="sníž. přenesená",K124,0)</f>
        <v>0</v>
      </c>
      <c r="BI124" s="211">
        <f>IF(O124="nulová",K124,0)</f>
        <v>0</v>
      </c>
      <c r="BJ124" s="17" t="s">
        <v>81</v>
      </c>
      <c r="BK124" s="211">
        <f>ROUND(P124*H124,2)</f>
        <v>0</v>
      </c>
      <c r="BL124" s="17" t="s">
        <v>177</v>
      </c>
      <c r="BM124" s="17" t="s">
        <v>277</v>
      </c>
    </row>
    <row r="125" spans="2:65" s="45" customFormat="1" ht="27" x14ac:dyDescent="0.3">
      <c r="B125" s="38"/>
      <c r="C125" s="39"/>
      <c r="D125" s="262" t="s">
        <v>179</v>
      </c>
      <c r="E125" s="39"/>
      <c r="F125" s="269" t="s">
        <v>2811</v>
      </c>
      <c r="G125" s="39"/>
      <c r="H125" s="39"/>
      <c r="I125" s="39"/>
      <c r="J125" s="39"/>
      <c r="K125" s="39"/>
      <c r="L125" s="39"/>
      <c r="M125" s="38"/>
      <c r="N125" s="214"/>
      <c r="O125" s="39"/>
      <c r="P125" s="39"/>
      <c r="Q125" s="39"/>
      <c r="R125" s="39"/>
      <c r="S125" s="39"/>
      <c r="T125" s="39"/>
      <c r="U125" s="39"/>
      <c r="V125" s="39"/>
      <c r="W125" s="39"/>
      <c r="X125" s="87"/>
      <c r="AT125" s="17" t="s">
        <v>179</v>
      </c>
      <c r="AU125" s="17" t="s">
        <v>83</v>
      </c>
    </row>
    <row r="126" spans="2:65" s="216" customFormat="1" ht="13.5" x14ac:dyDescent="0.3">
      <c r="B126" s="215"/>
      <c r="D126" s="212" t="s">
        <v>181</v>
      </c>
      <c r="E126" s="217" t="s">
        <v>5</v>
      </c>
      <c r="F126" s="218" t="s">
        <v>2835</v>
      </c>
      <c r="H126" s="219">
        <v>60</v>
      </c>
      <c r="M126" s="215"/>
      <c r="N126" s="220"/>
      <c r="O126" s="221"/>
      <c r="P126" s="221"/>
      <c r="Q126" s="221"/>
      <c r="R126" s="221"/>
      <c r="S126" s="221"/>
      <c r="T126" s="221"/>
      <c r="U126" s="221"/>
      <c r="V126" s="221"/>
      <c r="W126" s="221"/>
      <c r="X126" s="222"/>
      <c r="AT126" s="217" t="s">
        <v>181</v>
      </c>
      <c r="AU126" s="217" t="s">
        <v>83</v>
      </c>
      <c r="AV126" s="216" t="s">
        <v>83</v>
      </c>
      <c r="AW126" s="216" t="s">
        <v>7</v>
      </c>
      <c r="AX126" s="216" t="s">
        <v>73</v>
      </c>
      <c r="AY126" s="217" t="s">
        <v>171</v>
      </c>
    </row>
    <row r="127" spans="2:65" s="224" customFormat="1" ht="13.5" x14ac:dyDescent="0.3">
      <c r="B127" s="223"/>
      <c r="D127" s="212" t="s">
        <v>181</v>
      </c>
      <c r="E127" s="225" t="s">
        <v>5</v>
      </c>
      <c r="F127" s="226" t="s">
        <v>205</v>
      </c>
      <c r="H127" s="227">
        <v>60</v>
      </c>
      <c r="M127" s="223"/>
      <c r="N127" s="228"/>
      <c r="O127" s="229"/>
      <c r="P127" s="229"/>
      <c r="Q127" s="229"/>
      <c r="R127" s="229"/>
      <c r="S127" s="229"/>
      <c r="T127" s="229"/>
      <c r="U127" s="229"/>
      <c r="V127" s="229"/>
      <c r="W127" s="229"/>
      <c r="X127" s="230"/>
      <c r="AT127" s="225" t="s">
        <v>181</v>
      </c>
      <c r="AU127" s="225" t="s">
        <v>83</v>
      </c>
      <c r="AV127" s="224" t="s">
        <v>177</v>
      </c>
      <c r="AW127" s="224" t="s">
        <v>7</v>
      </c>
      <c r="AX127" s="224" t="s">
        <v>81</v>
      </c>
      <c r="AY127" s="225" t="s">
        <v>171</v>
      </c>
    </row>
    <row r="128" spans="2:65" s="45" customFormat="1" ht="16.5" customHeight="1" x14ac:dyDescent="0.3">
      <c r="B128" s="38"/>
      <c r="C128" s="201" t="s">
        <v>238</v>
      </c>
      <c r="D128" s="201" t="s">
        <v>173</v>
      </c>
      <c r="E128" s="202" t="s">
        <v>2836</v>
      </c>
      <c r="F128" s="203" t="s">
        <v>2837</v>
      </c>
      <c r="G128" s="204" t="s">
        <v>241</v>
      </c>
      <c r="H128" s="205">
        <v>70</v>
      </c>
      <c r="I128" s="7"/>
      <c r="J128" s="7"/>
      <c r="K128" s="206">
        <f>ROUND(P128*H128,2)</f>
        <v>0</v>
      </c>
      <c r="L128" s="203" t="s">
        <v>5</v>
      </c>
      <c r="M128" s="38"/>
      <c r="N128" s="207" t="s">
        <v>5</v>
      </c>
      <c r="O128" s="208" t="s">
        <v>42</v>
      </c>
      <c r="P128" s="144">
        <f>I128+J128</f>
        <v>0</v>
      </c>
      <c r="Q128" s="144">
        <f>ROUND(I128*H128,2)</f>
        <v>0</v>
      </c>
      <c r="R128" s="144">
        <f>ROUND(J128*H128,2)</f>
        <v>0</v>
      </c>
      <c r="S128" s="39"/>
      <c r="T128" s="209">
        <f>S128*H128</f>
        <v>0</v>
      </c>
      <c r="U128" s="209">
        <v>0</v>
      </c>
      <c r="V128" s="209">
        <f>U128*H128</f>
        <v>0</v>
      </c>
      <c r="W128" s="209">
        <v>0</v>
      </c>
      <c r="X128" s="210">
        <f>W128*H128</f>
        <v>0</v>
      </c>
      <c r="AR128" s="17" t="s">
        <v>177</v>
      </c>
      <c r="AT128" s="17" t="s">
        <v>173</v>
      </c>
      <c r="AU128" s="17" t="s">
        <v>83</v>
      </c>
      <c r="AY128" s="17" t="s">
        <v>171</v>
      </c>
      <c r="BE128" s="211">
        <f>IF(O128="základní",K128,0)</f>
        <v>0</v>
      </c>
      <c r="BF128" s="211">
        <f>IF(O128="snížená",K128,0)</f>
        <v>0</v>
      </c>
      <c r="BG128" s="211">
        <f>IF(O128="zákl. přenesená",K128,0)</f>
        <v>0</v>
      </c>
      <c r="BH128" s="211">
        <f>IF(O128="sníž. přenesená",K128,0)</f>
        <v>0</v>
      </c>
      <c r="BI128" s="211">
        <f>IF(O128="nulová",K128,0)</f>
        <v>0</v>
      </c>
      <c r="BJ128" s="17" t="s">
        <v>81</v>
      </c>
      <c r="BK128" s="211">
        <f>ROUND(P128*H128,2)</f>
        <v>0</v>
      </c>
      <c r="BL128" s="17" t="s">
        <v>177</v>
      </c>
      <c r="BM128" s="17" t="s">
        <v>284</v>
      </c>
    </row>
    <row r="129" spans="2:65" s="45" customFormat="1" ht="27" x14ac:dyDescent="0.3">
      <c r="B129" s="38"/>
      <c r="D129" s="212" t="s">
        <v>179</v>
      </c>
      <c r="F129" s="213" t="s">
        <v>2811</v>
      </c>
      <c r="M129" s="38"/>
      <c r="N129" s="214"/>
      <c r="O129" s="39"/>
      <c r="P129" s="39"/>
      <c r="Q129" s="39"/>
      <c r="R129" s="39"/>
      <c r="S129" s="39"/>
      <c r="T129" s="39"/>
      <c r="U129" s="39"/>
      <c r="V129" s="39"/>
      <c r="W129" s="39"/>
      <c r="X129" s="87"/>
      <c r="AT129" s="17" t="s">
        <v>179</v>
      </c>
      <c r="AU129" s="17" t="s">
        <v>83</v>
      </c>
    </row>
    <row r="130" spans="2:65" s="216" customFormat="1" ht="13.5" x14ac:dyDescent="0.3">
      <c r="B130" s="215"/>
      <c r="C130" s="221"/>
      <c r="D130" s="262" t="s">
        <v>181</v>
      </c>
      <c r="E130" s="267" t="s">
        <v>5</v>
      </c>
      <c r="F130" s="271" t="s">
        <v>2838</v>
      </c>
      <c r="G130" s="221"/>
      <c r="H130" s="273">
        <v>70</v>
      </c>
      <c r="I130" s="221"/>
      <c r="J130" s="221"/>
      <c r="K130" s="221"/>
      <c r="L130" s="221"/>
      <c r="M130" s="215"/>
      <c r="N130" s="220"/>
      <c r="O130" s="221"/>
      <c r="P130" s="221"/>
      <c r="Q130" s="221"/>
      <c r="R130" s="221"/>
      <c r="S130" s="221"/>
      <c r="T130" s="221"/>
      <c r="U130" s="221"/>
      <c r="V130" s="221"/>
      <c r="W130" s="221"/>
      <c r="X130" s="222"/>
      <c r="AT130" s="217" t="s">
        <v>181</v>
      </c>
      <c r="AU130" s="217" t="s">
        <v>83</v>
      </c>
      <c r="AV130" s="216" t="s">
        <v>83</v>
      </c>
      <c r="AW130" s="216" t="s">
        <v>7</v>
      </c>
      <c r="AX130" s="216" t="s">
        <v>73</v>
      </c>
      <c r="AY130" s="217" t="s">
        <v>171</v>
      </c>
    </row>
    <row r="131" spans="2:65" s="224" customFormat="1" ht="13.5" x14ac:dyDescent="0.3">
      <c r="B131" s="223"/>
      <c r="D131" s="212" t="s">
        <v>181</v>
      </c>
      <c r="E131" s="225" t="s">
        <v>5</v>
      </c>
      <c r="F131" s="226" t="s">
        <v>205</v>
      </c>
      <c r="H131" s="227">
        <v>70</v>
      </c>
      <c r="M131" s="223"/>
      <c r="N131" s="228"/>
      <c r="O131" s="229"/>
      <c r="P131" s="229"/>
      <c r="Q131" s="229"/>
      <c r="R131" s="229"/>
      <c r="S131" s="229"/>
      <c r="T131" s="229"/>
      <c r="U131" s="229"/>
      <c r="V131" s="229"/>
      <c r="W131" s="229"/>
      <c r="X131" s="230"/>
      <c r="AT131" s="225" t="s">
        <v>181</v>
      </c>
      <c r="AU131" s="225" t="s">
        <v>83</v>
      </c>
      <c r="AV131" s="224" t="s">
        <v>177</v>
      </c>
      <c r="AW131" s="224" t="s">
        <v>7</v>
      </c>
      <c r="AX131" s="224" t="s">
        <v>81</v>
      </c>
      <c r="AY131" s="225" t="s">
        <v>171</v>
      </c>
    </row>
    <row r="132" spans="2:65" s="45" customFormat="1" ht="16.5" customHeight="1" x14ac:dyDescent="0.3">
      <c r="B132" s="38"/>
      <c r="C132" s="201" t="s">
        <v>244</v>
      </c>
      <c r="D132" s="201" t="s">
        <v>173</v>
      </c>
      <c r="E132" s="202" t="s">
        <v>2791</v>
      </c>
      <c r="F132" s="203" t="s">
        <v>2792</v>
      </c>
      <c r="G132" s="204" t="s">
        <v>241</v>
      </c>
      <c r="H132" s="205">
        <v>50</v>
      </c>
      <c r="I132" s="7"/>
      <c r="J132" s="7"/>
      <c r="K132" s="206">
        <f>ROUND(P132*H132,2)</f>
        <v>0</v>
      </c>
      <c r="L132" s="203" t="s">
        <v>5</v>
      </c>
      <c r="M132" s="38"/>
      <c r="N132" s="207" t="s">
        <v>5</v>
      </c>
      <c r="O132" s="208" t="s">
        <v>42</v>
      </c>
      <c r="P132" s="144">
        <f>I132+J132</f>
        <v>0</v>
      </c>
      <c r="Q132" s="144">
        <f>ROUND(I132*H132,2)</f>
        <v>0</v>
      </c>
      <c r="R132" s="144">
        <f>ROUND(J132*H132,2)</f>
        <v>0</v>
      </c>
      <c r="S132" s="39"/>
      <c r="T132" s="209">
        <f>S132*H132</f>
        <v>0</v>
      </c>
      <c r="U132" s="209">
        <v>0</v>
      </c>
      <c r="V132" s="209">
        <f>U132*H132</f>
        <v>0</v>
      </c>
      <c r="W132" s="209">
        <v>0</v>
      </c>
      <c r="X132" s="210">
        <f>W132*H132</f>
        <v>0</v>
      </c>
      <c r="AR132" s="17" t="s">
        <v>177</v>
      </c>
      <c r="AT132" s="17" t="s">
        <v>173</v>
      </c>
      <c r="AU132" s="17" t="s">
        <v>83</v>
      </c>
      <c r="AY132" s="17" t="s">
        <v>171</v>
      </c>
      <c r="BE132" s="211">
        <f>IF(O132="základní",K132,0)</f>
        <v>0</v>
      </c>
      <c r="BF132" s="211">
        <f>IF(O132="snížená",K132,0)</f>
        <v>0</v>
      </c>
      <c r="BG132" s="211">
        <f>IF(O132="zákl. přenesená",K132,0)</f>
        <v>0</v>
      </c>
      <c r="BH132" s="211">
        <f>IF(O132="sníž. přenesená",K132,0)</f>
        <v>0</v>
      </c>
      <c r="BI132" s="211">
        <f>IF(O132="nulová",K132,0)</f>
        <v>0</v>
      </c>
      <c r="BJ132" s="17" t="s">
        <v>81</v>
      </c>
      <c r="BK132" s="211">
        <f>ROUND(P132*H132,2)</f>
        <v>0</v>
      </c>
      <c r="BL132" s="17" t="s">
        <v>177</v>
      </c>
      <c r="BM132" s="17" t="s">
        <v>294</v>
      </c>
    </row>
    <row r="133" spans="2:65" s="45" customFormat="1" ht="27" x14ac:dyDescent="0.3">
      <c r="B133" s="38"/>
      <c r="D133" s="212" t="s">
        <v>179</v>
      </c>
      <c r="F133" s="213" t="s">
        <v>2811</v>
      </c>
      <c r="M133" s="38"/>
      <c r="N133" s="214"/>
      <c r="O133" s="39"/>
      <c r="P133" s="39"/>
      <c r="Q133" s="39"/>
      <c r="R133" s="39"/>
      <c r="S133" s="39"/>
      <c r="T133" s="39"/>
      <c r="U133" s="39"/>
      <c r="V133" s="39"/>
      <c r="W133" s="39"/>
      <c r="X133" s="87"/>
      <c r="AT133" s="17" t="s">
        <v>179</v>
      </c>
      <c r="AU133" s="17" t="s">
        <v>83</v>
      </c>
    </row>
    <row r="134" spans="2:65" s="216" customFormat="1" ht="13.5" x14ac:dyDescent="0.3">
      <c r="B134" s="215"/>
      <c r="D134" s="212" t="s">
        <v>181</v>
      </c>
      <c r="E134" s="217" t="s">
        <v>5</v>
      </c>
      <c r="F134" s="218" t="s">
        <v>2839</v>
      </c>
      <c r="H134" s="219">
        <v>50</v>
      </c>
      <c r="M134" s="215"/>
      <c r="N134" s="220"/>
      <c r="O134" s="221"/>
      <c r="P134" s="221"/>
      <c r="Q134" s="221"/>
      <c r="R134" s="221"/>
      <c r="S134" s="221"/>
      <c r="T134" s="221"/>
      <c r="U134" s="221"/>
      <c r="V134" s="221"/>
      <c r="W134" s="221"/>
      <c r="X134" s="222"/>
      <c r="AT134" s="217" t="s">
        <v>181</v>
      </c>
      <c r="AU134" s="217" t="s">
        <v>83</v>
      </c>
      <c r="AV134" s="216" t="s">
        <v>83</v>
      </c>
      <c r="AW134" s="216" t="s">
        <v>7</v>
      </c>
      <c r="AX134" s="216" t="s">
        <v>73</v>
      </c>
      <c r="AY134" s="217" t="s">
        <v>171</v>
      </c>
    </row>
    <row r="135" spans="2:65" s="224" customFormat="1" ht="13.5" x14ac:dyDescent="0.3">
      <c r="B135" s="223"/>
      <c r="C135" s="229"/>
      <c r="D135" s="262" t="s">
        <v>181</v>
      </c>
      <c r="E135" s="265" t="s">
        <v>5</v>
      </c>
      <c r="F135" s="270" t="s">
        <v>205</v>
      </c>
      <c r="G135" s="229"/>
      <c r="H135" s="272">
        <v>50</v>
      </c>
      <c r="I135" s="229"/>
      <c r="J135" s="229"/>
      <c r="K135" s="229"/>
      <c r="L135" s="229"/>
      <c r="M135" s="223"/>
      <c r="N135" s="228"/>
      <c r="O135" s="229"/>
      <c r="P135" s="229"/>
      <c r="Q135" s="229"/>
      <c r="R135" s="229"/>
      <c r="S135" s="229"/>
      <c r="T135" s="229"/>
      <c r="U135" s="229"/>
      <c r="V135" s="229"/>
      <c r="W135" s="229"/>
      <c r="X135" s="230"/>
      <c r="AT135" s="225" t="s">
        <v>181</v>
      </c>
      <c r="AU135" s="225" t="s">
        <v>83</v>
      </c>
      <c r="AV135" s="224" t="s">
        <v>177</v>
      </c>
      <c r="AW135" s="224" t="s">
        <v>7</v>
      </c>
      <c r="AX135" s="224" t="s">
        <v>81</v>
      </c>
      <c r="AY135" s="225" t="s">
        <v>171</v>
      </c>
    </row>
    <row r="136" spans="2:65" s="45" customFormat="1" ht="16.5" customHeight="1" x14ac:dyDescent="0.3">
      <c r="B136" s="38"/>
      <c r="C136" s="201" t="s">
        <v>248</v>
      </c>
      <c r="D136" s="201" t="s">
        <v>173</v>
      </c>
      <c r="E136" s="202" t="s">
        <v>2840</v>
      </c>
      <c r="F136" s="203" t="s">
        <v>2841</v>
      </c>
      <c r="G136" s="204" t="s">
        <v>241</v>
      </c>
      <c r="H136" s="205">
        <v>20</v>
      </c>
      <c r="I136" s="7"/>
      <c r="J136" s="7"/>
      <c r="K136" s="206">
        <f>ROUND(P136*H136,2)</f>
        <v>0</v>
      </c>
      <c r="L136" s="203" t="s">
        <v>5</v>
      </c>
      <c r="M136" s="38"/>
      <c r="N136" s="207" t="s">
        <v>5</v>
      </c>
      <c r="O136" s="208" t="s">
        <v>42</v>
      </c>
      <c r="P136" s="144">
        <f>I136+J136</f>
        <v>0</v>
      </c>
      <c r="Q136" s="144">
        <f>ROUND(I136*H136,2)</f>
        <v>0</v>
      </c>
      <c r="R136" s="144">
        <f>ROUND(J136*H136,2)</f>
        <v>0</v>
      </c>
      <c r="S136" s="39"/>
      <c r="T136" s="209">
        <f>S136*H136</f>
        <v>0</v>
      </c>
      <c r="U136" s="209">
        <v>0</v>
      </c>
      <c r="V136" s="209">
        <f>U136*H136</f>
        <v>0</v>
      </c>
      <c r="W136" s="209">
        <v>0</v>
      </c>
      <c r="X136" s="210">
        <f>W136*H136</f>
        <v>0</v>
      </c>
      <c r="AR136" s="17" t="s">
        <v>177</v>
      </c>
      <c r="AT136" s="17" t="s">
        <v>173</v>
      </c>
      <c r="AU136" s="17" t="s">
        <v>83</v>
      </c>
      <c r="AY136" s="17" t="s">
        <v>171</v>
      </c>
      <c r="BE136" s="211">
        <f>IF(O136="základní",K136,0)</f>
        <v>0</v>
      </c>
      <c r="BF136" s="211">
        <f>IF(O136="snížená",K136,0)</f>
        <v>0</v>
      </c>
      <c r="BG136" s="211">
        <f>IF(O136="zákl. přenesená",K136,0)</f>
        <v>0</v>
      </c>
      <c r="BH136" s="211">
        <f>IF(O136="sníž. přenesená",K136,0)</f>
        <v>0</v>
      </c>
      <c r="BI136" s="211">
        <f>IF(O136="nulová",K136,0)</f>
        <v>0</v>
      </c>
      <c r="BJ136" s="17" t="s">
        <v>81</v>
      </c>
      <c r="BK136" s="211">
        <f>ROUND(P136*H136,2)</f>
        <v>0</v>
      </c>
      <c r="BL136" s="17" t="s">
        <v>177</v>
      </c>
      <c r="BM136" s="17" t="s">
        <v>303</v>
      </c>
    </row>
    <row r="137" spans="2:65" s="45" customFormat="1" ht="27" x14ac:dyDescent="0.3">
      <c r="B137" s="38"/>
      <c r="D137" s="212" t="s">
        <v>179</v>
      </c>
      <c r="F137" s="213" t="s">
        <v>2811</v>
      </c>
      <c r="M137" s="38"/>
      <c r="N137" s="214"/>
      <c r="O137" s="39"/>
      <c r="P137" s="39"/>
      <c r="Q137" s="39"/>
      <c r="R137" s="39"/>
      <c r="S137" s="39"/>
      <c r="T137" s="39"/>
      <c r="U137" s="39"/>
      <c r="V137" s="39"/>
      <c r="W137" s="39"/>
      <c r="X137" s="87"/>
      <c r="AT137" s="17" t="s">
        <v>179</v>
      </c>
      <c r="AU137" s="17" t="s">
        <v>83</v>
      </c>
    </row>
    <row r="138" spans="2:65" s="216" customFormat="1" ht="13.5" x14ac:dyDescent="0.3">
      <c r="B138" s="215"/>
      <c r="D138" s="212" t="s">
        <v>181</v>
      </c>
      <c r="E138" s="217" t="s">
        <v>5</v>
      </c>
      <c r="F138" s="218" t="s">
        <v>2842</v>
      </c>
      <c r="H138" s="219">
        <v>20</v>
      </c>
      <c r="M138" s="215"/>
      <c r="N138" s="220"/>
      <c r="O138" s="221"/>
      <c r="P138" s="221"/>
      <c r="Q138" s="221"/>
      <c r="R138" s="221"/>
      <c r="S138" s="221"/>
      <c r="T138" s="221"/>
      <c r="U138" s="221"/>
      <c r="V138" s="221"/>
      <c r="W138" s="221"/>
      <c r="X138" s="222"/>
      <c r="AT138" s="217" t="s">
        <v>181</v>
      </c>
      <c r="AU138" s="217" t="s">
        <v>83</v>
      </c>
      <c r="AV138" s="216" t="s">
        <v>83</v>
      </c>
      <c r="AW138" s="216" t="s">
        <v>7</v>
      </c>
      <c r="AX138" s="216" t="s">
        <v>73</v>
      </c>
      <c r="AY138" s="217" t="s">
        <v>171</v>
      </c>
    </row>
    <row r="139" spans="2:65" s="224" customFormat="1" ht="13.5" x14ac:dyDescent="0.3">
      <c r="B139" s="223"/>
      <c r="D139" s="212" t="s">
        <v>181</v>
      </c>
      <c r="E139" s="225" t="s">
        <v>5</v>
      </c>
      <c r="F139" s="226" t="s">
        <v>205</v>
      </c>
      <c r="H139" s="227">
        <v>20</v>
      </c>
      <c r="M139" s="223"/>
      <c r="N139" s="228"/>
      <c r="O139" s="229"/>
      <c r="P139" s="229"/>
      <c r="Q139" s="229"/>
      <c r="R139" s="229"/>
      <c r="S139" s="229"/>
      <c r="T139" s="229"/>
      <c r="U139" s="229"/>
      <c r="V139" s="229"/>
      <c r="W139" s="229"/>
      <c r="X139" s="230"/>
      <c r="AT139" s="225" t="s">
        <v>181</v>
      </c>
      <c r="AU139" s="225" t="s">
        <v>83</v>
      </c>
      <c r="AV139" s="224" t="s">
        <v>177</v>
      </c>
      <c r="AW139" s="224" t="s">
        <v>7</v>
      </c>
      <c r="AX139" s="224" t="s">
        <v>81</v>
      </c>
      <c r="AY139" s="225" t="s">
        <v>171</v>
      </c>
    </row>
    <row r="140" spans="2:65" s="45" customFormat="1" ht="16.5" customHeight="1" x14ac:dyDescent="0.3">
      <c r="B140" s="38"/>
      <c r="C140" s="201" t="s">
        <v>253</v>
      </c>
      <c r="D140" s="201" t="s">
        <v>173</v>
      </c>
      <c r="E140" s="202" t="s">
        <v>2843</v>
      </c>
      <c r="F140" s="203" t="s">
        <v>2844</v>
      </c>
      <c r="G140" s="204" t="s">
        <v>241</v>
      </c>
      <c r="H140" s="205">
        <v>5</v>
      </c>
      <c r="I140" s="7"/>
      <c r="J140" s="7"/>
      <c r="K140" s="206">
        <f>ROUND(P140*H140,2)</f>
        <v>0</v>
      </c>
      <c r="L140" s="203" t="s">
        <v>5</v>
      </c>
      <c r="M140" s="38"/>
      <c r="N140" s="207" t="s">
        <v>5</v>
      </c>
      <c r="O140" s="208" t="s">
        <v>42</v>
      </c>
      <c r="P140" s="144">
        <f>I140+J140</f>
        <v>0</v>
      </c>
      <c r="Q140" s="144">
        <f>ROUND(I140*H140,2)</f>
        <v>0</v>
      </c>
      <c r="R140" s="144">
        <f>ROUND(J140*H140,2)</f>
        <v>0</v>
      </c>
      <c r="S140" s="39"/>
      <c r="T140" s="209">
        <f>S140*H140</f>
        <v>0</v>
      </c>
      <c r="U140" s="209">
        <v>0</v>
      </c>
      <c r="V140" s="209">
        <f>U140*H140</f>
        <v>0</v>
      </c>
      <c r="W140" s="209">
        <v>0</v>
      </c>
      <c r="X140" s="210">
        <f>W140*H140</f>
        <v>0</v>
      </c>
      <c r="AR140" s="17" t="s">
        <v>177</v>
      </c>
      <c r="AT140" s="17" t="s">
        <v>173</v>
      </c>
      <c r="AU140" s="17" t="s">
        <v>83</v>
      </c>
      <c r="AY140" s="17" t="s">
        <v>171</v>
      </c>
      <c r="BE140" s="211">
        <f>IF(O140="základní",K140,0)</f>
        <v>0</v>
      </c>
      <c r="BF140" s="211">
        <f>IF(O140="snížená",K140,0)</f>
        <v>0</v>
      </c>
      <c r="BG140" s="211">
        <f>IF(O140="zákl. přenesená",K140,0)</f>
        <v>0</v>
      </c>
      <c r="BH140" s="211">
        <f>IF(O140="sníž. přenesená",K140,0)</f>
        <v>0</v>
      </c>
      <c r="BI140" s="211">
        <f>IF(O140="nulová",K140,0)</f>
        <v>0</v>
      </c>
      <c r="BJ140" s="17" t="s">
        <v>81</v>
      </c>
      <c r="BK140" s="211">
        <f>ROUND(P140*H140,2)</f>
        <v>0</v>
      </c>
      <c r="BL140" s="17" t="s">
        <v>177</v>
      </c>
      <c r="BM140" s="17" t="s">
        <v>312</v>
      </c>
    </row>
    <row r="141" spans="2:65" s="45" customFormat="1" ht="27" x14ac:dyDescent="0.3">
      <c r="B141" s="38"/>
      <c r="C141" s="39"/>
      <c r="D141" s="262" t="s">
        <v>179</v>
      </c>
      <c r="E141" s="39"/>
      <c r="F141" s="269" t="s">
        <v>2811</v>
      </c>
      <c r="G141" s="39"/>
      <c r="H141" s="39"/>
      <c r="I141" s="39"/>
      <c r="J141" s="39"/>
      <c r="K141" s="39"/>
      <c r="L141" s="39"/>
      <c r="M141" s="38"/>
      <c r="N141" s="214"/>
      <c r="O141" s="39"/>
      <c r="P141" s="39"/>
      <c r="Q141" s="39"/>
      <c r="R141" s="39"/>
      <c r="S141" s="39"/>
      <c r="T141" s="39"/>
      <c r="U141" s="39"/>
      <c r="V141" s="39"/>
      <c r="W141" s="39"/>
      <c r="X141" s="87"/>
      <c r="AT141" s="17" t="s">
        <v>179</v>
      </c>
      <c r="AU141" s="17" t="s">
        <v>83</v>
      </c>
    </row>
    <row r="142" spans="2:65" s="216" customFormat="1" ht="13.5" x14ac:dyDescent="0.3">
      <c r="B142" s="215"/>
      <c r="D142" s="212" t="s">
        <v>181</v>
      </c>
      <c r="E142" s="217" t="s">
        <v>5</v>
      </c>
      <c r="F142" s="218" t="s">
        <v>2845</v>
      </c>
      <c r="H142" s="219">
        <v>5</v>
      </c>
      <c r="M142" s="215"/>
      <c r="N142" s="220"/>
      <c r="O142" s="221"/>
      <c r="P142" s="221"/>
      <c r="Q142" s="221"/>
      <c r="R142" s="221"/>
      <c r="S142" s="221"/>
      <c r="T142" s="221"/>
      <c r="U142" s="221"/>
      <c r="V142" s="221"/>
      <c r="W142" s="221"/>
      <c r="X142" s="222"/>
      <c r="AT142" s="217" t="s">
        <v>181</v>
      </c>
      <c r="AU142" s="217" t="s">
        <v>83</v>
      </c>
      <c r="AV142" s="216" t="s">
        <v>83</v>
      </c>
      <c r="AW142" s="216" t="s">
        <v>7</v>
      </c>
      <c r="AX142" s="216" t="s">
        <v>73</v>
      </c>
      <c r="AY142" s="217" t="s">
        <v>171</v>
      </c>
    </row>
    <row r="143" spans="2:65" s="224" customFormat="1" ht="13.5" x14ac:dyDescent="0.3">
      <c r="B143" s="223"/>
      <c r="D143" s="212" t="s">
        <v>181</v>
      </c>
      <c r="E143" s="225" t="s">
        <v>5</v>
      </c>
      <c r="F143" s="226" t="s">
        <v>205</v>
      </c>
      <c r="H143" s="227">
        <v>5</v>
      </c>
      <c r="M143" s="223"/>
      <c r="N143" s="228"/>
      <c r="O143" s="229"/>
      <c r="P143" s="229"/>
      <c r="Q143" s="229"/>
      <c r="R143" s="229"/>
      <c r="S143" s="229"/>
      <c r="T143" s="229"/>
      <c r="U143" s="229"/>
      <c r="V143" s="229"/>
      <c r="W143" s="229"/>
      <c r="X143" s="230"/>
      <c r="AT143" s="225" t="s">
        <v>181</v>
      </c>
      <c r="AU143" s="225" t="s">
        <v>83</v>
      </c>
      <c r="AV143" s="224" t="s">
        <v>177</v>
      </c>
      <c r="AW143" s="224" t="s">
        <v>7</v>
      </c>
      <c r="AX143" s="224" t="s">
        <v>81</v>
      </c>
      <c r="AY143" s="225" t="s">
        <v>171</v>
      </c>
    </row>
    <row r="144" spans="2:65" s="45" customFormat="1" ht="16.5" customHeight="1" x14ac:dyDescent="0.3">
      <c r="B144" s="38"/>
      <c r="C144" s="201" t="s">
        <v>12</v>
      </c>
      <c r="D144" s="201" t="s">
        <v>173</v>
      </c>
      <c r="E144" s="202" t="s">
        <v>2846</v>
      </c>
      <c r="F144" s="203" t="s">
        <v>2847</v>
      </c>
      <c r="G144" s="204" t="s">
        <v>241</v>
      </c>
      <c r="H144" s="205">
        <v>22</v>
      </c>
      <c r="I144" s="7"/>
      <c r="J144" s="7"/>
      <c r="K144" s="206">
        <f>ROUND(P144*H144,2)</f>
        <v>0</v>
      </c>
      <c r="L144" s="203" t="s">
        <v>5</v>
      </c>
      <c r="M144" s="38"/>
      <c r="N144" s="207" t="s">
        <v>5</v>
      </c>
      <c r="O144" s="208" t="s">
        <v>42</v>
      </c>
      <c r="P144" s="144">
        <f>I144+J144</f>
        <v>0</v>
      </c>
      <c r="Q144" s="144">
        <f>ROUND(I144*H144,2)</f>
        <v>0</v>
      </c>
      <c r="R144" s="144">
        <f>ROUND(J144*H144,2)</f>
        <v>0</v>
      </c>
      <c r="S144" s="39"/>
      <c r="T144" s="209">
        <f>S144*H144</f>
        <v>0</v>
      </c>
      <c r="U144" s="209">
        <v>0</v>
      </c>
      <c r="V144" s="209">
        <f>U144*H144</f>
        <v>0</v>
      </c>
      <c r="W144" s="209">
        <v>0</v>
      </c>
      <c r="X144" s="210">
        <f>W144*H144</f>
        <v>0</v>
      </c>
      <c r="AR144" s="17" t="s">
        <v>177</v>
      </c>
      <c r="AT144" s="17" t="s">
        <v>173</v>
      </c>
      <c r="AU144" s="17" t="s">
        <v>83</v>
      </c>
      <c r="AY144" s="17" t="s">
        <v>171</v>
      </c>
      <c r="BE144" s="211">
        <f>IF(O144="základní",K144,0)</f>
        <v>0</v>
      </c>
      <c r="BF144" s="211">
        <f>IF(O144="snížená",K144,0)</f>
        <v>0</v>
      </c>
      <c r="BG144" s="211">
        <f>IF(O144="zákl. přenesená",K144,0)</f>
        <v>0</v>
      </c>
      <c r="BH144" s="211">
        <f>IF(O144="sníž. přenesená",K144,0)</f>
        <v>0</v>
      </c>
      <c r="BI144" s="211">
        <f>IF(O144="nulová",K144,0)</f>
        <v>0</v>
      </c>
      <c r="BJ144" s="17" t="s">
        <v>81</v>
      </c>
      <c r="BK144" s="211">
        <f>ROUND(P144*H144,2)</f>
        <v>0</v>
      </c>
      <c r="BL144" s="17" t="s">
        <v>177</v>
      </c>
      <c r="BM144" s="17" t="s">
        <v>323</v>
      </c>
    </row>
    <row r="145" spans="2:65" s="45" customFormat="1" ht="27" x14ac:dyDescent="0.3">
      <c r="B145" s="38"/>
      <c r="D145" s="212" t="s">
        <v>179</v>
      </c>
      <c r="F145" s="213" t="s">
        <v>2811</v>
      </c>
      <c r="M145" s="38"/>
      <c r="N145" s="214"/>
      <c r="O145" s="39"/>
      <c r="P145" s="39"/>
      <c r="Q145" s="39"/>
      <c r="R145" s="39"/>
      <c r="S145" s="39"/>
      <c r="T145" s="39"/>
      <c r="U145" s="39"/>
      <c r="V145" s="39"/>
      <c r="W145" s="39"/>
      <c r="X145" s="87"/>
      <c r="AT145" s="17" t="s">
        <v>179</v>
      </c>
      <c r="AU145" s="17" t="s">
        <v>83</v>
      </c>
    </row>
    <row r="146" spans="2:65" s="216" customFormat="1" ht="13.5" x14ac:dyDescent="0.3">
      <c r="B146" s="215"/>
      <c r="C146" s="221"/>
      <c r="D146" s="262" t="s">
        <v>181</v>
      </c>
      <c r="E146" s="267" t="s">
        <v>5</v>
      </c>
      <c r="F146" s="271" t="s">
        <v>2848</v>
      </c>
      <c r="G146" s="221"/>
      <c r="H146" s="273">
        <v>22</v>
      </c>
      <c r="I146" s="221"/>
      <c r="J146" s="221"/>
      <c r="K146" s="221"/>
      <c r="L146" s="221"/>
      <c r="M146" s="215"/>
      <c r="N146" s="220"/>
      <c r="O146" s="221"/>
      <c r="P146" s="221"/>
      <c r="Q146" s="221"/>
      <c r="R146" s="221"/>
      <c r="S146" s="221"/>
      <c r="T146" s="221"/>
      <c r="U146" s="221"/>
      <c r="V146" s="221"/>
      <c r="W146" s="221"/>
      <c r="X146" s="222"/>
      <c r="AT146" s="217" t="s">
        <v>181</v>
      </c>
      <c r="AU146" s="217" t="s">
        <v>83</v>
      </c>
      <c r="AV146" s="216" t="s">
        <v>83</v>
      </c>
      <c r="AW146" s="216" t="s">
        <v>7</v>
      </c>
      <c r="AX146" s="216" t="s">
        <v>73</v>
      </c>
      <c r="AY146" s="217" t="s">
        <v>171</v>
      </c>
    </row>
    <row r="147" spans="2:65" s="224" customFormat="1" ht="13.5" x14ac:dyDescent="0.3">
      <c r="B147" s="223"/>
      <c r="D147" s="212" t="s">
        <v>181</v>
      </c>
      <c r="E147" s="225" t="s">
        <v>5</v>
      </c>
      <c r="F147" s="226" t="s">
        <v>205</v>
      </c>
      <c r="H147" s="227">
        <v>22</v>
      </c>
      <c r="M147" s="223"/>
      <c r="N147" s="228"/>
      <c r="O147" s="229"/>
      <c r="P147" s="229"/>
      <c r="Q147" s="229"/>
      <c r="R147" s="229"/>
      <c r="S147" s="229"/>
      <c r="T147" s="229"/>
      <c r="U147" s="229"/>
      <c r="V147" s="229"/>
      <c r="W147" s="229"/>
      <c r="X147" s="230"/>
      <c r="AT147" s="225" t="s">
        <v>181</v>
      </c>
      <c r="AU147" s="225" t="s">
        <v>83</v>
      </c>
      <c r="AV147" s="224" t="s">
        <v>177</v>
      </c>
      <c r="AW147" s="224" t="s">
        <v>7</v>
      </c>
      <c r="AX147" s="224" t="s">
        <v>81</v>
      </c>
      <c r="AY147" s="225" t="s">
        <v>171</v>
      </c>
    </row>
    <row r="148" spans="2:65" s="45" customFormat="1" ht="16.5" customHeight="1" x14ac:dyDescent="0.3">
      <c r="B148" s="38"/>
      <c r="C148" s="201" t="s">
        <v>260</v>
      </c>
      <c r="D148" s="201" t="s">
        <v>173</v>
      </c>
      <c r="E148" s="202" t="s">
        <v>2849</v>
      </c>
      <c r="F148" s="203" t="s">
        <v>2850</v>
      </c>
      <c r="G148" s="204" t="s">
        <v>241</v>
      </c>
      <c r="H148" s="205">
        <v>10</v>
      </c>
      <c r="I148" s="7"/>
      <c r="J148" s="7"/>
      <c r="K148" s="206">
        <f>ROUND(P148*H148,2)</f>
        <v>0</v>
      </c>
      <c r="L148" s="203" t="s">
        <v>5</v>
      </c>
      <c r="M148" s="38"/>
      <c r="N148" s="207" t="s">
        <v>5</v>
      </c>
      <c r="O148" s="208" t="s">
        <v>42</v>
      </c>
      <c r="P148" s="144">
        <f>I148+J148</f>
        <v>0</v>
      </c>
      <c r="Q148" s="144">
        <f>ROUND(I148*H148,2)</f>
        <v>0</v>
      </c>
      <c r="R148" s="144">
        <f>ROUND(J148*H148,2)</f>
        <v>0</v>
      </c>
      <c r="S148" s="39"/>
      <c r="T148" s="209">
        <f>S148*H148</f>
        <v>0</v>
      </c>
      <c r="U148" s="209">
        <v>0</v>
      </c>
      <c r="V148" s="209">
        <f>U148*H148</f>
        <v>0</v>
      </c>
      <c r="W148" s="209">
        <v>0</v>
      </c>
      <c r="X148" s="210">
        <f>W148*H148</f>
        <v>0</v>
      </c>
      <c r="AR148" s="17" t="s">
        <v>177</v>
      </c>
      <c r="AT148" s="17" t="s">
        <v>173</v>
      </c>
      <c r="AU148" s="17" t="s">
        <v>83</v>
      </c>
      <c r="AY148" s="17" t="s">
        <v>171</v>
      </c>
      <c r="BE148" s="211">
        <f>IF(O148="základní",K148,0)</f>
        <v>0</v>
      </c>
      <c r="BF148" s="211">
        <f>IF(O148="snížená",K148,0)</f>
        <v>0</v>
      </c>
      <c r="BG148" s="211">
        <f>IF(O148="zákl. přenesená",K148,0)</f>
        <v>0</v>
      </c>
      <c r="BH148" s="211">
        <f>IF(O148="sníž. přenesená",K148,0)</f>
        <v>0</v>
      </c>
      <c r="BI148" s="211">
        <f>IF(O148="nulová",K148,0)</f>
        <v>0</v>
      </c>
      <c r="BJ148" s="17" t="s">
        <v>81</v>
      </c>
      <c r="BK148" s="211">
        <f>ROUND(P148*H148,2)</f>
        <v>0</v>
      </c>
      <c r="BL148" s="17" t="s">
        <v>177</v>
      </c>
      <c r="BM148" s="17" t="s">
        <v>334</v>
      </c>
    </row>
    <row r="149" spans="2:65" s="45" customFormat="1" ht="27" x14ac:dyDescent="0.3">
      <c r="B149" s="38"/>
      <c r="D149" s="212" t="s">
        <v>179</v>
      </c>
      <c r="F149" s="213" t="s">
        <v>2811</v>
      </c>
      <c r="M149" s="38"/>
      <c r="N149" s="214"/>
      <c r="O149" s="39"/>
      <c r="P149" s="39"/>
      <c r="Q149" s="39"/>
      <c r="R149" s="39"/>
      <c r="S149" s="39"/>
      <c r="T149" s="39"/>
      <c r="U149" s="39"/>
      <c r="V149" s="39"/>
      <c r="W149" s="39"/>
      <c r="X149" s="87"/>
      <c r="AT149" s="17" t="s">
        <v>179</v>
      </c>
      <c r="AU149" s="17" t="s">
        <v>83</v>
      </c>
    </row>
    <row r="150" spans="2:65" s="216" customFormat="1" ht="13.5" x14ac:dyDescent="0.3">
      <c r="B150" s="215"/>
      <c r="D150" s="212" t="s">
        <v>181</v>
      </c>
      <c r="E150" s="217" t="s">
        <v>5</v>
      </c>
      <c r="F150" s="218" t="s">
        <v>2772</v>
      </c>
      <c r="H150" s="219">
        <v>10</v>
      </c>
      <c r="M150" s="215"/>
      <c r="N150" s="220"/>
      <c r="O150" s="221"/>
      <c r="P150" s="221"/>
      <c r="Q150" s="221"/>
      <c r="R150" s="221"/>
      <c r="S150" s="221"/>
      <c r="T150" s="221"/>
      <c r="U150" s="221"/>
      <c r="V150" s="221"/>
      <c r="W150" s="221"/>
      <c r="X150" s="222"/>
      <c r="AT150" s="217" t="s">
        <v>181</v>
      </c>
      <c r="AU150" s="217" t="s">
        <v>83</v>
      </c>
      <c r="AV150" s="216" t="s">
        <v>83</v>
      </c>
      <c r="AW150" s="216" t="s">
        <v>7</v>
      </c>
      <c r="AX150" s="216" t="s">
        <v>73</v>
      </c>
      <c r="AY150" s="217" t="s">
        <v>171</v>
      </c>
    </row>
    <row r="151" spans="2:65" s="224" customFormat="1" ht="13.5" x14ac:dyDescent="0.3">
      <c r="B151" s="223"/>
      <c r="C151" s="229"/>
      <c r="D151" s="262" t="s">
        <v>181</v>
      </c>
      <c r="E151" s="265" t="s">
        <v>5</v>
      </c>
      <c r="F151" s="270" t="s">
        <v>205</v>
      </c>
      <c r="G151" s="229"/>
      <c r="H151" s="272">
        <v>10</v>
      </c>
      <c r="I151" s="229"/>
      <c r="J151" s="229"/>
      <c r="K151" s="229"/>
      <c r="L151" s="229"/>
      <c r="M151" s="223"/>
      <c r="N151" s="228"/>
      <c r="O151" s="229"/>
      <c r="P151" s="229"/>
      <c r="Q151" s="229"/>
      <c r="R151" s="229"/>
      <c r="S151" s="229"/>
      <c r="T151" s="229"/>
      <c r="U151" s="229"/>
      <c r="V151" s="229"/>
      <c r="W151" s="229"/>
      <c r="X151" s="230"/>
      <c r="AT151" s="225" t="s">
        <v>181</v>
      </c>
      <c r="AU151" s="225" t="s">
        <v>83</v>
      </c>
      <c r="AV151" s="224" t="s">
        <v>177</v>
      </c>
      <c r="AW151" s="224" t="s">
        <v>7</v>
      </c>
      <c r="AX151" s="224" t="s">
        <v>81</v>
      </c>
      <c r="AY151" s="225" t="s">
        <v>171</v>
      </c>
    </row>
    <row r="152" spans="2:65" s="45" customFormat="1" ht="16.5" customHeight="1" x14ac:dyDescent="0.3">
      <c r="B152" s="38"/>
      <c r="C152" s="201" t="s">
        <v>265</v>
      </c>
      <c r="D152" s="201" t="s">
        <v>173</v>
      </c>
      <c r="E152" s="202" t="s">
        <v>2851</v>
      </c>
      <c r="F152" s="203" t="s">
        <v>2852</v>
      </c>
      <c r="G152" s="204" t="s">
        <v>224</v>
      </c>
      <c r="H152" s="205">
        <v>7</v>
      </c>
      <c r="I152" s="7"/>
      <c r="J152" s="7"/>
      <c r="K152" s="206">
        <f>ROUND(P152*H152,2)</f>
        <v>0</v>
      </c>
      <c r="L152" s="203" t="s">
        <v>5</v>
      </c>
      <c r="M152" s="38"/>
      <c r="N152" s="207" t="s">
        <v>5</v>
      </c>
      <c r="O152" s="208" t="s">
        <v>42</v>
      </c>
      <c r="P152" s="144">
        <f>I152+J152</f>
        <v>0</v>
      </c>
      <c r="Q152" s="144">
        <f>ROUND(I152*H152,2)</f>
        <v>0</v>
      </c>
      <c r="R152" s="144">
        <f>ROUND(J152*H152,2)</f>
        <v>0</v>
      </c>
      <c r="S152" s="39"/>
      <c r="T152" s="209">
        <f>S152*H152</f>
        <v>0</v>
      </c>
      <c r="U152" s="209">
        <v>0</v>
      </c>
      <c r="V152" s="209">
        <f>U152*H152</f>
        <v>0</v>
      </c>
      <c r="W152" s="209">
        <v>0</v>
      </c>
      <c r="X152" s="210">
        <f>W152*H152</f>
        <v>0</v>
      </c>
      <c r="AR152" s="17" t="s">
        <v>177</v>
      </c>
      <c r="AT152" s="17" t="s">
        <v>173</v>
      </c>
      <c r="AU152" s="17" t="s">
        <v>83</v>
      </c>
      <c r="AY152" s="17" t="s">
        <v>171</v>
      </c>
      <c r="BE152" s="211">
        <f>IF(O152="základní",K152,0)</f>
        <v>0</v>
      </c>
      <c r="BF152" s="211">
        <f>IF(O152="snížená",K152,0)</f>
        <v>0</v>
      </c>
      <c r="BG152" s="211">
        <f>IF(O152="zákl. přenesená",K152,0)</f>
        <v>0</v>
      </c>
      <c r="BH152" s="211">
        <f>IF(O152="sníž. přenesená",K152,0)</f>
        <v>0</v>
      </c>
      <c r="BI152" s="211">
        <f>IF(O152="nulová",K152,0)</f>
        <v>0</v>
      </c>
      <c r="BJ152" s="17" t="s">
        <v>81</v>
      </c>
      <c r="BK152" s="211">
        <f>ROUND(P152*H152,2)</f>
        <v>0</v>
      </c>
      <c r="BL152" s="17" t="s">
        <v>177</v>
      </c>
      <c r="BM152" s="17" t="s">
        <v>342</v>
      </c>
    </row>
    <row r="153" spans="2:65" s="45" customFormat="1" ht="27" x14ac:dyDescent="0.3">
      <c r="B153" s="38"/>
      <c r="D153" s="212" t="s">
        <v>179</v>
      </c>
      <c r="F153" s="213" t="s">
        <v>2811</v>
      </c>
      <c r="M153" s="38"/>
      <c r="N153" s="214"/>
      <c r="O153" s="39"/>
      <c r="P153" s="39"/>
      <c r="Q153" s="39"/>
      <c r="R153" s="39"/>
      <c r="S153" s="39"/>
      <c r="T153" s="39"/>
      <c r="U153" s="39"/>
      <c r="V153" s="39"/>
      <c r="W153" s="39"/>
      <c r="X153" s="87"/>
      <c r="AT153" s="17" t="s">
        <v>179</v>
      </c>
      <c r="AU153" s="17" t="s">
        <v>83</v>
      </c>
    </row>
    <row r="154" spans="2:65" s="216" customFormat="1" ht="13.5" x14ac:dyDescent="0.3">
      <c r="B154" s="215"/>
      <c r="D154" s="212" t="s">
        <v>181</v>
      </c>
      <c r="E154" s="217" t="s">
        <v>5</v>
      </c>
      <c r="F154" s="218" t="s">
        <v>2775</v>
      </c>
      <c r="H154" s="219">
        <v>7</v>
      </c>
      <c r="M154" s="215"/>
      <c r="N154" s="220"/>
      <c r="O154" s="221"/>
      <c r="P154" s="221"/>
      <c r="Q154" s="221"/>
      <c r="R154" s="221"/>
      <c r="S154" s="221"/>
      <c r="T154" s="221"/>
      <c r="U154" s="221"/>
      <c r="V154" s="221"/>
      <c r="W154" s="221"/>
      <c r="X154" s="222"/>
      <c r="AT154" s="217" t="s">
        <v>181</v>
      </c>
      <c r="AU154" s="217" t="s">
        <v>83</v>
      </c>
      <c r="AV154" s="216" t="s">
        <v>83</v>
      </c>
      <c r="AW154" s="216" t="s">
        <v>7</v>
      </c>
      <c r="AX154" s="216" t="s">
        <v>73</v>
      </c>
      <c r="AY154" s="217" t="s">
        <v>171</v>
      </c>
    </row>
    <row r="155" spans="2:65" s="224" customFormat="1" ht="13.5" x14ac:dyDescent="0.3">
      <c r="B155" s="223"/>
      <c r="D155" s="212" t="s">
        <v>181</v>
      </c>
      <c r="E155" s="225" t="s">
        <v>5</v>
      </c>
      <c r="F155" s="226" t="s">
        <v>205</v>
      </c>
      <c r="H155" s="227">
        <v>7</v>
      </c>
      <c r="M155" s="223"/>
      <c r="N155" s="228"/>
      <c r="O155" s="229"/>
      <c r="P155" s="229"/>
      <c r="Q155" s="229"/>
      <c r="R155" s="229"/>
      <c r="S155" s="229"/>
      <c r="T155" s="229"/>
      <c r="U155" s="229"/>
      <c r="V155" s="229"/>
      <c r="W155" s="229"/>
      <c r="X155" s="230"/>
      <c r="AT155" s="225" t="s">
        <v>181</v>
      </c>
      <c r="AU155" s="225" t="s">
        <v>83</v>
      </c>
      <c r="AV155" s="224" t="s">
        <v>177</v>
      </c>
      <c r="AW155" s="224" t="s">
        <v>7</v>
      </c>
      <c r="AX155" s="224" t="s">
        <v>81</v>
      </c>
      <c r="AY155" s="225" t="s">
        <v>171</v>
      </c>
    </row>
    <row r="156" spans="2:65" s="45" customFormat="1" ht="16.5" customHeight="1" x14ac:dyDescent="0.3">
      <c r="B156" s="38"/>
      <c r="C156" s="201" t="s">
        <v>270</v>
      </c>
      <c r="D156" s="201" t="s">
        <v>173</v>
      </c>
      <c r="E156" s="202" t="s">
        <v>2853</v>
      </c>
      <c r="F156" s="203" t="s">
        <v>2854</v>
      </c>
      <c r="G156" s="204" t="s">
        <v>224</v>
      </c>
      <c r="H156" s="205">
        <v>2</v>
      </c>
      <c r="I156" s="7"/>
      <c r="J156" s="7"/>
      <c r="K156" s="206">
        <f>ROUND(P156*H156,2)</f>
        <v>0</v>
      </c>
      <c r="L156" s="203" t="s">
        <v>5</v>
      </c>
      <c r="M156" s="38"/>
      <c r="N156" s="207" t="s">
        <v>5</v>
      </c>
      <c r="O156" s="208" t="s">
        <v>42</v>
      </c>
      <c r="P156" s="144">
        <f>I156+J156</f>
        <v>0</v>
      </c>
      <c r="Q156" s="144">
        <f>ROUND(I156*H156,2)</f>
        <v>0</v>
      </c>
      <c r="R156" s="144">
        <f>ROUND(J156*H156,2)</f>
        <v>0</v>
      </c>
      <c r="S156" s="39"/>
      <c r="T156" s="209">
        <f>S156*H156</f>
        <v>0</v>
      </c>
      <c r="U156" s="209">
        <v>0</v>
      </c>
      <c r="V156" s="209">
        <f>U156*H156</f>
        <v>0</v>
      </c>
      <c r="W156" s="209">
        <v>0</v>
      </c>
      <c r="X156" s="210">
        <f>W156*H156</f>
        <v>0</v>
      </c>
      <c r="AR156" s="17" t="s">
        <v>177</v>
      </c>
      <c r="AT156" s="17" t="s">
        <v>173</v>
      </c>
      <c r="AU156" s="17" t="s">
        <v>83</v>
      </c>
      <c r="AY156" s="17" t="s">
        <v>171</v>
      </c>
      <c r="BE156" s="211">
        <f>IF(O156="základní",K156,0)</f>
        <v>0</v>
      </c>
      <c r="BF156" s="211">
        <f>IF(O156="snížená",K156,0)</f>
        <v>0</v>
      </c>
      <c r="BG156" s="211">
        <f>IF(O156="zákl. přenesená",K156,0)</f>
        <v>0</v>
      </c>
      <c r="BH156" s="211">
        <f>IF(O156="sníž. přenesená",K156,0)</f>
        <v>0</v>
      </c>
      <c r="BI156" s="211">
        <f>IF(O156="nulová",K156,0)</f>
        <v>0</v>
      </c>
      <c r="BJ156" s="17" t="s">
        <v>81</v>
      </c>
      <c r="BK156" s="211">
        <f>ROUND(P156*H156,2)</f>
        <v>0</v>
      </c>
      <c r="BL156" s="17" t="s">
        <v>177</v>
      </c>
      <c r="BM156" s="17" t="s">
        <v>350</v>
      </c>
    </row>
    <row r="157" spans="2:65" s="45" customFormat="1" ht="27" x14ac:dyDescent="0.3">
      <c r="B157" s="38"/>
      <c r="C157" s="39"/>
      <c r="D157" s="262" t="s">
        <v>179</v>
      </c>
      <c r="E157" s="39"/>
      <c r="F157" s="269" t="s">
        <v>2811</v>
      </c>
      <c r="G157" s="39"/>
      <c r="H157" s="39"/>
      <c r="I157" s="39"/>
      <c r="J157" s="39"/>
      <c r="K157" s="39"/>
      <c r="L157" s="39"/>
      <c r="M157" s="38"/>
      <c r="N157" s="214"/>
      <c r="O157" s="39"/>
      <c r="P157" s="39"/>
      <c r="Q157" s="39"/>
      <c r="R157" s="39"/>
      <c r="S157" s="39"/>
      <c r="T157" s="39"/>
      <c r="U157" s="39"/>
      <c r="V157" s="39"/>
      <c r="W157" s="39"/>
      <c r="X157" s="87"/>
      <c r="AT157" s="17" t="s">
        <v>179</v>
      </c>
      <c r="AU157" s="17" t="s">
        <v>83</v>
      </c>
    </row>
    <row r="158" spans="2:65" s="216" customFormat="1" ht="13.5" x14ac:dyDescent="0.3">
      <c r="B158" s="215"/>
      <c r="D158" s="212" t="s">
        <v>181</v>
      </c>
      <c r="E158" s="217" t="s">
        <v>5</v>
      </c>
      <c r="F158" s="218" t="s">
        <v>960</v>
      </c>
      <c r="H158" s="219">
        <v>2</v>
      </c>
      <c r="M158" s="215"/>
      <c r="N158" s="220"/>
      <c r="O158" s="221"/>
      <c r="P158" s="221"/>
      <c r="Q158" s="221"/>
      <c r="R158" s="221"/>
      <c r="S158" s="221"/>
      <c r="T158" s="221"/>
      <c r="U158" s="221"/>
      <c r="V158" s="221"/>
      <c r="W158" s="221"/>
      <c r="X158" s="222"/>
      <c r="AT158" s="217" t="s">
        <v>181</v>
      </c>
      <c r="AU158" s="217" t="s">
        <v>83</v>
      </c>
      <c r="AV158" s="216" t="s">
        <v>83</v>
      </c>
      <c r="AW158" s="216" t="s">
        <v>7</v>
      </c>
      <c r="AX158" s="216" t="s">
        <v>73</v>
      </c>
      <c r="AY158" s="217" t="s">
        <v>171</v>
      </c>
    </row>
    <row r="159" spans="2:65" s="224" customFormat="1" ht="13.5" x14ac:dyDescent="0.3">
      <c r="B159" s="223"/>
      <c r="D159" s="212" t="s">
        <v>181</v>
      </c>
      <c r="E159" s="225" t="s">
        <v>5</v>
      </c>
      <c r="F159" s="226" t="s">
        <v>205</v>
      </c>
      <c r="H159" s="227">
        <v>2</v>
      </c>
      <c r="M159" s="223"/>
      <c r="N159" s="228"/>
      <c r="O159" s="229"/>
      <c r="P159" s="229"/>
      <c r="Q159" s="229"/>
      <c r="R159" s="229"/>
      <c r="S159" s="229"/>
      <c r="T159" s="229"/>
      <c r="U159" s="229"/>
      <c r="V159" s="229"/>
      <c r="W159" s="229"/>
      <c r="X159" s="230"/>
      <c r="AT159" s="225" t="s">
        <v>181</v>
      </c>
      <c r="AU159" s="225" t="s">
        <v>83</v>
      </c>
      <c r="AV159" s="224" t="s">
        <v>177</v>
      </c>
      <c r="AW159" s="224" t="s">
        <v>7</v>
      </c>
      <c r="AX159" s="224" t="s">
        <v>81</v>
      </c>
      <c r="AY159" s="225" t="s">
        <v>171</v>
      </c>
    </row>
    <row r="160" spans="2:65" s="45" customFormat="1" ht="16.5" customHeight="1" x14ac:dyDescent="0.3">
      <c r="B160" s="38"/>
      <c r="C160" s="201" t="s">
        <v>273</v>
      </c>
      <c r="D160" s="201" t="s">
        <v>173</v>
      </c>
      <c r="E160" s="202" t="s">
        <v>2855</v>
      </c>
      <c r="F160" s="203" t="s">
        <v>2856</v>
      </c>
      <c r="G160" s="204" t="s">
        <v>224</v>
      </c>
      <c r="H160" s="205">
        <v>3</v>
      </c>
      <c r="I160" s="7"/>
      <c r="J160" s="7"/>
      <c r="K160" s="206">
        <f>ROUND(P160*H160,2)</f>
        <v>0</v>
      </c>
      <c r="L160" s="203" t="s">
        <v>5</v>
      </c>
      <c r="M160" s="38"/>
      <c r="N160" s="207" t="s">
        <v>5</v>
      </c>
      <c r="O160" s="208" t="s">
        <v>42</v>
      </c>
      <c r="P160" s="144">
        <f>I160+J160</f>
        <v>0</v>
      </c>
      <c r="Q160" s="144">
        <f>ROUND(I160*H160,2)</f>
        <v>0</v>
      </c>
      <c r="R160" s="144">
        <f>ROUND(J160*H160,2)</f>
        <v>0</v>
      </c>
      <c r="S160" s="39"/>
      <c r="T160" s="209">
        <f>S160*H160</f>
        <v>0</v>
      </c>
      <c r="U160" s="209">
        <v>0</v>
      </c>
      <c r="V160" s="209">
        <f>U160*H160</f>
        <v>0</v>
      </c>
      <c r="W160" s="209">
        <v>0</v>
      </c>
      <c r="X160" s="210">
        <f>W160*H160</f>
        <v>0</v>
      </c>
      <c r="AR160" s="17" t="s">
        <v>177</v>
      </c>
      <c r="AT160" s="17" t="s">
        <v>173</v>
      </c>
      <c r="AU160" s="17" t="s">
        <v>83</v>
      </c>
      <c r="AY160" s="17" t="s">
        <v>171</v>
      </c>
      <c r="BE160" s="211">
        <f>IF(O160="základní",K160,0)</f>
        <v>0</v>
      </c>
      <c r="BF160" s="211">
        <f>IF(O160="snížená",K160,0)</f>
        <v>0</v>
      </c>
      <c r="BG160" s="211">
        <f>IF(O160="zákl. přenesená",K160,0)</f>
        <v>0</v>
      </c>
      <c r="BH160" s="211">
        <f>IF(O160="sníž. přenesená",K160,0)</f>
        <v>0</v>
      </c>
      <c r="BI160" s="211">
        <f>IF(O160="nulová",K160,0)</f>
        <v>0</v>
      </c>
      <c r="BJ160" s="17" t="s">
        <v>81</v>
      </c>
      <c r="BK160" s="211">
        <f>ROUND(P160*H160,2)</f>
        <v>0</v>
      </c>
      <c r="BL160" s="17" t="s">
        <v>177</v>
      </c>
      <c r="BM160" s="17" t="s">
        <v>359</v>
      </c>
    </row>
    <row r="161" spans="2:65" s="45" customFormat="1" ht="27" x14ac:dyDescent="0.3">
      <c r="B161" s="38"/>
      <c r="D161" s="212" t="s">
        <v>179</v>
      </c>
      <c r="F161" s="213" t="s">
        <v>2811</v>
      </c>
      <c r="M161" s="38"/>
      <c r="N161" s="214"/>
      <c r="O161" s="39"/>
      <c r="P161" s="39"/>
      <c r="Q161" s="39"/>
      <c r="R161" s="39"/>
      <c r="S161" s="39"/>
      <c r="T161" s="39"/>
      <c r="U161" s="39"/>
      <c r="V161" s="39"/>
      <c r="W161" s="39"/>
      <c r="X161" s="87"/>
      <c r="AT161" s="17" t="s">
        <v>179</v>
      </c>
      <c r="AU161" s="17" t="s">
        <v>83</v>
      </c>
    </row>
    <row r="162" spans="2:65" s="216" customFormat="1" ht="13.5" x14ac:dyDescent="0.3">
      <c r="B162" s="215"/>
      <c r="C162" s="221"/>
      <c r="D162" s="262" t="s">
        <v>181</v>
      </c>
      <c r="E162" s="267" t="s">
        <v>5</v>
      </c>
      <c r="F162" s="271" t="s">
        <v>2765</v>
      </c>
      <c r="G162" s="221"/>
      <c r="H162" s="273">
        <v>3</v>
      </c>
      <c r="I162" s="221"/>
      <c r="J162" s="221"/>
      <c r="K162" s="221"/>
      <c r="L162" s="221"/>
      <c r="M162" s="215"/>
      <c r="N162" s="220"/>
      <c r="O162" s="221"/>
      <c r="P162" s="221"/>
      <c r="Q162" s="221"/>
      <c r="R162" s="221"/>
      <c r="S162" s="221"/>
      <c r="T162" s="221"/>
      <c r="U162" s="221"/>
      <c r="V162" s="221"/>
      <c r="W162" s="221"/>
      <c r="X162" s="222"/>
      <c r="AT162" s="217" t="s">
        <v>181</v>
      </c>
      <c r="AU162" s="217" t="s">
        <v>83</v>
      </c>
      <c r="AV162" s="216" t="s">
        <v>83</v>
      </c>
      <c r="AW162" s="216" t="s">
        <v>7</v>
      </c>
      <c r="AX162" s="216" t="s">
        <v>73</v>
      </c>
      <c r="AY162" s="217" t="s">
        <v>171</v>
      </c>
    </row>
    <row r="163" spans="2:65" s="224" customFormat="1" ht="13.5" x14ac:dyDescent="0.3">
      <c r="B163" s="223"/>
      <c r="D163" s="212" t="s">
        <v>181</v>
      </c>
      <c r="E163" s="225" t="s">
        <v>5</v>
      </c>
      <c r="F163" s="226" t="s">
        <v>205</v>
      </c>
      <c r="H163" s="227">
        <v>3</v>
      </c>
      <c r="M163" s="223"/>
      <c r="N163" s="228"/>
      <c r="O163" s="229"/>
      <c r="P163" s="229"/>
      <c r="Q163" s="229"/>
      <c r="R163" s="229"/>
      <c r="S163" s="229"/>
      <c r="T163" s="229"/>
      <c r="U163" s="229"/>
      <c r="V163" s="229"/>
      <c r="W163" s="229"/>
      <c r="X163" s="230"/>
      <c r="AT163" s="225" t="s">
        <v>181</v>
      </c>
      <c r="AU163" s="225" t="s">
        <v>83</v>
      </c>
      <c r="AV163" s="224" t="s">
        <v>177</v>
      </c>
      <c r="AW163" s="224" t="s">
        <v>7</v>
      </c>
      <c r="AX163" s="224" t="s">
        <v>81</v>
      </c>
      <c r="AY163" s="225" t="s">
        <v>171</v>
      </c>
    </row>
    <row r="164" spans="2:65" s="45" customFormat="1" ht="16.5" customHeight="1" x14ac:dyDescent="0.3">
      <c r="B164" s="38"/>
      <c r="C164" s="201" t="s">
        <v>277</v>
      </c>
      <c r="D164" s="201" t="s">
        <v>173</v>
      </c>
      <c r="E164" s="202" t="s">
        <v>2857</v>
      </c>
      <c r="F164" s="203" t="s">
        <v>2858</v>
      </c>
      <c r="G164" s="204" t="s">
        <v>224</v>
      </c>
      <c r="H164" s="205">
        <v>1</v>
      </c>
      <c r="I164" s="7"/>
      <c r="J164" s="7"/>
      <c r="K164" s="206">
        <f>ROUND(P164*H164,2)</f>
        <v>0</v>
      </c>
      <c r="L164" s="203" t="s">
        <v>5</v>
      </c>
      <c r="M164" s="38"/>
      <c r="N164" s="207" t="s">
        <v>5</v>
      </c>
      <c r="O164" s="208" t="s">
        <v>42</v>
      </c>
      <c r="P164" s="144">
        <f>I164+J164</f>
        <v>0</v>
      </c>
      <c r="Q164" s="144">
        <f>ROUND(I164*H164,2)</f>
        <v>0</v>
      </c>
      <c r="R164" s="144">
        <f>ROUND(J164*H164,2)</f>
        <v>0</v>
      </c>
      <c r="S164" s="39"/>
      <c r="T164" s="209">
        <f>S164*H164</f>
        <v>0</v>
      </c>
      <c r="U164" s="209">
        <v>0</v>
      </c>
      <c r="V164" s="209">
        <f>U164*H164</f>
        <v>0</v>
      </c>
      <c r="W164" s="209">
        <v>0</v>
      </c>
      <c r="X164" s="210">
        <f>W164*H164</f>
        <v>0</v>
      </c>
      <c r="AR164" s="17" t="s">
        <v>177</v>
      </c>
      <c r="AT164" s="17" t="s">
        <v>173</v>
      </c>
      <c r="AU164" s="17" t="s">
        <v>83</v>
      </c>
      <c r="AY164" s="17" t="s">
        <v>171</v>
      </c>
      <c r="BE164" s="211">
        <f>IF(O164="základní",K164,0)</f>
        <v>0</v>
      </c>
      <c r="BF164" s="211">
        <f>IF(O164="snížená",K164,0)</f>
        <v>0</v>
      </c>
      <c r="BG164" s="211">
        <f>IF(O164="zákl. přenesená",K164,0)</f>
        <v>0</v>
      </c>
      <c r="BH164" s="211">
        <f>IF(O164="sníž. přenesená",K164,0)</f>
        <v>0</v>
      </c>
      <c r="BI164" s="211">
        <f>IF(O164="nulová",K164,0)</f>
        <v>0</v>
      </c>
      <c r="BJ164" s="17" t="s">
        <v>81</v>
      </c>
      <c r="BK164" s="211">
        <f>ROUND(P164*H164,2)</f>
        <v>0</v>
      </c>
      <c r="BL164" s="17" t="s">
        <v>177</v>
      </c>
      <c r="BM164" s="17" t="s">
        <v>367</v>
      </c>
    </row>
    <row r="165" spans="2:65" s="45" customFormat="1" ht="27" x14ac:dyDescent="0.3">
      <c r="B165" s="38"/>
      <c r="D165" s="212" t="s">
        <v>179</v>
      </c>
      <c r="F165" s="213" t="s">
        <v>2811</v>
      </c>
      <c r="M165" s="38"/>
      <c r="N165" s="214"/>
      <c r="O165" s="39"/>
      <c r="P165" s="39"/>
      <c r="Q165" s="39"/>
      <c r="R165" s="39"/>
      <c r="S165" s="39"/>
      <c r="T165" s="39"/>
      <c r="U165" s="39"/>
      <c r="V165" s="39"/>
      <c r="W165" s="39"/>
      <c r="X165" s="87"/>
      <c r="AT165" s="17" t="s">
        <v>179</v>
      </c>
      <c r="AU165" s="17" t="s">
        <v>83</v>
      </c>
    </row>
    <row r="166" spans="2:65" s="216" customFormat="1" ht="13.5" x14ac:dyDescent="0.3">
      <c r="B166" s="215"/>
      <c r="D166" s="212" t="s">
        <v>181</v>
      </c>
      <c r="E166" s="217" t="s">
        <v>5</v>
      </c>
      <c r="F166" s="218" t="s">
        <v>81</v>
      </c>
      <c r="H166" s="219">
        <v>1</v>
      </c>
      <c r="M166" s="215"/>
      <c r="N166" s="220"/>
      <c r="O166" s="221"/>
      <c r="P166" s="221"/>
      <c r="Q166" s="221"/>
      <c r="R166" s="221"/>
      <c r="S166" s="221"/>
      <c r="T166" s="221"/>
      <c r="U166" s="221"/>
      <c r="V166" s="221"/>
      <c r="W166" s="221"/>
      <c r="X166" s="222"/>
      <c r="AT166" s="217" t="s">
        <v>181</v>
      </c>
      <c r="AU166" s="217" t="s">
        <v>83</v>
      </c>
      <c r="AV166" s="216" t="s">
        <v>83</v>
      </c>
      <c r="AW166" s="216" t="s">
        <v>7</v>
      </c>
      <c r="AX166" s="216" t="s">
        <v>73</v>
      </c>
      <c r="AY166" s="217" t="s">
        <v>171</v>
      </c>
    </row>
    <row r="167" spans="2:65" s="224" customFormat="1" ht="13.5" x14ac:dyDescent="0.3">
      <c r="B167" s="223"/>
      <c r="C167" s="229"/>
      <c r="D167" s="262" t="s">
        <v>181</v>
      </c>
      <c r="E167" s="265" t="s">
        <v>5</v>
      </c>
      <c r="F167" s="270" t="s">
        <v>205</v>
      </c>
      <c r="G167" s="229"/>
      <c r="H167" s="272">
        <v>1</v>
      </c>
      <c r="I167" s="229"/>
      <c r="J167" s="229"/>
      <c r="K167" s="229"/>
      <c r="L167" s="229"/>
      <c r="M167" s="223"/>
      <c r="N167" s="228"/>
      <c r="O167" s="229"/>
      <c r="P167" s="229"/>
      <c r="Q167" s="229"/>
      <c r="R167" s="229"/>
      <c r="S167" s="229"/>
      <c r="T167" s="229"/>
      <c r="U167" s="229"/>
      <c r="V167" s="229"/>
      <c r="W167" s="229"/>
      <c r="X167" s="230"/>
      <c r="AT167" s="225" t="s">
        <v>181</v>
      </c>
      <c r="AU167" s="225" t="s">
        <v>83</v>
      </c>
      <c r="AV167" s="224" t="s">
        <v>177</v>
      </c>
      <c r="AW167" s="224" t="s">
        <v>7</v>
      </c>
      <c r="AX167" s="224" t="s">
        <v>81</v>
      </c>
      <c r="AY167" s="225" t="s">
        <v>171</v>
      </c>
    </row>
    <row r="168" spans="2:65" s="45" customFormat="1" ht="16.5" customHeight="1" x14ac:dyDescent="0.3">
      <c r="B168" s="38"/>
      <c r="C168" s="201" t="s">
        <v>11</v>
      </c>
      <c r="D168" s="201" t="s">
        <v>173</v>
      </c>
      <c r="E168" s="202" t="s">
        <v>2859</v>
      </c>
      <c r="F168" s="203" t="s">
        <v>2860</v>
      </c>
      <c r="G168" s="204" t="s">
        <v>241</v>
      </c>
      <c r="H168" s="205">
        <v>240</v>
      </c>
      <c r="I168" s="7"/>
      <c r="J168" s="7"/>
      <c r="K168" s="206">
        <f>ROUND(P168*H168,2)</f>
        <v>0</v>
      </c>
      <c r="L168" s="203" t="s">
        <v>5</v>
      </c>
      <c r="M168" s="38"/>
      <c r="N168" s="207" t="s">
        <v>5</v>
      </c>
      <c r="O168" s="208" t="s">
        <v>42</v>
      </c>
      <c r="P168" s="144">
        <f>I168+J168</f>
        <v>0</v>
      </c>
      <c r="Q168" s="144">
        <f>ROUND(I168*H168,2)</f>
        <v>0</v>
      </c>
      <c r="R168" s="144">
        <f>ROUND(J168*H168,2)</f>
        <v>0</v>
      </c>
      <c r="S168" s="39"/>
      <c r="T168" s="209">
        <f>S168*H168</f>
        <v>0</v>
      </c>
      <c r="U168" s="209">
        <v>0</v>
      </c>
      <c r="V168" s="209">
        <f>U168*H168</f>
        <v>0</v>
      </c>
      <c r="W168" s="209">
        <v>0</v>
      </c>
      <c r="X168" s="210">
        <f>W168*H168</f>
        <v>0</v>
      </c>
      <c r="AR168" s="17" t="s">
        <v>177</v>
      </c>
      <c r="AT168" s="17" t="s">
        <v>173</v>
      </c>
      <c r="AU168" s="17" t="s">
        <v>83</v>
      </c>
      <c r="AY168" s="17" t="s">
        <v>171</v>
      </c>
      <c r="BE168" s="211">
        <f>IF(O168="základní",K168,0)</f>
        <v>0</v>
      </c>
      <c r="BF168" s="211">
        <f>IF(O168="snížená",K168,0)</f>
        <v>0</v>
      </c>
      <c r="BG168" s="211">
        <f>IF(O168="zákl. přenesená",K168,0)</f>
        <v>0</v>
      </c>
      <c r="BH168" s="211">
        <f>IF(O168="sníž. přenesená",K168,0)</f>
        <v>0</v>
      </c>
      <c r="BI168" s="211">
        <f>IF(O168="nulová",K168,0)</f>
        <v>0</v>
      </c>
      <c r="BJ168" s="17" t="s">
        <v>81</v>
      </c>
      <c r="BK168" s="211">
        <f>ROUND(P168*H168,2)</f>
        <v>0</v>
      </c>
      <c r="BL168" s="17" t="s">
        <v>177</v>
      </c>
      <c r="BM168" s="17" t="s">
        <v>375</v>
      </c>
    </row>
    <row r="169" spans="2:65" s="45" customFormat="1" ht="27" x14ac:dyDescent="0.3">
      <c r="B169" s="38"/>
      <c r="D169" s="212" t="s">
        <v>179</v>
      </c>
      <c r="F169" s="213" t="s">
        <v>2811</v>
      </c>
      <c r="M169" s="38"/>
      <c r="N169" s="214"/>
      <c r="O169" s="39"/>
      <c r="P169" s="39"/>
      <c r="Q169" s="39"/>
      <c r="R169" s="39"/>
      <c r="S169" s="39"/>
      <c r="T169" s="39"/>
      <c r="U169" s="39"/>
      <c r="V169" s="39"/>
      <c r="W169" s="39"/>
      <c r="X169" s="87"/>
      <c r="AT169" s="17" t="s">
        <v>179</v>
      </c>
      <c r="AU169" s="17" t="s">
        <v>83</v>
      </c>
    </row>
    <row r="170" spans="2:65" s="216" customFormat="1" ht="13.5" x14ac:dyDescent="0.3">
      <c r="B170" s="215"/>
      <c r="D170" s="212" t="s">
        <v>181</v>
      </c>
      <c r="E170" s="217" t="s">
        <v>5</v>
      </c>
      <c r="F170" s="218" t="s">
        <v>2861</v>
      </c>
      <c r="H170" s="219">
        <v>240</v>
      </c>
      <c r="M170" s="215"/>
      <c r="N170" s="220"/>
      <c r="O170" s="221"/>
      <c r="P170" s="221"/>
      <c r="Q170" s="221"/>
      <c r="R170" s="221"/>
      <c r="S170" s="221"/>
      <c r="T170" s="221"/>
      <c r="U170" s="221"/>
      <c r="V170" s="221"/>
      <c r="W170" s="221"/>
      <c r="X170" s="222"/>
      <c r="AT170" s="217" t="s">
        <v>181</v>
      </c>
      <c r="AU170" s="217" t="s">
        <v>83</v>
      </c>
      <c r="AV170" s="216" t="s">
        <v>83</v>
      </c>
      <c r="AW170" s="216" t="s">
        <v>7</v>
      </c>
      <c r="AX170" s="216" t="s">
        <v>73</v>
      </c>
      <c r="AY170" s="217" t="s">
        <v>171</v>
      </c>
    </row>
    <row r="171" spans="2:65" s="224" customFormat="1" ht="13.5" x14ac:dyDescent="0.3">
      <c r="B171" s="223"/>
      <c r="D171" s="212" t="s">
        <v>181</v>
      </c>
      <c r="E171" s="225" t="s">
        <v>5</v>
      </c>
      <c r="F171" s="226" t="s">
        <v>205</v>
      </c>
      <c r="H171" s="227">
        <v>240</v>
      </c>
      <c r="M171" s="223"/>
      <c r="N171" s="228"/>
      <c r="O171" s="229"/>
      <c r="P171" s="229"/>
      <c r="Q171" s="229"/>
      <c r="R171" s="229"/>
      <c r="S171" s="229"/>
      <c r="T171" s="229"/>
      <c r="U171" s="229"/>
      <c r="V171" s="229"/>
      <c r="W171" s="229"/>
      <c r="X171" s="230"/>
      <c r="AT171" s="225" t="s">
        <v>181</v>
      </c>
      <c r="AU171" s="225" t="s">
        <v>83</v>
      </c>
      <c r="AV171" s="224" t="s">
        <v>177</v>
      </c>
      <c r="AW171" s="224" t="s">
        <v>7</v>
      </c>
      <c r="AX171" s="224" t="s">
        <v>81</v>
      </c>
      <c r="AY171" s="225" t="s">
        <v>171</v>
      </c>
    </row>
    <row r="172" spans="2:65" s="45" customFormat="1" ht="16.5" customHeight="1" x14ac:dyDescent="0.3">
      <c r="B172" s="38"/>
      <c r="C172" s="201" t="s">
        <v>284</v>
      </c>
      <c r="D172" s="201" t="s">
        <v>173</v>
      </c>
      <c r="E172" s="202" t="s">
        <v>2862</v>
      </c>
      <c r="F172" s="203" t="s">
        <v>2863</v>
      </c>
      <c r="G172" s="204" t="s">
        <v>224</v>
      </c>
      <c r="H172" s="205">
        <v>6</v>
      </c>
      <c r="I172" s="7"/>
      <c r="J172" s="7"/>
      <c r="K172" s="206">
        <f>ROUND(P172*H172,2)</f>
        <v>0</v>
      </c>
      <c r="L172" s="203" t="s">
        <v>5</v>
      </c>
      <c r="M172" s="38"/>
      <c r="N172" s="207" t="s">
        <v>5</v>
      </c>
      <c r="O172" s="208" t="s">
        <v>42</v>
      </c>
      <c r="P172" s="144">
        <f>I172+J172</f>
        <v>0</v>
      </c>
      <c r="Q172" s="144">
        <f>ROUND(I172*H172,2)</f>
        <v>0</v>
      </c>
      <c r="R172" s="144">
        <f>ROUND(J172*H172,2)</f>
        <v>0</v>
      </c>
      <c r="S172" s="39"/>
      <c r="T172" s="209">
        <f>S172*H172</f>
        <v>0</v>
      </c>
      <c r="U172" s="209">
        <v>0</v>
      </c>
      <c r="V172" s="209">
        <f>U172*H172</f>
        <v>0</v>
      </c>
      <c r="W172" s="209">
        <v>0</v>
      </c>
      <c r="X172" s="210">
        <f>W172*H172</f>
        <v>0</v>
      </c>
      <c r="AR172" s="17" t="s">
        <v>177</v>
      </c>
      <c r="AT172" s="17" t="s">
        <v>173</v>
      </c>
      <c r="AU172" s="17" t="s">
        <v>83</v>
      </c>
      <c r="AY172" s="17" t="s">
        <v>171</v>
      </c>
      <c r="BE172" s="211">
        <f>IF(O172="základní",K172,0)</f>
        <v>0</v>
      </c>
      <c r="BF172" s="211">
        <f>IF(O172="snížená",K172,0)</f>
        <v>0</v>
      </c>
      <c r="BG172" s="211">
        <f>IF(O172="zákl. přenesená",K172,0)</f>
        <v>0</v>
      </c>
      <c r="BH172" s="211">
        <f>IF(O172="sníž. přenesená",K172,0)</f>
        <v>0</v>
      </c>
      <c r="BI172" s="211">
        <f>IF(O172="nulová",K172,0)</f>
        <v>0</v>
      </c>
      <c r="BJ172" s="17" t="s">
        <v>81</v>
      </c>
      <c r="BK172" s="211">
        <f>ROUND(P172*H172,2)</f>
        <v>0</v>
      </c>
      <c r="BL172" s="17" t="s">
        <v>177</v>
      </c>
      <c r="BM172" s="17" t="s">
        <v>383</v>
      </c>
    </row>
    <row r="173" spans="2:65" s="45" customFormat="1" ht="27" customHeight="1" x14ac:dyDescent="0.3">
      <c r="B173" s="38"/>
      <c r="C173" s="39"/>
      <c r="D173" s="262" t="s">
        <v>179</v>
      </c>
      <c r="E173" s="39"/>
      <c r="F173" s="269" t="s">
        <v>2811</v>
      </c>
      <c r="G173" s="39"/>
      <c r="H173" s="39"/>
      <c r="I173" s="39"/>
      <c r="J173" s="39"/>
      <c r="K173" s="39"/>
      <c r="L173" s="39"/>
      <c r="M173" s="38"/>
      <c r="N173" s="214"/>
      <c r="O173" s="39"/>
      <c r="P173" s="39"/>
      <c r="Q173" s="39"/>
      <c r="R173" s="39"/>
      <c r="S173" s="39"/>
      <c r="T173" s="39"/>
      <c r="U173" s="39"/>
      <c r="V173" s="39"/>
      <c r="W173" s="39"/>
      <c r="X173" s="87"/>
      <c r="AT173" s="17" t="s">
        <v>179</v>
      </c>
      <c r="AU173" s="17" t="s">
        <v>83</v>
      </c>
    </row>
    <row r="174" spans="2:65" s="216" customFormat="1" ht="13.5" x14ac:dyDescent="0.3">
      <c r="B174" s="215"/>
      <c r="D174" s="212" t="s">
        <v>181</v>
      </c>
      <c r="E174" s="217" t="s">
        <v>5</v>
      </c>
      <c r="F174" s="218" t="s">
        <v>2864</v>
      </c>
      <c r="H174" s="219">
        <v>6</v>
      </c>
      <c r="M174" s="215"/>
      <c r="N174" s="220"/>
      <c r="O174" s="221"/>
      <c r="P174" s="221"/>
      <c r="Q174" s="221"/>
      <c r="R174" s="221"/>
      <c r="S174" s="221"/>
      <c r="T174" s="221"/>
      <c r="U174" s="221"/>
      <c r="V174" s="221"/>
      <c r="W174" s="221"/>
      <c r="X174" s="222"/>
      <c r="AT174" s="217" t="s">
        <v>181</v>
      </c>
      <c r="AU174" s="217" t="s">
        <v>83</v>
      </c>
      <c r="AV174" s="216" t="s">
        <v>83</v>
      </c>
      <c r="AW174" s="216" t="s">
        <v>7</v>
      </c>
      <c r="AX174" s="216" t="s">
        <v>73</v>
      </c>
      <c r="AY174" s="217" t="s">
        <v>171</v>
      </c>
    </row>
    <row r="175" spans="2:65" s="224" customFormat="1" ht="13.5" x14ac:dyDescent="0.3">
      <c r="B175" s="223"/>
      <c r="D175" s="212" t="s">
        <v>181</v>
      </c>
      <c r="E175" s="225" t="s">
        <v>5</v>
      </c>
      <c r="F175" s="226" t="s">
        <v>205</v>
      </c>
      <c r="H175" s="227">
        <v>6</v>
      </c>
      <c r="M175" s="223"/>
      <c r="N175" s="228"/>
      <c r="O175" s="229"/>
      <c r="P175" s="229"/>
      <c r="Q175" s="229"/>
      <c r="R175" s="229"/>
      <c r="S175" s="229"/>
      <c r="T175" s="229"/>
      <c r="U175" s="229"/>
      <c r="V175" s="229"/>
      <c r="W175" s="229"/>
      <c r="X175" s="230"/>
      <c r="AT175" s="225" t="s">
        <v>181</v>
      </c>
      <c r="AU175" s="225" t="s">
        <v>83</v>
      </c>
      <c r="AV175" s="224" t="s">
        <v>177</v>
      </c>
      <c r="AW175" s="224" t="s">
        <v>7</v>
      </c>
      <c r="AX175" s="224" t="s">
        <v>81</v>
      </c>
      <c r="AY175" s="225" t="s">
        <v>171</v>
      </c>
    </row>
    <row r="176" spans="2:65" s="45" customFormat="1" ht="16.5" customHeight="1" x14ac:dyDescent="0.3">
      <c r="B176" s="38"/>
      <c r="C176" s="201" t="s">
        <v>289</v>
      </c>
      <c r="D176" s="201" t="s">
        <v>173</v>
      </c>
      <c r="E176" s="202" t="s">
        <v>2865</v>
      </c>
      <c r="F176" s="203" t="s">
        <v>2866</v>
      </c>
      <c r="G176" s="204" t="s">
        <v>241</v>
      </c>
      <c r="H176" s="205">
        <v>180</v>
      </c>
      <c r="I176" s="7"/>
      <c r="J176" s="7"/>
      <c r="K176" s="206">
        <f>ROUND(P176*H176,2)</f>
        <v>0</v>
      </c>
      <c r="L176" s="203" t="s">
        <v>5</v>
      </c>
      <c r="M176" s="38"/>
      <c r="N176" s="207" t="s">
        <v>5</v>
      </c>
      <c r="O176" s="208" t="s">
        <v>42</v>
      </c>
      <c r="P176" s="144">
        <f>I176+J176</f>
        <v>0</v>
      </c>
      <c r="Q176" s="144">
        <f>ROUND(I176*H176,2)</f>
        <v>0</v>
      </c>
      <c r="R176" s="144">
        <f>ROUND(J176*H176,2)</f>
        <v>0</v>
      </c>
      <c r="S176" s="39"/>
      <c r="T176" s="209">
        <f>S176*H176</f>
        <v>0</v>
      </c>
      <c r="U176" s="209">
        <v>0</v>
      </c>
      <c r="V176" s="209">
        <f>U176*H176</f>
        <v>0</v>
      </c>
      <c r="W176" s="209">
        <v>0</v>
      </c>
      <c r="X176" s="210">
        <f>W176*H176</f>
        <v>0</v>
      </c>
      <c r="AR176" s="17" t="s">
        <v>177</v>
      </c>
      <c r="AT176" s="17" t="s">
        <v>173</v>
      </c>
      <c r="AU176" s="17" t="s">
        <v>83</v>
      </c>
      <c r="AY176" s="17" t="s">
        <v>171</v>
      </c>
      <c r="BE176" s="211">
        <f>IF(O176="základní",K176,0)</f>
        <v>0</v>
      </c>
      <c r="BF176" s="211">
        <f>IF(O176="snížená",K176,0)</f>
        <v>0</v>
      </c>
      <c r="BG176" s="211">
        <f>IF(O176="zákl. přenesená",K176,0)</f>
        <v>0</v>
      </c>
      <c r="BH176" s="211">
        <f>IF(O176="sníž. přenesená",K176,0)</f>
        <v>0</v>
      </c>
      <c r="BI176" s="211">
        <f>IF(O176="nulová",K176,0)</f>
        <v>0</v>
      </c>
      <c r="BJ176" s="17" t="s">
        <v>81</v>
      </c>
      <c r="BK176" s="211">
        <f>ROUND(P176*H176,2)</f>
        <v>0</v>
      </c>
      <c r="BL176" s="17" t="s">
        <v>177</v>
      </c>
      <c r="BM176" s="17" t="s">
        <v>392</v>
      </c>
    </row>
    <row r="177" spans="2:65" s="45" customFormat="1" ht="27" x14ac:dyDescent="0.3">
      <c r="B177" s="38"/>
      <c r="C177" s="39"/>
      <c r="D177" s="262" t="s">
        <v>179</v>
      </c>
      <c r="E177" s="39"/>
      <c r="F177" s="269" t="s">
        <v>2811</v>
      </c>
      <c r="G177" s="39"/>
      <c r="H177" s="39"/>
      <c r="I177" s="39"/>
      <c r="J177" s="39"/>
      <c r="K177" s="39"/>
      <c r="L177" s="39"/>
      <c r="M177" s="38"/>
      <c r="N177" s="214"/>
      <c r="O177" s="39"/>
      <c r="P177" s="39"/>
      <c r="Q177" s="39"/>
      <c r="R177" s="39"/>
      <c r="S177" s="39"/>
      <c r="T177" s="39"/>
      <c r="U177" s="39"/>
      <c r="V177" s="39"/>
      <c r="W177" s="39"/>
      <c r="X177" s="87"/>
      <c r="AT177" s="17" t="s">
        <v>179</v>
      </c>
      <c r="AU177" s="17" t="s">
        <v>83</v>
      </c>
    </row>
    <row r="178" spans="2:65" s="216" customFormat="1" ht="13.5" x14ac:dyDescent="0.3">
      <c r="B178" s="215"/>
      <c r="D178" s="212" t="s">
        <v>181</v>
      </c>
      <c r="E178" s="217" t="s">
        <v>5</v>
      </c>
      <c r="F178" s="218" t="s">
        <v>2867</v>
      </c>
      <c r="H178" s="219">
        <v>180</v>
      </c>
      <c r="M178" s="215"/>
      <c r="N178" s="220"/>
      <c r="O178" s="221"/>
      <c r="P178" s="221"/>
      <c r="Q178" s="221"/>
      <c r="R178" s="221"/>
      <c r="S178" s="221"/>
      <c r="T178" s="221"/>
      <c r="U178" s="221"/>
      <c r="V178" s="221"/>
      <c r="W178" s="221"/>
      <c r="X178" s="222"/>
      <c r="AT178" s="217" t="s">
        <v>181</v>
      </c>
      <c r="AU178" s="217" t="s">
        <v>83</v>
      </c>
      <c r="AV178" s="216" t="s">
        <v>83</v>
      </c>
      <c r="AW178" s="216" t="s">
        <v>7</v>
      </c>
      <c r="AX178" s="216" t="s">
        <v>73</v>
      </c>
      <c r="AY178" s="217" t="s">
        <v>171</v>
      </c>
    </row>
    <row r="179" spans="2:65" s="224" customFormat="1" ht="13.5" x14ac:dyDescent="0.3">
      <c r="B179" s="223"/>
      <c r="D179" s="212" t="s">
        <v>181</v>
      </c>
      <c r="E179" s="225" t="s">
        <v>5</v>
      </c>
      <c r="F179" s="226" t="s">
        <v>205</v>
      </c>
      <c r="H179" s="227">
        <v>180</v>
      </c>
      <c r="M179" s="223"/>
      <c r="N179" s="228"/>
      <c r="O179" s="229"/>
      <c r="P179" s="229"/>
      <c r="Q179" s="229"/>
      <c r="R179" s="229"/>
      <c r="S179" s="229"/>
      <c r="T179" s="229"/>
      <c r="U179" s="229"/>
      <c r="V179" s="229"/>
      <c r="W179" s="229"/>
      <c r="X179" s="230"/>
      <c r="AT179" s="225" t="s">
        <v>181</v>
      </c>
      <c r="AU179" s="225" t="s">
        <v>83</v>
      </c>
      <c r="AV179" s="224" t="s">
        <v>177</v>
      </c>
      <c r="AW179" s="224" t="s">
        <v>7</v>
      </c>
      <c r="AX179" s="224" t="s">
        <v>81</v>
      </c>
      <c r="AY179" s="225" t="s">
        <v>171</v>
      </c>
    </row>
    <row r="180" spans="2:65" s="45" customFormat="1" ht="16.5" customHeight="1" x14ac:dyDescent="0.3">
      <c r="B180" s="38"/>
      <c r="C180" s="201" t="s">
        <v>294</v>
      </c>
      <c r="D180" s="201" t="s">
        <v>173</v>
      </c>
      <c r="E180" s="202" t="s">
        <v>2868</v>
      </c>
      <c r="F180" s="203" t="s">
        <v>2869</v>
      </c>
      <c r="G180" s="204" t="s">
        <v>224</v>
      </c>
      <c r="H180" s="205">
        <v>7</v>
      </c>
      <c r="I180" s="7"/>
      <c r="J180" s="7"/>
      <c r="K180" s="206">
        <f>ROUND(P180*H180,2)</f>
        <v>0</v>
      </c>
      <c r="L180" s="203" t="s">
        <v>5</v>
      </c>
      <c r="M180" s="38"/>
      <c r="N180" s="207" t="s">
        <v>5</v>
      </c>
      <c r="O180" s="208" t="s">
        <v>42</v>
      </c>
      <c r="P180" s="144">
        <f>I180+J180</f>
        <v>0</v>
      </c>
      <c r="Q180" s="144">
        <f>ROUND(I180*H180,2)</f>
        <v>0</v>
      </c>
      <c r="R180" s="144">
        <f>ROUND(J180*H180,2)</f>
        <v>0</v>
      </c>
      <c r="S180" s="39"/>
      <c r="T180" s="209">
        <f>S180*H180</f>
        <v>0</v>
      </c>
      <c r="U180" s="209">
        <v>0</v>
      </c>
      <c r="V180" s="209">
        <f>U180*H180</f>
        <v>0</v>
      </c>
      <c r="W180" s="209">
        <v>0</v>
      </c>
      <c r="X180" s="210">
        <f>W180*H180</f>
        <v>0</v>
      </c>
      <c r="AR180" s="17" t="s">
        <v>177</v>
      </c>
      <c r="AT180" s="17" t="s">
        <v>173</v>
      </c>
      <c r="AU180" s="17" t="s">
        <v>83</v>
      </c>
      <c r="AY180" s="17" t="s">
        <v>171</v>
      </c>
      <c r="BE180" s="211">
        <f>IF(O180="základní",K180,0)</f>
        <v>0</v>
      </c>
      <c r="BF180" s="211">
        <f>IF(O180="snížená",K180,0)</f>
        <v>0</v>
      </c>
      <c r="BG180" s="211">
        <f>IF(O180="zákl. přenesená",K180,0)</f>
        <v>0</v>
      </c>
      <c r="BH180" s="211">
        <f>IF(O180="sníž. přenesená",K180,0)</f>
        <v>0</v>
      </c>
      <c r="BI180" s="211">
        <f>IF(O180="nulová",K180,0)</f>
        <v>0</v>
      </c>
      <c r="BJ180" s="17" t="s">
        <v>81</v>
      </c>
      <c r="BK180" s="211">
        <f>ROUND(P180*H180,2)</f>
        <v>0</v>
      </c>
      <c r="BL180" s="17" t="s">
        <v>177</v>
      </c>
      <c r="BM180" s="17" t="s">
        <v>404</v>
      </c>
    </row>
    <row r="181" spans="2:65" s="45" customFormat="1" ht="27" x14ac:dyDescent="0.3">
      <c r="B181" s="38"/>
      <c r="D181" s="212" t="s">
        <v>179</v>
      </c>
      <c r="F181" s="213" t="s">
        <v>2811</v>
      </c>
      <c r="M181" s="38"/>
      <c r="N181" s="214"/>
      <c r="O181" s="39"/>
      <c r="P181" s="39"/>
      <c r="Q181" s="39"/>
      <c r="R181" s="39"/>
      <c r="S181" s="39"/>
      <c r="T181" s="39"/>
      <c r="U181" s="39"/>
      <c r="V181" s="39"/>
      <c r="W181" s="39"/>
      <c r="X181" s="87"/>
      <c r="AT181" s="17" t="s">
        <v>179</v>
      </c>
      <c r="AU181" s="17" t="s">
        <v>83</v>
      </c>
    </row>
    <row r="182" spans="2:65" s="216" customFormat="1" ht="13.5" x14ac:dyDescent="0.3">
      <c r="B182" s="215"/>
      <c r="C182" s="221"/>
      <c r="D182" s="262" t="s">
        <v>181</v>
      </c>
      <c r="E182" s="267" t="s">
        <v>5</v>
      </c>
      <c r="F182" s="271" t="s">
        <v>2775</v>
      </c>
      <c r="G182" s="221"/>
      <c r="H182" s="273">
        <v>7</v>
      </c>
      <c r="I182" s="221"/>
      <c r="J182" s="221"/>
      <c r="K182" s="221"/>
      <c r="L182" s="221"/>
      <c r="M182" s="215"/>
      <c r="N182" s="220"/>
      <c r="O182" s="221"/>
      <c r="P182" s="221"/>
      <c r="Q182" s="221"/>
      <c r="R182" s="221"/>
      <c r="S182" s="221"/>
      <c r="T182" s="221"/>
      <c r="U182" s="221"/>
      <c r="V182" s="221"/>
      <c r="W182" s="221"/>
      <c r="X182" s="222"/>
      <c r="AT182" s="217" t="s">
        <v>181</v>
      </c>
      <c r="AU182" s="217" t="s">
        <v>83</v>
      </c>
      <c r="AV182" s="216" t="s">
        <v>83</v>
      </c>
      <c r="AW182" s="216" t="s">
        <v>7</v>
      </c>
      <c r="AX182" s="216" t="s">
        <v>73</v>
      </c>
      <c r="AY182" s="217" t="s">
        <v>171</v>
      </c>
    </row>
    <row r="183" spans="2:65" s="224" customFormat="1" ht="13.5" x14ac:dyDescent="0.3">
      <c r="B183" s="223"/>
      <c r="D183" s="212" t="s">
        <v>181</v>
      </c>
      <c r="E183" s="225" t="s">
        <v>5</v>
      </c>
      <c r="F183" s="226" t="s">
        <v>205</v>
      </c>
      <c r="H183" s="227">
        <v>7</v>
      </c>
      <c r="M183" s="223"/>
      <c r="N183" s="228"/>
      <c r="O183" s="229"/>
      <c r="P183" s="229"/>
      <c r="Q183" s="229"/>
      <c r="R183" s="229"/>
      <c r="S183" s="229"/>
      <c r="T183" s="229"/>
      <c r="U183" s="229"/>
      <c r="V183" s="229"/>
      <c r="W183" s="229"/>
      <c r="X183" s="230"/>
      <c r="AT183" s="225" t="s">
        <v>181</v>
      </c>
      <c r="AU183" s="225" t="s">
        <v>83</v>
      </c>
      <c r="AV183" s="224" t="s">
        <v>177</v>
      </c>
      <c r="AW183" s="224" t="s">
        <v>7</v>
      </c>
      <c r="AX183" s="224" t="s">
        <v>81</v>
      </c>
      <c r="AY183" s="225" t="s">
        <v>171</v>
      </c>
    </row>
    <row r="184" spans="2:65" s="45" customFormat="1" ht="25.5" customHeight="1" x14ac:dyDescent="0.3">
      <c r="B184" s="38"/>
      <c r="C184" s="201" t="s">
        <v>298</v>
      </c>
      <c r="D184" s="201" t="s">
        <v>173</v>
      </c>
      <c r="E184" s="202" t="s">
        <v>2870</v>
      </c>
      <c r="F184" s="203" t="s">
        <v>2871</v>
      </c>
      <c r="G184" s="204" t="s">
        <v>224</v>
      </c>
      <c r="H184" s="205">
        <v>1</v>
      </c>
      <c r="I184" s="7"/>
      <c r="J184" s="7"/>
      <c r="K184" s="206">
        <f>ROUND(P184*H184,2)</f>
        <v>0</v>
      </c>
      <c r="L184" s="203" t="s">
        <v>5</v>
      </c>
      <c r="M184" s="38"/>
      <c r="N184" s="207" t="s">
        <v>5</v>
      </c>
      <c r="O184" s="208" t="s">
        <v>42</v>
      </c>
      <c r="P184" s="144">
        <f>I184+J184</f>
        <v>0</v>
      </c>
      <c r="Q184" s="144">
        <f>ROUND(I184*H184,2)</f>
        <v>0</v>
      </c>
      <c r="R184" s="144">
        <f>ROUND(J184*H184,2)</f>
        <v>0</v>
      </c>
      <c r="S184" s="39"/>
      <c r="T184" s="209">
        <f>S184*H184</f>
        <v>0</v>
      </c>
      <c r="U184" s="209">
        <v>0</v>
      </c>
      <c r="V184" s="209">
        <f>U184*H184</f>
        <v>0</v>
      </c>
      <c r="W184" s="209">
        <v>0</v>
      </c>
      <c r="X184" s="210">
        <f>W184*H184</f>
        <v>0</v>
      </c>
      <c r="AR184" s="17" t="s">
        <v>177</v>
      </c>
      <c r="AT184" s="17" t="s">
        <v>173</v>
      </c>
      <c r="AU184" s="17" t="s">
        <v>83</v>
      </c>
      <c r="AY184" s="17" t="s">
        <v>171</v>
      </c>
      <c r="BE184" s="211">
        <f>IF(O184="základní",K184,0)</f>
        <v>0</v>
      </c>
      <c r="BF184" s="211">
        <f>IF(O184="snížená",K184,0)</f>
        <v>0</v>
      </c>
      <c r="BG184" s="211">
        <f>IF(O184="zákl. přenesená",K184,0)</f>
        <v>0</v>
      </c>
      <c r="BH184" s="211">
        <f>IF(O184="sníž. přenesená",K184,0)</f>
        <v>0</v>
      </c>
      <c r="BI184" s="211">
        <f>IF(O184="nulová",K184,0)</f>
        <v>0</v>
      </c>
      <c r="BJ184" s="17" t="s">
        <v>81</v>
      </c>
      <c r="BK184" s="211">
        <f>ROUND(P184*H184,2)</f>
        <v>0</v>
      </c>
      <c r="BL184" s="17" t="s">
        <v>177</v>
      </c>
      <c r="BM184" s="17" t="s">
        <v>416</v>
      </c>
    </row>
    <row r="185" spans="2:65" s="45" customFormat="1" ht="27" x14ac:dyDescent="0.3">
      <c r="B185" s="38"/>
      <c r="D185" s="212" t="s">
        <v>179</v>
      </c>
      <c r="F185" s="213" t="s">
        <v>2811</v>
      </c>
      <c r="M185" s="38"/>
      <c r="N185" s="214"/>
      <c r="O185" s="39"/>
      <c r="P185" s="39"/>
      <c r="Q185" s="39"/>
      <c r="R185" s="39"/>
      <c r="S185" s="39"/>
      <c r="T185" s="39"/>
      <c r="U185" s="39"/>
      <c r="V185" s="39"/>
      <c r="W185" s="39"/>
      <c r="X185" s="87"/>
      <c r="AT185" s="17" t="s">
        <v>179</v>
      </c>
      <c r="AU185" s="17" t="s">
        <v>83</v>
      </c>
    </row>
    <row r="186" spans="2:65" s="216" customFormat="1" ht="13.5" x14ac:dyDescent="0.3">
      <c r="B186" s="215"/>
      <c r="D186" s="212" t="s">
        <v>181</v>
      </c>
      <c r="E186" s="217" t="s">
        <v>5</v>
      </c>
      <c r="F186" s="218" t="s">
        <v>81</v>
      </c>
      <c r="H186" s="219">
        <v>1</v>
      </c>
      <c r="M186" s="215"/>
      <c r="N186" s="220"/>
      <c r="O186" s="221"/>
      <c r="P186" s="221"/>
      <c r="Q186" s="221"/>
      <c r="R186" s="221"/>
      <c r="S186" s="221"/>
      <c r="T186" s="221"/>
      <c r="U186" s="221"/>
      <c r="V186" s="221"/>
      <c r="W186" s="221"/>
      <c r="X186" s="222"/>
      <c r="AT186" s="217" t="s">
        <v>181</v>
      </c>
      <c r="AU186" s="217" t="s">
        <v>83</v>
      </c>
      <c r="AV186" s="216" t="s">
        <v>83</v>
      </c>
      <c r="AW186" s="216" t="s">
        <v>7</v>
      </c>
      <c r="AX186" s="216" t="s">
        <v>73</v>
      </c>
      <c r="AY186" s="217" t="s">
        <v>171</v>
      </c>
    </row>
    <row r="187" spans="2:65" s="224" customFormat="1" ht="13.5" x14ac:dyDescent="0.3">
      <c r="B187" s="223"/>
      <c r="C187" s="229"/>
      <c r="D187" s="262" t="s">
        <v>181</v>
      </c>
      <c r="E187" s="265" t="s">
        <v>5</v>
      </c>
      <c r="F187" s="270" t="s">
        <v>205</v>
      </c>
      <c r="G187" s="229"/>
      <c r="H187" s="272">
        <v>1</v>
      </c>
      <c r="I187" s="229"/>
      <c r="J187" s="229"/>
      <c r="K187" s="229"/>
      <c r="L187" s="229"/>
      <c r="M187" s="223"/>
      <c r="N187" s="228"/>
      <c r="O187" s="229"/>
      <c r="P187" s="229"/>
      <c r="Q187" s="229"/>
      <c r="R187" s="229"/>
      <c r="S187" s="229"/>
      <c r="T187" s="229"/>
      <c r="U187" s="229"/>
      <c r="V187" s="229"/>
      <c r="W187" s="229"/>
      <c r="X187" s="230"/>
      <c r="AT187" s="225" t="s">
        <v>181</v>
      </c>
      <c r="AU187" s="225" t="s">
        <v>83</v>
      </c>
      <c r="AV187" s="224" t="s">
        <v>177</v>
      </c>
      <c r="AW187" s="224" t="s">
        <v>7</v>
      </c>
      <c r="AX187" s="224" t="s">
        <v>81</v>
      </c>
      <c r="AY187" s="225" t="s">
        <v>171</v>
      </c>
    </row>
    <row r="188" spans="2:65" s="45" customFormat="1" ht="16.5" customHeight="1" x14ac:dyDescent="0.3">
      <c r="B188" s="38"/>
      <c r="C188" s="201" t="s">
        <v>303</v>
      </c>
      <c r="D188" s="201" t="s">
        <v>173</v>
      </c>
      <c r="E188" s="202" t="s">
        <v>2872</v>
      </c>
      <c r="F188" s="203" t="s">
        <v>2873</v>
      </c>
      <c r="G188" s="204" t="s">
        <v>224</v>
      </c>
      <c r="H188" s="205">
        <v>4</v>
      </c>
      <c r="I188" s="7"/>
      <c r="J188" s="7"/>
      <c r="K188" s="206">
        <f>ROUND(P188*H188,2)</f>
        <v>0</v>
      </c>
      <c r="L188" s="203" t="s">
        <v>5</v>
      </c>
      <c r="M188" s="38"/>
      <c r="N188" s="207" t="s">
        <v>5</v>
      </c>
      <c r="O188" s="208" t="s">
        <v>42</v>
      </c>
      <c r="P188" s="144">
        <f>I188+J188</f>
        <v>0</v>
      </c>
      <c r="Q188" s="144">
        <f>ROUND(I188*H188,2)</f>
        <v>0</v>
      </c>
      <c r="R188" s="144">
        <f>ROUND(J188*H188,2)</f>
        <v>0</v>
      </c>
      <c r="S188" s="39"/>
      <c r="T188" s="209">
        <f>S188*H188</f>
        <v>0</v>
      </c>
      <c r="U188" s="209">
        <v>0</v>
      </c>
      <c r="V188" s="209">
        <f>U188*H188</f>
        <v>0</v>
      </c>
      <c r="W188" s="209">
        <v>0</v>
      </c>
      <c r="X188" s="210">
        <f>W188*H188</f>
        <v>0</v>
      </c>
      <c r="AR188" s="17" t="s">
        <v>177</v>
      </c>
      <c r="AT188" s="17" t="s">
        <v>173</v>
      </c>
      <c r="AU188" s="17" t="s">
        <v>83</v>
      </c>
      <c r="AY188" s="17" t="s">
        <v>171</v>
      </c>
      <c r="BE188" s="211">
        <f>IF(O188="základní",K188,0)</f>
        <v>0</v>
      </c>
      <c r="BF188" s="211">
        <f>IF(O188="snížená",K188,0)</f>
        <v>0</v>
      </c>
      <c r="BG188" s="211">
        <f>IF(O188="zákl. přenesená",K188,0)</f>
        <v>0</v>
      </c>
      <c r="BH188" s="211">
        <f>IF(O188="sníž. přenesená",K188,0)</f>
        <v>0</v>
      </c>
      <c r="BI188" s="211">
        <f>IF(O188="nulová",K188,0)</f>
        <v>0</v>
      </c>
      <c r="BJ188" s="17" t="s">
        <v>81</v>
      </c>
      <c r="BK188" s="211">
        <f>ROUND(P188*H188,2)</f>
        <v>0</v>
      </c>
      <c r="BL188" s="17" t="s">
        <v>177</v>
      </c>
      <c r="BM188" s="17" t="s">
        <v>426</v>
      </c>
    </row>
    <row r="189" spans="2:65" s="45" customFormat="1" ht="27" x14ac:dyDescent="0.3">
      <c r="B189" s="38"/>
      <c r="D189" s="212" t="s">
        <v>179</v>
      </c>
      <c r="F189" s="213" t="s">
        <v>2811</v>
      </c>
      <c r="M189" s="38"/>
      <c r="N189" s="214"/>
      <c r="O189" s="39"/>
      <c r="P189" s="39"/>
      <c r="Q189" s="39"/>
      <c r="R189" s="39"/>
      <c r="S189" s="39"/>
      <c r="T189" s="39"/>
      <c r="U189" s="39"/>
      <c r="V189" s="39"/>
      <c r="W189" s="39"/>
      <c r="X189" s="87"/>
      <c r="AT189" s="17" t="s">
        <v>179</v>
      </c>
      <c r="AU189" s="17" t="s">
        <v>83</v>
      </c>
    </row>
    <row r="190" spans="2:65" s="216" customFormat="1" ht="13.5" x14ac:dyDescent="0.3">
      <c r="B190" s="215"/>
      <c r="D190" s="212" t="s">
        <v>181</v>
      </c>
      <c r="E190" s="217" t="s">
        <v>5</v>
      </c>
      <c r="F190" s="218" t="s">
        <v>2874</v>
      </c>
      <c r="H190" s="219">
        <v>4</v>
      </c>
      <c r="M190" s="215"/>
      <c r="N190" s="220"/>
      <c r="O190" s="221"/>
      <c r="P190" s="221"/>
      <c r="Q190" s="221"/>
      <c r="R190" s="221"/>
      <c r="S190" s="221"/>
      <c r="T190" s="221"/>
      <c r="U190" s="221"/>
      <c r="V190" s="221"/>
      <c r="W190" s="221"/>
      <c r="X190" s="222"/>
      <c r="AT190" s="217" t="s">
        <v>181</v>
      </c>
      <c r="AU190" s="217" t="s">
        <v>83</v>
      </c>
      <c r="AV190" s="216" t="s">
        <v>83</v>
      </c>
      <c r="AW190" s="216" t="s">
        <v>7</v>
      </c>
      <c r="AX190" s="216" t="s">
        <v>73</v>
      </c>
      <c r="AY190" s="217" t="s">
        <v>171</v>
      </c>
    </row>
    <row r="191" spans="2:65" s="224" customFormat="1" ht="13.5" x14ac:dyDescent="0.3">
      <c r="B191" s="223"/>
      <c r="D191" s="212" t="s">
        <v>181</v>
      </c>
      <c r="E191" s="225" t="s">
        <v>5</v>
      </c>
      <c r="F191" s="226" t="s">
        <v>205</v>
      </c>
      <c r="H191" s="227">
        <v>4</v>
      </c>
      <c r="M191" s="223"/>
      <c r="N191" s="228"/>
      <c r="O191" s="229"/>
      <c r="P191" s="229"/>
      <c r="Q191" s="229"/>
      <c r="R191" s="229"/>
      <c r="S191" s="229"/>
      <c r="T191" s="229"/>
      <c r="U191" s="229"/>
      <c r="V191" s="229"/>
      <c r="W191" s="229"/>
      <c r="X191" s="230"/>
      <c r="AT191" s="225" t="s">
        <v>181</v>
      </c>
      <c r="AU191" s="225" t="s">
        <v>83</v>
      </c>
      <c r="AV191" s="224" t="s">
        <v>177</v>
      </c>
      <c r="AW191" s="224" t="s">
        <v>7</v>
      </c>
      <c r="AX191" s="224" t="s">
        <v>81</v>
      </c>
      <c r="AY191" s="225" t="s">
        <v>171</v>
      </c>
    </row>
    <row r="192" spans="2:65" s="45" customFormat="1" ht="16.5" customHeight="1" x14ac:dyDescent="0.3">
      <c r="B192" s="38"/>
      <c r="C192" s="201" t="s">
        <v>307</v>
      </c>
      <c r="D192" s="201" t="s">
        <v>173</v>
      </c>
      <c r="E192" s="202" t="s">
        <v>2875</v>
      </c>
      <c r="F192" s="203" t="s">
        <v>2876</v>
      </c>
      <c r="G192" s="204" t="s">
        <v>224</v>
      </c>
      <c r="H192" s="205">
        <v>1</v>
      </c>
      <c r="I192" s="7"/>
      <c r="J192" s="7"/>
      <c r="K192" s="206">
        <f>ROUND(P192*H192,2)</f>
        <v>0</v>
      </c>
      <c r="L192" s="203" t="s">
        <v>5</v>
      </c>
      <c r="M192" s="38"/>
      <c r="N192" s="207" t="s">
        <v>5</v>
      </c>
      <c r="O192" s="208" t="s">
        <v>42</v>
      </c>
      <c r="P192" s="144">
        <f>I192+J192</f>
        <v>0</v>
      </c>
      <c r="Q192" s="144">
        <f>ROUND(I192*H192,2)</f>
        <v>0</v>
      </c>
      <c r="R192" s="144">
        <f>ROUND(J192*H192,2)</f>
        <v>0</v>
      </c>
      <c r="S192" s="39"/>
      <c r="T192" s="209">
        <f>S192*H192</f>
        <v>0</v>
      </c>
      <c r="U192" s="209">
        <v>0</v>
      </c>
      <c r="V192" s="209">
        <f>U192*H192</f>
        <v>0</v>
      </c>
      <c r="W192" s="209">
        <v>0</v>
      </c>
      <c r="X192" s="210">
        <f>W192*H192</f>
        <v>0</v>
      </c>
      <c r="AR192" s="17" t="s">
        <v>177</v>
      </c>
      <c r="AT192" s="17" t="s">
        <v>173</v>
      </c>
      <c r="AU192" s="17" t="s">
        <v>83</v>
      </c>
      <c r="AY192" s="17" t="s">
        <v>171</v>
      </c>
      <c r="BE192" s="211">
        <f>IF(O192="základní",K192,0)</f>
        <v>0</v>
      </c>
      <c r="BF192" s="211">
        <f>IF(O192="snížená",K192,0)</f>
        <v>0</v>
      </c>
      <c r="BG192" s="211">
        <f>IF(O192="zákl. přenesená",K192,0)</f>
        <v>0</v>
      </c>
      <c r="BH192" s="211">
        <f>IF(O192="sníž. přenesená",K192,0)</f>
        <v>0</v>
      </c>
      <c r="BI192" s="211">
        <f>IF(O192="nulová",K192,0)</f>
        <v>0</v>
      </c>
      <c r="BJ192" s="17" t="s">
        <v>81</v>
      </c>
      <c r="BK192" s="211">
        <f>ROUND(P192*H192,2)</f>
        <v>0</v>
      </c>
      <c r="BL192" s="17" t="s">
        <v>177</v>
      </c>
      <c r="BM192" s="17" t="s">
        <v>438</v>
      </c>
    </row>
    <row r="193" spans="2:65" s="45" customFormat="1" ht="27" x14ac:dyDescent="0.3">
      <c r="B193" s="38"/>
      <c r="C193" s="39"/>
      <c r="D193" s="262" t="s">
        <v>179</v>
      </c>
      <c r="E193" s="39"/>
      <c r="F193" s="269" t="s">
        <v>2811</v>
      </c>
      <c r="G193" s="39"/>
      <c r="H193" s="39"/>
      <c r="I193" s="39"/>
      <c r="J193" s="39"/>
      <c r="K193" s="39"/>
      <c r="L193" s="39"/>
      <c r="M193" s="38"/>
      <c r="N193" s="214"/>
      <c r="O193" s="39"/>
      <c r="P193" s="39"/>
      <c r="Q193" s="39"/>
      <c r="R193" s="39"/>
      <c r="S193" s="39"/>
      <c r="T193" s="39"/>
      <c r="U193" s="39"/>
      <c r="V193" s="39"/>
      <c r="W193" s="39"/>
      <c r="X193" s="87"/>
      <c r="AT193" s="17" t="s">
        <v>179</v>
      </c>
      <c r="AU193" s="17" t="s">
        <v>83</v>
      </c>
    </row>
    <row r="194" spans="2:65" s="216" customFormat="1" ht="13.5" x14ac:dyDescent="0.3">
      <c r="B194" s="215"/>
      <c r="D194" s="212" t="s">
        <v>181</v>
      </c>
      <c r="E194" s="217" t="s">
        <v>5</v>
      </c>
      <c r="F194" s="218" t="s">
        <v>81</v>
      </c>
      <c r="H194" s="219">
        <v>1</v>
      </c>
      <c r="M194" s="215"/>
      <c r="N194" s="220"/>
      <c r="O194" s="221"/>
      <c r="P194" s="221"/>
      <c r="Q194" s="221"/>
      <c r="R194" s="221"/>
      <c r="S194" s="221"/>
      <c r="T194" s="221"/>
      <c r="U194" s="221"/>
      <c r="V194" s="221"/>
      <c r="W194" s="221"/>
      <c r="X194" s="222"/>
      <c r="AT194" s="217" t="s">
        <v>181</v>
      </c>
      <c r="AU194" s="217" t="s">
        <v>83</v>
      </c>
      <c r="AV194" s="216" t="s">
        <v>83</v>
      </c>
      <c r="AW194" s="216" t="s">
        <v>7</v>
      </c>
      <c r="AX194" s="216" t="s">
        <v>73</v>
      </c>
      <c r="AY194" s="217" t="s">
        <v>171</v>
      </c>
    </row>
    <row r="195" spans="2:65" s="224" customFormat="1" ht="13.5" x14ac:dyDescent="0.3">
      <c r="B195" s="223"/>
      <c r="D195" s="212" t="s">
        <v>181</v>
      </c>
      <c r="E195" s="225" t="s">
        <v>5</v>
      </c>
      <c r="F195" s="226" t="s">
        <v>205</v>
      </c>
      <c r="H195" s="227">
        <v>1</v>
      </c>
      <c r="M195" s="223"/>
      <c r="N195" s="228"/>
      <c r="O195" s="229"/>
      <c r="P195" s="229"/>
      <c r="Q195" s="229"/>
      <c r="R195" s="229"/>
      <c r="S195" s="229"/>
      <c r="T195" s="229"/>
      <c r="U195" s="229"/>
      <c r="V195" s="229"/>
      <c r="W195" s="229"/>
      <c r="X195" s="230"/>
      <c r="AT195" s="225" t="s">
        <v>181</v>
      </c>
      <c r="AU195" s="225" t="s">
        <v>83</v>
      </c>
      <c r="AV195" s="224" t="s">
        <v>177</v>
      </c>
      <c r="AW195" s="224" t="s">
        <v>7</v>
      </c>
      <c r="AX195" s="224" t="s">
        <v>81</v>
      </c>
      <c r="AY195" s="225" t="s">
        <v>171</v>
      </c>
    </row>
    <row r="196" spans="2:65" s="45" customFormat="1" ht="25.5" customHeight="1" x14ac:dyDescent="0.3">
      <c r="B196" s="38"/>
      <c r="C196" s="201" t="s">
        <v>312</v>
      </c>
      <c r="D196" s="201" t="s">
        <v>173</v>
      </c>
      <c r="E196" s="202" t="s">
        <v>2877</v>
      </c>
      <c r="F196" s="203" t="s">
        <v>2878</v>
      </c>
      <c r="G196" s="204" t="s">
        <v>224</v>
      </c>
      <c r="H196" s="205">
        <v>4</v>
      </c>
      <c r="I196" s="7"/>
      <c r="J196" s="7"/>
      <c r="K196" s="206">
        <f>ROUND(P196*H196,2)</f>
        <v>0</v>
      </c>
      <c r="L196" s="203" t="s">
        <v>5</v>
      </c>
      <c r="M196" s="38"/>
      <c r="N196" s="207" t="s">
        <v>5</v>
      </c>
      <c r="O196" s="208" t="s">
        <v>42</v>
      </c>
      <c r="P196" s="144">
        <f>I196+J196</f>
        <v>0</v>
      </c>
      <c r="Q196" s="144">
        <f>ROUND(I196*H196,2)</f>
        <v>0</v>
      </c>
      <c r="R196" s="144">
        <f>ROUND(J196*H196,2)</f>
        <v>0</v>
      </c>
      <c r="S196" s="39"/>
      <c r="T196" s="209">
        <f>S196*H196</f>
        <v>0</v>
      </c>
      <c r="U196" s="209">
        <v>0</v>
      </c>
      <c r="V196" s="209">
        <f>U196*H196</f>
        <v>0</v>
      </c>
      <c r="W196" s="209">
        <v>0</v>
      </c>
      <c r="X196" s="210">
        <f>W196*H196</f>
        <v>0</v>
      </c>
      <c r="AR196" s="17" t="s">
        <v>177</v>
      </c>
      <c r="AT196" s="17" t="s">
        <v>173</v>
      </c>
      <c r="AU196" s="17" t="s">
        <v>83</v>
      </c>
      <c r="AY196" s="17" t="s">
        <v>171</v>
      </c>
      <c r="BE196" s="211">
        <f>IF(O196="základní",K196,0)</f>
        <v>0</v>
      </c>
      <c r="BF196" s="211">
        <f>IF(O196="snížená",K196,0)</f>
        <v>0</v>
      </c>
      <c r="BG196" s="211">
        <f>IF(O196="zákl. přenesená",K196,0)</f>
        <v>0</v>
      </c>
      <c r="BH196" s="211">
        <f>IF(O196="sníž. přenesená",K196,0)</f>
        <v>0</v>
      </c>
      <c r="BI196" s="211">
        <f>IF(O196="nulová",K196,0)</f>
        <v>0</v>
      </c>
      <c r="BJ196" s="17" t="s">
        <v>81</v>
      </c>
      <c r="BK196" s="211">
        <f>ROUND(P196*H196,2)</f>
        <v>0</v>
      </c>
      <c r="BL196" s="17" t="s">
        <v>177</v>
      </c>
      <c r="BM196" s="17" t="s">
        <v>449</v>
      </c>
    </row>
    <row r="197" spans="2:65" s="45" customFormat="1" ht="27" x14ac:dyDescent="0.3">
      <c r="B197" s="38"/>
      <c r="D197" s="212" t="s">
        <v>179</v>
      </c>
      <c r="F197" s="213" t="s">
        <v>2811</v>
      </c>
      <c r="M197" s="38"/>
      <c r="N197" s="214"/>
      <c r="O197" s="39"/>
      <c r="P197" s="39"/>
      <c r="Q197" s="39"/>
      <c r="R197" s="39"/>
      <c r="S197" s="39"/>
      <c r="T197" s="39"/>
      <c r="U197" s="39"/>
      <c r="V197" s="39"/>
      <c r="W197" s="39"/>
      <c r="X197" s="87"/>
      <c r="AT197" s="17" t="s">
        <v>179</v>
      </c>
      <c r="AU197" s="17" t="s">
        <v>83</v>
      </c>
    </row>
    <row r="198" spans="2:65" s="216" customFormat="1" ht="13.5" x14ac:dyDescent="0.3">
      <c r="B198" s="215"/>
      <c r="C198" s="221"/>
      <c r="D198" s="262" t="s">
        <v>181</v>
      </c>
      <c r="E198" s="267" t="s">
        <v>5</v>
      </c>
      <c r="F198" s="271" t="s">
        <v>2874</v>
      </c>
      <c r="G198" s="221"/>
      <c r="H198" s="273">
        <v>4</v>
      </c>
      <c r="I198" s="221"/>
      <c r="J198" s="221"/>
      <c r="K198" s="221"/>
      <c r="L198" s="221"/>
      <c r="M198" s="215"/>
      <c r="N198" s="220"/>
      <c r="O198" s="221"/>
      <c r="P198" s="221"/>
      <c r="Q198" s="221"/>
      <c r="R198" s="221"/>
      <c r="S198" s="221"/>
      <c r="T198" s="221"/>
      <c r="U198" s="221"/>
      <c r="V198" s="221"/>
      <c r="W198" s="221"/>
      <c r="X198" s="222"/>
      <c r="AT198" s="217" t="s">
        <v>181</v>
      </c>
      <c r="AU198" s="217" t="s">
        <v>83</v>
      </c>
      <c r="AV198" s="216" t="s">
        <v>83</v>
      </c>
      <c r="AW198" s="216" t="s">
        <v>7</v>
      </c>
      <c r="AX198" s="216" t="s">
        <v>73</v>
      </c>
      <c r="AY198" s="217" t="s">
        <v>171</v>
      </c>
    </row>
    <row r="199" spans="2:65" s="224" customFormat="1" ht="13.5" x14ac:dyDescent="0.3">
      <c r="B199" s="223"/>
      <c r="D199" s="212" t="s">
        <v>181</v>
      </c>
      <c r="E199" s="225" t="s">
        <v>5</v>
      </c>
      <c r="F199" s="226" t="s">
        <v>205</v>
      </c>
      <c r="H199" s="227">
        <v>4</v>
      </c>
      <c r="M199" s="223"/>
      <c r="N199" s="228"/>
      <c r="O199" s="229"/>
      <c r="P199" s="229"/>
      <c r="Q199" s="229"/>
      <c r="R199" s="229"/>
      <c r="S199" s="229"/>
      <c r="T199" s="229"/>
      <c r="U199" s="229"/>
      <c r="V199" s="229"/>
      <c r="W199" s="229"/>
      <c r="X199" s="230"/>
      <c r="AT199" s="225" t="s">
        <v>181</v>
      </c>
      <c r="AU199" s="225" t="s">
        <v>83</v>
      </c>
      <c r="AV199" s="224" t="s">
        <v>177</v>
      </c>
      <c r="AW199" s="224" t="s">
        <v>7</v>
      </c>
      <c r="AX199" s="224" t="s">
        <v>81</v>
      </c>
      <c r="AY199" s="225" t="s">
        <v>171</v>
      </c>
    </row>
    <row r="200" spans="2:65" s="45" customFormat="1" ht="25.5" customHeight="1" x14ac:dyDescent="0.3">
      <c r="B200" s="38"/>
      <c r="C200" s="201" t="s">
        <v>318</v>
      </c>
      <c r="D200" s="201" t="s">
        <v>173</v>
      </c>
      <c r="E200" s="202" t="s">
        <v>2879</v>
      </c>
      <c r="F200" s="203" t="s">
        <v>2880</v>
      </c>
      <c r="G200" s="204" t="s">
        <v>224</v>
      </c>
      <c r="H200" s="205">
        <v>4</v>
      </c>
      <c r="I200" s="7"/>
      <c r="J200" s="7"/>
      <c r="K200" s="206">
        <f>ROUND(P200*H200,2)</f>
        <v>0</v>
      </c>
      <c r="L200" s="203" t="s">
        <v>5</v>
      </c>
      <c r="M200" s="38"/>
      <c r="N200" s="207" t="s">
        <v>5</v>
      </c>
      <c r="O200" s="208" t="s">
        <v>42</v>
      </c>
      <c r="P200" s="144">
        <f>I200+J200</f>
        <v>0</v>
      </c>
      <c r="Q200" s="144">
        <f>ROUND(I200*H200,2)</f>
        <v>0</v>
      </c>
      <c r="R200" s="144">
        <f>ROUND(J200*H200,2)</f>
        <v>0</v>
      </c>
      <c r="S200" s="39"/>
      <c r="T200" s="209">
        <f>S200*H200</f>
        <v>0</v>
      </c>
      <c r="U200" s="209">
        <v>0</v>
      </c>
      <c r="V200" s="209">
        <f>U200*H200</f>
        <v>0</v>
      </c>
      <c r="W200" s="209">
        <v>0</v>
      </c>
      <c r="X200" s="210">
        <f>W200*H200</f>
        <v>0</v>
      </c>
      <c r="AR200" s="17" t="s">
        <v>177</v>
      </c>
      <c r="AT200" s="17" t="s">
        <v>173</v>
      </c>
      <c r="AU200" s="17" t="s">
        <v>83</v>
      </c>
      <c r="AY200" s="17" t="s">
        <v>171</v>
      </c>
      <c r="BE200" s="211">
        <f>IF(O200="základní",K200,0)</f>
        <v>0</v>
      </c>
      <c r="BF200" s="211">
        <f>IF(O200="snížená",K200,0)</f>
        <v>0</v>
      </c>
      <c r="BG200" s="211">
        <f>IF(O200="zákl. přenesená",K200,0)</f>
        <v>0</v>
      </c>
      <c r="BH200" s="211">
        <f>IF(O200="sníž. přenesená",K200,0)</f>
        <v>0</v>
      </c>
      <c r="BI200" s="211">
        <f>IF(O200="nulová",K200,0)</f>
        <v>0</v>
      </c>
      <c r="BJ200" s="17" t="s">
        <v>81</v>
      </c>
      <c r="BK200" s="211">
        <f>ROUND(P200*H200,2)</f>
        <v>0</v>
      </c>
      <c r="BL200" s="17" t="s">
        <v>177</v>
      </c>
      <c r="BM200" s="17" t="s">
        <v>574</v>
      </c>
    </row>
    <row r="201" spans="2:65" s="45" customFormat="1" ht="27" x14ac:dyDescent="0.3">
      <c r="B201" s="38"/>
      <c r="D201" s="212" t="s">
        <v>179</v>
      </c>
      <c r="F201" s="213" t="s">
        <v>2811</v>
      </c>
      <c r="M201" s="38"/>
      <c r="N201" s="214"/>
      <c r="O201" s="39"/>
      <c r="P201" s="39"/>
      <c r="Q201" s="39"/>
      <c r="R201" s="39"/>
      <c r="S201" s="39"/>
      <c r="T201" s="39"/>
      <c r="U201" s="39"/>
      <c r="V201" s="39"/>
      <c r="W201" s="39"/>
      <c r="X201" s="87"/>
      <c r="AT201" s="17" t="s">
        <v>179</v>
      </c>
      <c r="AU201" s="17" t="s">
        <v>83</v>
      </c>
    </row>
    <row r="202" spans="2:65" s="216" customFormat="1" ht="13.5" x14ac:dyDescent="0.3">
      <c r="B202" s="215"/>
      <c r="D202" s="212" t="s">
        <v>181</v>
      </c>
      <c r="E202" s="217" t="s">
        <v>5</v>
      </c>
      <c r="F202" s="218" t="s">
        <v>2874</v>
      </c>
      <c r="H202" s="219">
        <v>4</v>
      </c>
      <c r="M202" s="215"/>
      <c r="N202" s="220"/>
      <c r="O202" s="221"/>
      <c r="P202" s="221"/>
      <c r="Q202" s="221"/>
      <c r="R202" s="221"/>
      <c r="S202" s="221"/>
      <c r="T202" s="221"/>
      <c r="U202" s="221"/>
      <c r="V202" s="221"/>
      <c r="W202" s="221"/>
      <c r="X202" s="222"/>
      <c r="AT202" s="217" t="s">
        <v>181</v>
      </c>
      <c r="AU202" s="217" t="s">
        <v>83</v>
      </c>
      <c r="AV202" s="216" t="s">
        <v>83</v>
      </c>
      <c r="AW202" s="216" t="s">
        <v>7</v>
      </c>
      <c r="AX202" s="216" t="s">
        <v>73</v>
      </c>
      <c r="AY202" s="217" t="s">
        <v>171</v>
      </c>
    </row>
    <row r="203" spans="2:65" s="224" customFormat="1" ht="13.5" x14ac:dyDescent="0.3">
      <c r="B203" s="223"/>
      <c r="C203" s="229"/>
      <c r="D203" s="262" t="s">
        <v>181</v>
      </c>
      <c r="E203" s="265" t="s">
        <v>5</v>
      </c>
      <c r="F203" s="270" t="s">
        <v>205</v>
      </c>
      <c r="G203" s="229"/>
      <c r="H203" s="272">
        <v>4</v>
      </c>
      <c r="I203" s="229"/>
      <c r="J203" s="229"/>
      <c r="K203" s="229"/>
      <c r="L203" s="229"/>
      <c r="M203" s="223"/>
      <c r="N203" s="228"/>
      <c r="O203" s="229"/>
      <c r="P203" s="229"/>
      <c r="Q203" s="229"/>
      <c r="R203" s="229"/>
      <c r="S203" s="229"/>
      <c r="T203" s="229"/>
      <c r="U203" s="229"/>
      <c r="V203" s="229"/>
      <c r="W203" s="229"/>
      <c r="X203" s="230"/>
      <c r="AT203" s="225" t="s">
        <v>181</v>
      </c>
      <c r="AU203" s="225" t="s">
        <v>83</v>
      </c>
      <c r="AV203" s="224" t="s">
        <v>177</v>
      </c>
      <c r="AW203" s="224" t="s">
        <v>7</v>
      </c>
      <c r="AX203" s="224" t="s">
        <v>81</v>
      </c>
      <c r="AY203" s="225" t="s">
        <v>171</v>
      </c>
    </row>
    <row r="204" spans="2:65" s="45" customFormat="1" ht="25.5" customHeight="1" x14ac:dyDescent="0.3">
      <c r="B204" s="38"/>
      <c r="C204" s="201" t="s">
        <v>323</v>
      </c>
      <c r="D204" s="201" t="s">
        <v>173</v>
      </c>
      <c r="E204" s="202" t="s">
        <v>2881</v>
      </c>
      <c r="F204" s="203" t="s">
        <v>2882</v>
      </c>
      <c r="G204" s="204" t="s">
        <v>224</v>
      </c>
      <c r="H204" s="205">
        <v>4</v>
      </c>
      <c r="I204" s="7"/>
      <c r="J204" s="7"/>
      <c r="K204" s="206">
        <f>ROUND(P204*H204,2)</f>
        <v>0</v>
      </c>
      <c r="L204" s="203" t="s">
        <v>5</v>
      </c>
      <c r="M204" s="38"/>
      <c r="N204" s="207" t="s">
        <v>5</v>
      </c>
      <c r="O204" s="208" t="s">
        <v>42</v>
      </c>
      <c r="P204" s="144">
        <f>I204+J204</f>
        <v>0</v>
      </c>
      <c r="Q204" s="144">
        <f>ROUND(I204*H204,2)</f>
        <v>0</v>
      </c>
      <c r="R204" s="144">
        <f>ROUND(J204*H204,2)</f>
        <v>0</v>
      </c>
      <c r="S204" s="39"/>
      <c r="T204" s="209">
        <f>S204*H204</f>
        <v>0</v>
      </c>
      <c r="U204" s="209">
        <v>0</v>
      </c>
      <c r="V204" s="209">
        <f>U204*H204</f>
        <v>0</v>
      </c>
      <c r="W204" s="209">
        <v>0</v>
      </c>
      <c r="X204" s="210">
        <f>W204*H204</f>
        <v>0</v>
      </c>
      <c r="AR204" s="17" t="s">
        <v>177</v>
      </c>
      <c r="AT204" s="17" t="s">
        <v>173</v>
      </c>
      <c r="AU204" s="17" t="s">
        <v>83</v>
      </c>
      <c r="AY204" s="17" t="s">
        <v>171</v>
      </c>
      <c r="BE204" s="211">
        <f>IF(O204="základní",K204,0)</f>
        <v>0</v>
      </c>
      <c r="BF204" s="211">
        <f>IF(O204="snížená",K204,0)</f>
        <v>0</v>
      </c>
      <c r="BG204" s="211">
        <f>IF(O204="zákl. přenesená",K204,0)</f>
        <v>0</v>
      </c>
      <c r="BH204" s="211">
        <f>IF(O204="sníž. přenesená",K204,0)</f>
        <v>0</v>
      </c>
      <c r="BI204" s="211">
        <f>IF(O204="nulová",K204,0)</f>
        <v>0</v>
      </c>
      <c r="BJ204" s="17" t="s">
        <v>81</v>
      </c>
      <c r="BK204" s="211">
        <f>ROUND(P204*H204,2)</f>
        <v>0</v>
      </c>
      <c r="BL204" s="17" t="s">
        <v>177</v>
      </c>
      <c r="BM204" s="17" t="s">
        <v>579</v>
      </c>
    </row>
    <row r="205" spans="2:65" s="45" customFormat="1" ht="27" x14ac:dyDescent="0.3">
      <c r="B205" s="38"/>
      <c r="D205" s="212" t="s">
        <v>179</v>
      </c>
      <c r="F205" s="213" t="s">
        <v>2811</v>
      </c>
      <c r="M205" s="38"/>
      <c r="N205" s="214"/>
      <c r="O205" s="39"/>
      <c r="P205" s="39"/>
      <c r="Q205" s="39"/>
      <c r="R205" s="39"/>
      <c r="S205" s="39"/>
      <c r="T205" s="39"/>
      <c r="U205" s="39"/>
      <c r="V205" s="39"/>
      <c r="W205" s="39"/>
      <c r="X205" s="87"/>
      <c r="AT205" s="17" t="s">
        <v>179</v>
      </c>
      <c r="AU205" s="17" t="s">
        <v>83</v>
      </c>
    </row>
    <row r="206" spans="2:65" s="216" customFormat="1" ht="13.5" x14ac:dyDescent="0.3">
      <c r="B206" s="215"/>
      <c r="D206" s="212" t="s">
        <v>181</v>
      </c>
      <c r="E206" s="217" t="s">
        <v>5</v>
      </c>
      <c r="F206" s="218" t="s">
        <v>2874</v>
      </c>
      <c r="H206" s="219">
        <v>4</v>
      </c>
      <c r="M206" s="215"/>
      <c r="N206" s="220"/>
      <c r="O206" s="221"/>
      <c r="P206" s="221"/>
      <c r="Q206" s="221"/>
      <c r="R206" s="221"/>
      <c r="S206" s="221"/>
      <c r="T206" s="221"/>
      <c r="U206" s="221"/>
      <c r="V206" s="221"/>
      <c r="W206" s="221"/>
      <c r="X206" s="222"/>
      <c r="AT206" s="217" t="s">
        <v>181</v>
      </c>
      <c r="AU206" s="217" t="s">
        <v>83</v>
      </c>
      <c r="AV206" s="216" t="s">
        <v>83</v>
      </c>
      <c r="AW206" s="216" t="s">
        <v>7</v>
      </c>
      <c r="AX206" s="216" t="s">
        <v>73</v>
      </c>
      <c r="AY206" s="217" t="s">
        <v>171</v>
      </c>
    </row>
    <row r="207" spans="2:65" s="224" customFormat="1" ht="13.5" x14ac:dyDescent="0.3">
      <c r="B207" s="223"/>
      <c r="D207" s="212" t="s">
        <v>181</v>
      </c>
      <c r="E207" s="225" t="s">
        <v>5</v>
      </c>
      <c r="F207" s="226" t="s">
        <v>205</v>
      </c>
      <c r="H207" s="227">
        <v>4</v>
      </c>
      <c r="M207" s="223"/>
      <c r="N207" s="228"/>
      <c r="O207" s="229"/>
      <c r="P207" s="229"/>
      <c r="Q207" s="229"/>
      <c r="R207" s="229"/>
      <c r="S207" s="229"/>
      <c r="T207" s="229"/>
      <c r="U207" s="229"/>
      <c r="V207" s="229"/>
      <c r="W207" s="229"/>
      <c r="X207" s="230"/>
      <c r="AT207" s="225" t="s">
        <v>181</v>
      </c>
      <c r="AU207" s="225" t="s">
        <v>83</v>
      </c>
      <c r="AV207" s="224" t="s">
        <v>177</v>
      </c>
      <c r="AW207" s="224" t="s">
        <v>7</v>
      </c>
      <c r="AX207" s="224" t="s">
        <v>81</v>
      </c>
      <c r="AY207" s="225" t="s">
        <v>171</v>
      </c>
    </row>
    <row r="208" spans="2:65" s="45" customFormat="1" ht="38.25" customHeight="1" x14ac:dyDescent="0.3">
      <c r="B208" s="38"/>
      <c r="C208" s="201" t="s">
        <v>328</v>
      </c>
      <c r="D208" s="201" t="s">
        <v>173</v>
      </c>
      <c r="E208" s="202" t="s">
        <v>983</v>
      </c>
      <c r="F208" s="203" t="s">
        <v>984</v>
      </c>
      <c r="G208" s="204" t="s">
        <v>937</v>
      </c>
      <c r="H208" s="205">
        <v>1</v>
      </c>
      <c r="I208" s="7"/>
      <c r="J208" s="7"/>
      <c r="K208" s="206">
        <f>ROUND(P208*H208,2)</f>
        <v>0</v>
      </c>
      <c r="L208" s="203" t="s">
        <v>5</v>
      </c>
      <c r="M208" s="38"/>
      <c r="N208" s="207" t="s">
        <v>5</v>
      </c>
      <c r="O208" s="208" t="s">
        <v>42</v>
      </c>
      <c r="P208" s="144">
        <f>I208+J208</f>
        <v>0</v>
      </c>
      <c r="Q208" s="144">
        <f>ROUND(I208*H208,2)</f>
        <v>0</v>
      </c>
      <c r="R208" s="144">
        <f>ROUND(J208*H208,2)</f>
        <v>0</v>
      </c>
      <c r="S208" s="39"/>
      <c r="T208" s="209">
        <f>S208*H208</f>
        <v>0</v>
      </c>
      <c r="U208" s="209">
        <v>0</v>
      </c>
      <c r="V208" s="209">
        <f>U208*H208</f>
        <v>0</v>
      </c>
      <c r="W208" s="209">
        <v>0</v>
      </c>
      <c r="X208" s="210">
        <f>W208*H208</f>
        <v>0</v>
      </c>
      <c r="AR208" s="17" t="s">
        <v>177</v>
      </c>
      <c r="AT208" s="17" t="s">
        <v>173</v>
      </c>
      <c r="AU208" s="17" t="s">
        <v>83</v>
      </c>
      <c r="AY208" s="17" t="s">
        <v>171</v>
      </c>
      <c r="BE208" s="211">
        <f>IF(O208="základní",K208,0)</f>
        <v>0</v>
      </c>
      <c r="BF208" s="211">
        <f>IF(O208="snížená",K208,0)</f>
        <v>0</v>
      </c>
      <c r="BG208" s="211">
        <f>IF(O208="zákl. přenesená",K208,0)</f>
        <v>0</v>
      </c>
      <c r="BH208" s="211">
        <f>IF(O208="sníž. přenesená",K208,0)</f>
        <v>0</v>
      </c>
      <c r="BI208" s="211">
        <f>IF(O208="nulová",K208,0)</f>
        <v>0</v>
      </c>
      <c r="BJ208" s="17" t="s">
        <v>81</v>
      </c>
      <c r="BK208" s="211">
        <f>ROUND(P208*H208,2)</f>
        <v>0</v>
      </c>
      <c r="BL208" s="17" t="s">
        <v>177</v>
      </c>
      <c r="BM208" s="17" t="s">
        <v>583</v>
      </c>
    </row>
    <row r="209" spans="2:65" s="45" customFormat="1" ht="27" x14ac:dyDescent="0.3">
      <c r="B209" s="38"/>
      <c r="C209" s="39"/>
      <c r="D209" s="262" t="s">
        <v>179</v>
      </c>
      <c r="E209" s="39"/>
      <c r="F209" s="269" t="s">
        <v>2811</v>
      </c>
      <c r="G209" s="39"/>
      <c r="H209" s="39"/>
      <c r="I209" s="39"/>
      <c r="J209" s="39"/>
      <c r="K209" s="39"/>
      <c r="L209" s="39"/>
      <c r="M209" s="38"/>
      <c r="N209" s="214"/>
      <c r="O209" s="39"/>
      <c r="P209" s="39"/>
      <c r="Q209" s="39"/>
      <c r="R209" s="39"/>
      <c r="S209" s="39"/>
      <c r="T209" s="39"/>
      <c r="U209" s="39"/>
      <c r="V209" s="39"/>
      <c r="W209" s="39"/>
      <c r="X209" s="87"/>
      <c r="AT209" s="17" t="s">
        <v>179</v>
      </c>
      <c r="AU209" s="17" t="s">
        <v>83</v>
      </c>
    </row>
    <row r="210" spans="2:65" s="216" customFormat="1" ht="13.5" x14ac:dyDescent="0.3">
      <c r="B210" s="215"/>
      <c r="D210" s="212" t="s">
        <v>181</v>
      </c>
      <c r="E210" s="217" t="s">
        <v>5</v>
      </c>
      <c r="F210" s="218" t="s">
        <v>81</v>
      </c>
      <c r="H210" s="219">
        <v>1</v>
      </c>
      <c r="M210" s="215"/>
      <c r="N210" s="220"/>
      <c r="O210" s="221"/>
      <c r="P210" s="221"/>
      <c r="Q210" s="221"/>
      <c r="R210" s="221"/>
      <c r="S210" s="221"/>
      <c r="T210" s="221"/>
      <c r="U210" s="221"/>
      <c r="V210" s="221"/>
      <c r="W210" s="221"/>
      <c r="X210" s="222"/>
      <c r="AT210" s="217" t="s">
        <v>181</v>
      </c>
      <c r="AU210" s="217" t="s">
        <v>83</v>
      </c>
      <c r="AV210" s="216" t="s">
        <v>83</v>
      </c>
      <c r="AW210" s="216" t="s">
        <v>7</v>
      </c>
      <c r="AX210" s="216" t="s">
        <v>73</v>
      </c>
      <c r="AY210" s="217" t="s">
        <v>171</v>
      </c>
    </row>
    <row r="211" spans="2:65" s="224" customFormat="1" ht="13.5" x14ac:dyDescent="0.3">
      <c r="B211" s="223"/>
      <c r="D211" s="212" t="s">
        <v>181</v>
      </c>
      <c r="E211" s="225" t="s">
        <v>5</v>
      </c>
      <c r="F211" s="226" t="s">
        <v>205</v>
      </c>
      <c r="H211" s="227">
        <v>1</v>
      </c>
      <c r="M211" s="223"/>
      <c r="N211" s="228"/>
      <c r="O211" s="229"/>
      <c r="P211" s="229"/>
      <c r="Q211" s="229"/>
      <c r="R211" s="229"/>
      <c r="S211" s="229"/>
      <c r="T211" s="229"/>
      <c r="U211" s="229"/>
      <c r="V211" s="229"/>
      <c r="W211" s="229"/>
      <c r="X211" s="230"/>
      <c r="AT211" s="225" t="s">
        <v>181</v>
      </c>
      <c r="AU211" s="225" t="s">
        <v>83</v>
      </c>
      <c r="AV211" s="224" t="s">
        <v>177</v>
      </c>
      <c r="AW211" s="224" t="s">
        <v>7</v>
      </c>
      <c r="AX211" s="224" t="s">
        <v>81</v>
      </c>
      <c r="AY211" s="225" t="s">
        <v>171</v>
      </c>
    </row>
    <row r="212" spans="2:65" s="45" customFormat="1" ht="25.5" customHeight="1" x14ac:dyDescent="0.3">
      <c r="B212" s="38"/>
      <c r="C212" s="201" t="s">
        <v>334</v>
      </c>
      <c r="D212" s="201" t="s">
        <v>173</v>
      </c>
      <c r="E212" s="202" t="s">
        <v>2883</v>
      </c>
      <c r="F212" s="203" t="s">
        <v>2884</v>
      </c>
      <c r="G212" s="204" t="s">
        <v>224</v>
      </c>
      <c r="H212" s="205">
        <v>1</v>
      </c>
      <c r="I212" s="7"/>
      <c r="J212" s="7"/>
      <c r="K212" s="206">
        <f>ROUND(P212*H212,2)</f>
        <v>0</v>
      </c>
      <c r="L212" s="203" t="s">
        <v>5</v>
      </c>
      <c r="M212" s="38"/>
      <c r="N212" s="207" t="s">
        <v>5</v>
      </c>
      <c r="O212" s="208" t="s">
        <v>42</v>
      </c>
      <c r="P212" s="144">
        <f>I212+J212</f>
        <v>0</v>
      </c>
      <c r="Q212" s="144">
        <f>ROUND(I212*H212,2)</f>
        <v>0</v>
      </c>
      <c r="R212" s="144">
        <f>ROUND(J212*H212,2)</f>
        <v>0</v>
      </c>
      <c r="S212" s="39"/>
      <c r="T212" s="209">
        <f>S212*H212</f>
        <v>0</v>
      </c>
      <c r="U212" s="209">
        <v>0</v>
      </c>
      <c r="V212" s="209">
        <f>U212*H212</f>
        <v>0</v>
      </c>
      <c r="W212" s="209">
        <v>0</v>
      </c>
      <c r="X212" s="210">
        <f>W212*H212</f>
        <v>0</v>
      </c>
      <c r="AR212" s="17" t="s">
        <v>177</v>
      </c>
      <c r="AT212" s="17" t="s">
        <v>173</v>
      </c>
      <c r="AU212" s="17" t="s">
        <v>83</v>
      </c>
      <c r="AY212" s="17" t="s">
        <v>171</v>
      </c>
      <c r="BE212" s="211">
        <f>IF(O212="základní",K212,0)</f>
        <v>0</v>
      </c>
      <c r="BF212" s="211">
        <f>IF(O212="snížená",K212,0)</f>
        <v>0</v>
      </c>
      <c r="BG212" s="211">
        <f>IF(O212="zákl. přenesená",K212,0)</f>
        <v>0</v>
      </c>
      <c r="BH212" s="211">
        <f>IF(O212="sníž. přenesená",K212,0)</f>
        <v>0</v>
      </c>
      <c r="BI212" s="211">
        <f>IF(O212="nulová",K212,0)</f>
        <v>0</v>
      </c>
      <c r="BJ212" s="17" t="s">
        <v>81</v>
      </c>
      <c r="BK212" s="211">
        <f>ROUND(P212*H212,2)</f>
        <v>0</v>
      </c>
      <c r="BL212" s="17" t="s">
        <v>177</v>
      </c>
      <c r="BM212" s="17" t="s">
        <v>588</v>
      </c>
    </row>
    <row r="213" spans="2:65" s="45" customFormat="1" ht="27" x14ac:dyDescent="0.3">
      <c r="B213" s="38"/>
      <c r="D213" s="212" t="s">
        <v>179</v>
      </c>
      <c r="F213" s="213" t="s">
        <v>2811</v>
      </c>
      <c r="M213" s="38"/>
      <c r="N213" s="214"/>
      <c r="O213" s="39"/>
      <c r="P213" s="39"/>
      <c r="Q213" s="39"/>
      <c r="R213" s="39"/>
      <c r="S213" s="39"/>
      <c r="T213" s="39"/>
      <c r="U213" s="39"/>
      <c r="V213" s="39"/>
      <c r="W213" s="39"/>
      <c r="X213" s="87"/>
      <c r="AT213" s="17" t="s">
        <v>179</v>
      </c>
      <c r="AU213" s="17" t="s">
        <v>83</v>
      </c>
    </row>
    <row r="214" spans="2:65" s="216" customFormat="1" ht="13.5" x14ac:dyDescent="0.3">
      <c r="B214" s="215"/>
      <c r="C214" s="221"/>
      <c r="D214" s="262" t="s">
        <v>181</v>
      </c>
      <c r="E214" s="267" t="s">
        <v>5</v>
      </c>
      <c r="F214" s="271" t="s">
        <v>81</v>
      </c>
      <c r="G214" s="221"/>
      <c r="H214" s="273">
        <v>1</v>
      </c>
      <c r="I214" s="221"/>
      <c r="J214" s="221"/>
      <c r="K214" s="221"/>
      <c r="L214" s="221"/>
      <c r="M214" s="215"/>
      <c r="N214" s="220"/>
      <c r="O214" s="221"/>
      <c r="P214" s="221"/>
      <c r="Q214" s="221"/>
      <c r="R214" s="221"/>
      <c r="S214" s="221"/>
      <c r="T214" s="221"/>
      <c r="U214" s="221"/>
      <c r="V214" s="221"/>
      <c r="W214" s="221"/>
      <c r="X214" s="222"/>
      <c r="AT214" s="217" t="s">
        <v>181</v>
      </c>
      <c r="AU214" s="217" t="s">
        <v>83</v>
      </c>
      <c r="AV214" s="216" t="s">
        <v>83</v>
      </c>
      <c r="AW214" s="216" t="s">
        <v>7</v>
      </c>
      <c r="AX214" s="216" t="s">
        <v>73</v>
      </c>
      <c r="AY214" s="217" t="s">
        <v>171</v>
      </c>
    </row>
    <row r="215" spans="2:65" s="224" customFormat="1" ht="13.5" x14ac:dyDescent="0.3">
      <c r="B215" s="223"/>
      <c r="D215" s="212" t="s">
        <v>181</v>
      </c>
      <c r="E215" s="225" t="s">
        <v>5</v>
      </c>
      <c r="F215" s="226" t="s">
        <v>205</v>
      </c>
      <c r="H215" s="227">
        <v>1</v>
      </c>
      <c r="M215" s="223"/>
      <c r="N215" s="228"/>
      <c r="O215" s="229"/>
      <c r="P215" s="229"/>
      <c r="Q215" s="229"/>
      <c r="R215" s="229"/>
      <c r="S215" s="229"/>
      <c r="T215" s="229"/>
      <c r="U215" s="229"/>
      <c r="V215" s="229"/>
      <c r="W215" s="229"/>
      <c r="X215" s="230"/>
      <c r="AT215" s="225" t="s">
        <v>181</v>
      </c>
      <c r="AU215" s="225" t="s">
        <v>83</v>
      </c>
      <c r="AV215" s="224" t="s">
        <v>177</v>
      </c>
      <c r="AW215" s="224" t="s">
        <v>7</v>
      </c>
      <c r="AX215" s="224" t="s">
        <v>81</v>
      </c>
      <c r="AY215" s="225" t="s">
        <v>171</v>
      </c>
    </row>
    <row r="216" spans="2:65" s="45" customFormat="1" ht="25.5" customHeight="1" x14ac:dyDescent="0.3">
      <c r="B216" s="38"/>
      <c r="C216" s="201" t="s">
        <v>338</v>
      </c>
      <c r="D216" s="201" t="s">
        <v>173</v>
      </c>
      <c r="E216" s="202" t="s">
        <v>2885</v>
      </c>
      <c r="F216" s="203" t="s">
        <v>2886</v>
      </c>
      <c r="G216" s="204" t="s">
        <v>224</v>
      </c>
      <c r="H216" s="205">
        <v>1</v>
      </c>
      <c r="I216" s="7"/>
      <c r="J216" s="7"/>
      <c r="K216" s="206">
        <f>ROUND(P216*H216,2)</f>
        <v>0</v>
      </c>
      <c r="L216" s="203" t="s">
        <v>5</v>
      </c>
      <c r="M216" s="38"/>
      <c r="N216" s="207" t="s">
        <v>5</v>
      </c>
      <c r="O216" s="208" t="s">
        <v>42</v>
      </c>
      <c r="P216" s="144">
        <f>I216+J216</f>
        <v>0</v>
      </c>
      <c r="Q216" s="144">
        <f>ROUND(I216*H216,2)</f>
        <v>0</v>
      </c>
      <c r="R216" s="144">
        <f>ROUND(J216*H216,2)</f>
        <v>0</v>
      </c>
      <c r="S216" s="39"/>
      <c r="T216" s="209">
        <f>S216*H216</f>
        <v>0</v>
      </c>
      <c r="U216" s="209">
        <v>0</v>
      </c>
      <c r="V216" s="209">
        <f>U216*H216</f>
        <v>0</v>
      </c>
      <c r="W216" s="209">
        <v>0</v>
      </c>
      <c r="X216" s="210">
        <f>W216*H216</f>
        <v>0</v>
      </c>
      <c r="AR216" s="17" t="s">
        <v>177</v>
      </c>
      <c r="AT216" s="17" t="s">
        <v>173</v>
      </c>
      <c r="AU216" s="17" t="s">
        <v>83</v>
      </c>
      <c r="AY216" s="17" t="s">
        <v>171</v>
      </c>
      <c r="BE216" s="211">
        <f>IF(O216="základní",K216,0)</f>
        <v>0</v>
      </c>
      <c r="BF216" s="211">
        <f>IF(O216="snížená",K216,0)</f>
        <v>0</v>
      </c>
      <c r="BG216" s="211">
        <f>IF(O216="zákl. přenesená",K216,0)</f>
        <v>0</v>
      </c>
      <c r="BH216" s="211">
        <f>IF(O216="sníž. přenesená",K216,0)</f>
        <v>0</v>
      </c>
      <c r="BI216" s="211">
        <f>IF(O216="nulová",K216,0)</f>
        <v>0</v>
      </c>
      <c r="BJ216" s="17" t="s">
        <v>81</v>
      </c>
      <c r="BK216" s="211">
        <f>ROUND(P216*H216,2)</f>
        <v>0</v>
      </c>
      <c r="BL216" s="17" t="s">
        <v>177</v>
      </c>
      <c r="BM216" s="17" t="s">
        <v>592</v>
      </c>
    </row>
    <row r="217" spans="2:65" s="45" customFormat="1" ht="27" x14ac:dyDescent="0.3">
      <c r="B217" s="38"/>
      <c r="D217" s="212" t="s">
        <v>179</v>
      </c>
      <c r="F217" s="213" t="s">
        <v>2811</v>
      </c>
      <c r="M217" s="38"/>
      <c r="N217" s="214"/>
      <c r="O217" s="39"/>
      <c r="P217" s="39"/>
      <c r="Q217" s="39"/>
      <c r="R217" s="39"/>
      <c r="S217" s="39"/>
      <c r="T217" s="39"/>
      <c r="U217" s="39"/>
      <c r="V217" s="39"/>
      <c r="W217" s="39"/>
      <c r="X217" s="87"/>
      <c r="AT217" s="17" t="s">
        <v>179</v>
      </c>
      <c r="AU217" s="17" t="s">
        <v>83</v>
      </c>
    </row>
    <row r="218" spans="2:65" s="216" customFormat="1" ht="13.5" x14ac:dyDescent="0.3">
      <c r="B218" s="215"/>
      <c r="C218" s="221"/>
      <c r="D218" s="262" t="s">
        <v>181</v>
      </c>
      <c r="E218" s="267" t="s">
        <v>5</v>
      </c>
      <c r="F218" s="271" t="s">
        <v>81</v>
      </c>
      <c r="G218" s="221"/>
      <c r="H218" s="273">
        <v>1</v>
      </c>
      <c r="I218" s="221"/>
      <c r="J218" s="221"/>
      <c r="K218" s="221"/>
      <c r="L218" s="221"/>
      <c r="M218" s="215"/>
      <c r="N218" s="220"/>
      <c r="O218" s="221"/>
      <c r="P218" s="221"/>
      <c r="Q218" s="221"/>
      <c r="R218" s="221"/>
      <c r="S218" s="221"/>
      <c r="T218" s="221"/>
      <c r="U218" s="221"/>
      <c r="V218" s="221"/>
      <c r="W218" s="221"/>
      <c r="X218" s="222"/>
      <c r="AT218" s="217" t="s">
        <v>181</v>
      </c>
      <c r="AU218" s="217" t="s">
        <v>83</v>
      </c>
      <c r="AV218" s="216" t="s">
        <v>83</v>
      </c>
      <c r="AW218" s="216" t="s">
        <v>7</v>
      </c>
      <c r="AX218" s="216" t="s">
        <v>73</v>
      </c>
      <c r="AY218" s="217" t="s">
        <v>171</v>
      </c>
    </row>
    <row r="219" spans="2:65" s="224" customFormat="1" ht="13.5" x14ac:dyDescent="0.3">
      <c r="B219" s="223"/>
      <c r="D219" s="212" t="s">
        <v>181</v>
      </c>
      <c r="E219" s="225" t="s">
        <v>5</v>
      </c>
      <c r="F219" s="226" t="s">
        <v>205</v>
      </c>
      <c r="H219" s="227">
        <v>1</v>
      </c>
      <c r="M219" s="223"/>
      <c r="N219" s="228"/>
      <c r="O219" s="229"/>
      <c r="P219" s="229"/>
      <c r="Q219" s="229"/>
      <c r="R219" s="229"/>
      <c r="S219" s="229"/>
      <c r="T219" s="229"/>
      <c r="U219" s="229"/>
      <c r="V219" s="229"/>
      <c r="W219" s="229"/>
      <c r="X219" s="230"/>
      <c r="AT219" s="225" t="s">
        <v>181</v>
      </c>
      <c r="AU219" s="225" t="s">
        <v>83</v>
      </c>
      <c r="AV219" s="224" t="s">
        <v>177</v>
      </c>
      <c r="AW219" s="224" t="s">
        <v>7</v>
      </c>
      <c r="AX219" s="224" t="s">
        <v>81</v>
      </c>
      <c r="AY219" s="225" t="s">
        <v>171</v>
      </c>
    </row>
    <row r="220" spans="2:65" s="45" customFormat="1" ht="16.5" customHeight="1" x14ac:dyDescent="0.3">
      <c r="B220" s="38"/>
      <c r="C220" s="201" t="s">
        <v>342</v>
      </c>
      <c r="D220" s="201" t="s">
        <v>173</v>
      </c>
      <c r="E220" s="202" t="s">
        <v>2887</v>
      </c>
      <c r="F220" s="203" t="s">
        <v>2888</v>
      </c>
      <c r="G220" s="204" t="s">
        <v>224</v>
      </c>
      <c r="H220" s="205">
        <v>2</v>
      </c>
      <c r="I220" s="7"/>
      <c r="J220" s="7"/>
      <c r="K220" s="206">
        <f>ROUND(P220*H220,2)</f>
        <v>0</v>
      </c>
      <c r="L220" s="203" t="s">
        <v>5</v>
      </c>
      <c r="M220" s="38"/>
      <c r="N220" s="207" t="s">
        <v>5</v>
      </c>
      <c r="O220" s="208" t="s">
        <v>42</v>
      </c>
      <c r="P220" s="144">
        <f>I220+J220</f>
        <v>0</v>
      </c>
      <c r="Q220" s="144">
        <f>ROUND(I220*H220,2)</f>
        <v>0</v>
      </c>
      <c r="R220" s="144">
        <f>ROUND(J220*H220,2)</f>
        <v>0</v>
      </c>
      <c r="S220" s="39"/>
      <c r="T220" s="209">
        <f>S220*H220</f>
        <v>0</v>
      </c>
      <c r="U220" s="209">
        <v>0</v>
      </c>
      <c r="V220" s="209">
        <f>U220*H220</f>
        <v>0</v>
      </c>
      <c r="W220" s="209">
        <v>0</v>
      </c>
      <c r="X220" s="210">
        <f>W220*H220</f>
        <v>0</v>
      </c>
      <c r="AR220" s="17" t="s">
        <v>177</v>
      </c>
      <c r="AT220" s="17" t="s">
        <v>173</v>
      </c>
      <c r="AU220" s="17" t="s">
        <v>83</v>
      </c>
      <c r="AY220" s="17" t="s">
        <v>171</v>
      </c>
      <c r="BE220" s="211">
        <f>IF(O220="základní",K220,0)</f>
        <v>0</v>
      </c>
      <c r="BF220" s="211">
        <f>IF(O220="snížená",K220,0)</f>
        <v>0</v>
      </c>
      <c r="BG220" s="211">
        <f>IF(O220="zákl. přenesená",K220,0)</f>
        <v>0</v>
      </c>
      <c r="BH220" s="211">
        <f>IF(O220="sníž. přenesená",K220,0)</f>
        <v>0</v>
      </c>
      <c r="BI220" s="211">
        <f>IF(O220="nulová",K220,0)</f>
        <v>0</v>
      </c>
      <c r="BJ220" s="17" t="s">
        <v>81</v>
      </c>
      <c r="BK220" s="211">
        <f>ROUND(P220*H220,2)</f>
        <v>0</v>
      </c>
      <c r="BL220" s="17" t="s">
        <v>177</v>
      </c>
      <c r="BM220" s="17" t="s">
        <v>597</v>
      </c>
    </row>
    <row r="221" spans="2:65" s="45" customFormat="1" ht="27" x14ac:dyDescent="0.3">
      <c r="B221" s="38"/>
      <c r="D221" s="212" t="s">
        <v>179</v>
      </c>
      <c r="F221" s="213" t="s">
        <v>2811</v>
      </c>
      <c r="M221" s="38"/>
      <c r="N221" s="214"/>
      <c r="O221" s="39"/>
      <c r="P221" s="39"/>
      <c r="Q221" s="39"/>
      <c r="R221" s="39"/>
      <c r="S221" s="39"/>
      <c r="T221" s="39"/>
      <c r="U221" s="39"/>
      <c r="V221" s="39"/>
      <c r="W221" s="39"/>
      <c r="X221" s="87"/>
      <c r="AT221" s="17" t="s">
        <v>179</v>
      </c>
      <c r="AU221" s="17" t="s">
        <v>83</v>
      </c>
    </row>
    <row r="222" spans="2:65" s="216" customFormat="1" ht="13.5" x14ac:dyDescent="0.3">
      <c r="B222" s="215"/>
      <c r="D222" s="212" t="s">
        <v>181</v>
      </c>
      <c r="E222" s="217" t="s">
        <v>5</v>
      </c>
      <c r="F222" s="218" t="s">
        <v>960</v>
      </c>
      <c r="H222" s="219">
        <v>2</v>
      </c>
      <c r="M222" s="215"/>
      <c r="N222" s="220"/>
      <c r="O222" s="221"/>
      <c r="P222" s="221"/>
      <c r="Q222" s="221"/>
      <c r="R222" s="221"/>
      <c r="S222" s="221"/>
      <c r="T222" s="221"/>
      <c r="U222" s="221"/>
      <c r="V222" s="221"/>
      <c r="W222" s="221"/>
      <c r="X222" s="222"/>
      <c r="AT222" s="217" t="s">
        <v>181</v>
      </c>
      <c r="AU222" s="217" t="s">
        <v>83</v>
      </c>
      <c r="AV222" s="216" t="s">
        <v>83</v>
      </c>
      <c r="AW222" s="216" t="s">
        <v>7</v>
      </c>
      <c r="AX222" s="216" t="s">
        <v>73</v>
      </c>
      <c r="AY222" s="217" t="s">
        <v>171</v>
      </c>
    </row>
    <row r="223" spans="2:65" s="224" customFormat="1" ht="13.5" x14ac:dyDescent="0.3">
      <c r="B223" s="223"/>
      <c r="C223" s="229"/>
      <c r="D223" s="262" t="s">
        <v>181</v>
      </c>
      <c r="E223" s="265" t="s">
        <v>5</v>
      </c>
      <c r="F223" s="270" t="s">
        <v>205</v>
      </c>
      <c r="G223" s="229"/>
      <c r="H223" s="272">
        <v>2</v>
      </c>
      <c r="I223" s="229"/>
      <c r="J223" s="229"/>
      <c r="K223" s="229"/>
      <c r="L223" s="229"/>
      <c r="M223" s="223"/>
      <c r="N223" s="228"/>
      <c r="O223" s="229"/>
      <c r="P223" s="229"/>
      <c r="Q223" s="229"/>
      <c r="R223" s="229"/>
      <c r="S223" s="229"/>
      <c r="T223" s="229"/>
      <c r="U223" s="229"/>
      <c r="V223" s="229"/>
      <c r="W223" s="229"/>
      <c r="X223" s="230"/>
      <c r="AT223" s="225" t="s">
        <v>181</v>
      </c>
      <c r="AU223" s="225" t="s">
        <v>83</v>
      </c>
      <c r="AV223" s="224" t="s">
        <v>177</v>
      </c>
      <c r="AW223" s="224" t="s">
        <v>7</v>
      </c>
      <c r="AX223" s="224" t="s">
        <v>81</v>
      </c>
      <c r="AY223" s="225" t="s">
        <v>171</v>
      </c>
    </row>
    <row r="224" spans="2:65" s="45" customFormat="1" ht="38.25" customHeight="1" x14ac:dyDescent="0.3">
      <c r="B224" s="38"/>
      <c r="C224" s="201" t="s">
        <v>346</v>
      </c>
      <c r="D224" s="201" t="s">
        <v>173</v>
      </c>
      <c r="E224" s="202" t="s">
        <v>2889</v>
      </c>
      <c r="F224" s="203" t="s">
        <v>2890</v>
      </c>
      <c r="G224" s="204" t="s">
        <v>224</v>
      </c>
      <c r="H224" s="205">
        <v>1</v>
      </c>
      <c r="I224" s="7"/>
      <c r="J224" s="7"/>
      <c r="K224" s="206">
        <f>ROUND(P224*H224,2)</f>
        <v>0</v>
      </c>
      <c r="L224" s="203" t="s">
        <v>5</v>
      </c>
      <c r="M224" s="38"/>
      <c r="N224" s="207" t="s">
        <v>5</v>
      </c>
      <c r="O224" s="208" t="s">
        <v>42</v>
      </c>
      <c r="P224" s="144">
        <f>I224+J224</f>
        <v>0</v>
      </c>
      <c r="Q224" s="144">
        <f>ROUND(I224*H224,2)</f>
        <v>0</v>
      </c>
      <c r="R224" s="144">
        <f>ROUND(J224*H224,2)</f>
        <v>0</v>
      </c>
      <c r="S224" s="39"/>
      <c r="T224" s="209">
        <f>S224*H224</f>
        <v>0</v>
      </c>
      <c r="U224" s="209">
        <v>0</v>
      </c>
      <c r="V224" s="209">
        <f>U224*H224</f>
        <v>0</v>
      </c>
      <c r="W224" s="209">
        <v>0</v>
      </c>
      <c r="X224" s="210">
        <f>W224*H224</f>
        <v>0</v>
      </c>
      <c r="AR224" s="17" t="s">
        <v>177</v>
      </c>
      <c r="AT224" s="17" t="s">
        <v>173</v>
      </c>
      <c r="AU224" s="17" t="s">
        <v>83</v>
      </c>
      <c r="AY224" s="17" t="s">
        <v>171</v>
      </c>
      <c r="BE224" s="211">
        <f>IF(O224="základní",K224,0)</f>
        <v>0</v>
      </c>
      <c r="BF224" s="211">
        <f>IF(O224="snížená",K224,0)</f>
        <v>0</v>
      </c>
      <c r="BG224" s="211">
        <f>IF(O224="zákl. přenesená",K224,0)</f>
        <v>0</v>
      </c>
      <c r="BH224" s="211">
        <f>IF(O224="sníž. přenesená",K224,0)</f>
        <v>0</v>
      </c>
      <c r="BI224" s="211">
        <f>IF(O224="nulová",K224,0)</f>
        <v>0</v>
      </c>
      <c r="BJ224" s="17" t="s">
        <v>81</v>
      </c>
      <c r="BK224" s="211">
        <f>ROUND(P224*H224,2)</f>
        <v>0</v>
      </c>
      <c r="BL224" s="17" t="s">
        <v>177</v>
      </c>
      <c r="BM224" s="17" t="s">
        <v>600</v>
      </c>
    </row>
    <row r="225" spans="2:65" s="45" customFormat="1" ht="27" x14ac:dyDescent="0.3">
      <c r="B225" s="38"/>
      <c r="D225" s="212" t="s">
        <v>179</v>
      </c>
      <c r="F225" s="213" t="s">
        <v>2811</v>
      </c>
      <c r="M225" s="38"/>
      <c r="N225" s="214"/>
      <c r="O225" s="39"/>
      <c r="P225" s="39"/>
      <c r="Q225" s="39"/>
      <c r="R225" s="39"/>
      <c r="S225" s="39"/>
      <c r="T225" s="39"/>
      <c r="U225" s="39"/>
      <c r="V225" s="39"/>
      <c r="W225" s="39"/>
      <c r="X225" s="87"/>
      <c r="AT225" s="17" t="s">
        <v>179</v>
      </c>
      <c r="AU225" s="17" t="s">
        <v>83</v>
      </c>
    </row>
    <row r="226" spans="2:65" s="216" customFormat="1" ht="13.5" x14ac:dyDescent="0.3">
      <c r="B226" s="215"/>
      <c r="D226" s="212" t="s">
        <v>181</v>
      </c>
      <c r="E226" s="217" t="s">
        <v>5</v>
      </c>
      <c r="F226" s="218" t="s">
        <v>81</v>
      </c>
      <c r="H226" s="219">
        <v>1</v>
      </c>
      <c r="M226" s="215"/>
      <c r="N226" s="220"/>
      <c r="O226" s="221"/>
      <c r="P226" s="221"/>
      <c r="Q226" s="221"/>
      <c r="R226" s="221"/>
      <c r="S226" s="221"/>
      <c r="T226" s="221"/>
      <c r="U226" s="221"/>
      <c r="V226" s="221"/>
      <c r="W226" s="221"/>
      <c r="X226" s="222"/>
      <c r="AT226" s="217" t="s">
        <v>181</v>
      </c>
      <c r="AU226" s="217" t="s">
        <v>83</v>
      </c>
      <c r="AV226" s="216" t="s">
        <v>83</v>
      </c>
      <c r="AW226" s="216" t="s">
        <v>7</v>
      </c>
      <c r="AX226" s="216" t="s">
        <v>73</v>
      </c>
      <c r="AY226" s="217" t="s">
        <v>171</v>
      </c>
    </row>
    <row r="227" spans="2:65" s="224" customFormat="1" ht="13.5" x14ac:dyDescent="0.3">
      <c r="B227" s="223"/>
      <c r="D227" s="212" t="s">
        <v>181</v>
      </c>
      <c r="E227" s="225" t="s">
        <v>5</v>
      </c>
      <c r="F227" s="226" t="s">
        <v>205</v>
      </c>
      <c r="H227" s="227">
        <v>1</v>
      </c>
      <c r="M227" s="223"/>
      <c r="N227" s="228"/>
      <c r="O227" s="229"/>
      <c r="P227" s="229"/>
      <c r="Q227" s="229"/>
      <c r="R227" s="229"/>
      <c r="S227" s="229"/>
      <c r="T227" s="229"/>
      <c r="U227" s="229"/>
      <c r="V227" s="229"/>
      <c r="W227" s="229"/>
      <c r="X227" s="230"/>
      <c r="AT227" s="225" t="s">
        <v>181</v>
      </c>
      <c r="AU227" s="225" t="s">
        <v>83</v>
      </c>
      <c r="AV227" s="224" t="s">
        <v>177</v>
      </c>
      <c r="AW227" s="224" t="s">
        <v>7</v>
      </c>
      <c r="AX227" s="224" t="s">
        <v>81</v>
      </c>
      <c r="AY227" s="225" t="s">
        <v>171</v>
      </c>
    </row>
    <row r="228" spans="2:65" s="45" customFormat="1" ht="38.25" customHeight="1" x14ac:dyDescent="0.3">
      <c r="B228" s="38"/>
      <c r="C228" s="201" t="s">
        <v>350</v>
      </c>
      <c r="D228" s="201" t="s">
        <v>173</v>
      </c>
      <c r="E228" s="202" t="s">
        <v>2891</v>
      </c>
      <c r="F228" s="203" t="s">
        <v>2892</v>
      </c>
      <c r="G228" s="204" t="s">
        <v>224</v>
      </c>
      <c r="H228" s="205">
        <v>2</v>
      </c>
      <c r="I228" s="7"/>
      <c r="J228" s="7"/>
      <c r="K228" s="206">
        <f>ROUND(P228*H228,2)</f>
        <v>0</v>
      </c>
      <c r="L228" s="203" t="s">
        <v>5</v>
      </c>
      <c r="M228" s="38"/>
      <c r="N228" s="207" t="s">
        <v>5</v>
      </c>
      <c r="O228" s="208" t="s">
        <v>42</v>
      </c>
      <c r="P228" s="144">
        <f>I228+J228</f>
        <v>0</v>
      </c>
      <c r="Q228" s="144">
        <f>ROUND(I228*H228,2)</f>
        <v>0</v>
      </c>
      <c r="R228" s="144">
        <f>ROUND(J228*H228,2)</f>
        <v>0</v>
      </c>
      <c r="S228" s="39"/>
      <c r="T228" s="209">
        <f>S228*H228</f>
        <v>0</v>
      </c>
      <c r="U228" s="209">
        <v>0</v>
      </c>
      <c r="V228" s="209">
        <f>U228*H228</f>
        <v>0</v>
      </c>
      <c r="W228" s="209">
        <v>0</v>
      </c>
      <c r="X228" s="210">
        <f>W228*H228</f>
        <v>0</v>
      </c>
      <c r="AR228" s="17" t="s">
        <v>177</v>
      </c>
      <c r="AT228" s="17" t="s">
        <v>173</v>
      </c>
      <c r="AU228" s="17" t="s">
        <v>83</v>
      </c>
      <c r="AY228" s="17" t="s">
        <v>171</v>
      </c>
      <c r="BE228" s="211">
        <f>IF(O228="základní",K228,0)</f>
        <v>0</v>
      </c>
      <c r="BF228" s="211">
        <f>IF(O228="snížená",K228,0)</f>
        <v>0</v>
      </c>
      <c r="BG228" s="211">
        <f>IF(O228="zákl. přenesená",K228,0)</f>
        <v>0</v>
      </c>
      <c r="BH228" s="211">
        <f>IF(O228="sníž. přenesená",K228,0)</f>
        <v>0</v>
      </c>
      <c r="BI228" s="211">
        <f>IF(O228="nulová",K228,0)</f>
        <v>0</v>
      </c>
      <c r="BJ228" s="17" t="s">
        <v>81</v>
      </c>
      <c r="BK228" s="211">
        <f>ROUND(P228*H228,2)</f>
        <v>0</v>
      </c>
      <c r="BL228" s="17" t="s">
        <v>177</v>
      </c>
      <c r="BM228" s="17" t="s">
        <v>606</v>
      </c>
    </row>
    <row r="229" spans="2:65" s="45" customFormat="1" ht="27" x14ac:dyDescent="0.3">
      <c r="B229" s="38"/>
      <c r="C229" s="39"/>
      <c r="D229" s="262" t="s">
        <v>179</v>
      </c>
      <c r="E229" s="39"/>
      <c r="F229" s="269" t="s">
        <v>2811</v>
      </c>
      <c r="G229" s="39"/>
      <c r="H229" s="39"/>
      <c r="I229" s="39"/>
      <c r="J229" s="39"/>
      <c r="K229" s="39"/>
      <c r="L229" s="39"/>
      <c r="M229" s="38"/>
      <c r="N229" s="214"/>
      <c r="O229" s="39"/>
      <c r="P229" s="39"/>
      <c r="Q229" s="39"/>
      <c r="R229" s="39"/>
      <c r="S229" s="39"/>
      <c r="T229" s="39"/>
      <c r="U229" s="39"/>
      <c r="V229" s="39"/>
      <c r="W229" s="39"/>
      <c r="X229" s="87"/>
      <c r="AT229" s="17" t="s">
        <v>179</v>
      </c>
      <c r="AU229" s="17" t="s">
        <v>83</v>
      </c>
    </row>
    <row r="230" spans="2:65" s="216" customFormat="1" ht="13.5" x14ac:dyDescent="0.3">
      <c r="B230" s="215"/>
      <c r="D230" s="212" t="s">
        <v>181</v>
      </c>
      <c r="E230" s="217" t="s">
        <v>5</v>
      </c>
      <c r="F230" s="218" t="s">
        <v>960</v>
      </c>
      <c r="H230" s="219">
        <v>2</v>
      </c>
      <c r="M230" s="215"/>
      <c r="N230" s="220"/>
      <c r="O230" s="221"/>
      <c r="P230" s="221"/>
      <c r="Q230" s="221"/>
      <c r="R230" s="221"/>
      <c r="S230" s="221"/>
      <c r="T230" s="221"/>
      <c r="U230" s="221"/>
      <c r="V230" s="221"/>
      <c r="W230" s="221"/>
      <c r="X230" s="222"/>
      <c r="AT230" s="217" t="s">
        <v>181</v>
      </c>
      <c r="AU230" s="217" t="s">
        <v>83</v>
      </c>
      <c r="AV230" s="216" t="s">
        <v>83</v>
      </c>
      <c r="AW230" s="216" t="s">
        <v>7</v>
      </c>
      <c r="AX230" s="216" t="s">
        <v>73</v>
      </c>
      <c r="AY230" s="217" t="s">
        <v>171</v>
      </c>
    </row>
    <row r="231" spans="2:65" s="224" customFormat="1" ht="13.5" x14ac:dyDescent="0.3">
      <c r="B231" s="223"/>
      <c r="D231" s="212" t="s">
        <v>181</v>
      </c>
      <c r="E231" s="225" t="s">
        <v>5</v>
      </c>
      <c r="F231" s="226" t="s">
        <v>205</v>
      </c>
      <c r="H231" s="227">
        <v>2</v>
      </c>
      <c r="M231" s="223"/>
      <c r="N231" s="228"/>
      <c r="O231" s="229"/>
      <c r="P231" s="229"/>
      <c r="Q231" s="229"/>
      <c r="R231" s="229"/>
      <c r="S231" s="229"/>
      <c r="T231" s="229"/>
      <c r="U231" s="229"/>
      <c r="V231" s="229"/>
      <c r="W231" s="229"/>
      <c r="X231" s="230"/>
      <c r="AT231" s="225" t="s">
        <v>181</v>
      </c>
      <c r="AU231" s="225" t="s">
        <v>83</v>
      </c>
      <c r="AV231" s="224" t="s">
        <v>177</v>
      </c>
      <c r="AW231" s="224" t="s">
        <v>7</v>
      </c>
      <c r="AX231" s="224" t="s">
        <v>81</v>
      </c>
      <c r="AY231" s="225" t="s">
        <v>171</v>
      </c>
    </row>
    <row r="232" spans="2:65" s="45" customFormat="1" ht="38.25" customHeight="1" x14ac:dyDescent="0.3">
      <c r="B232" s="38"/>
      <c r="C232" s="201" t="s">
        <v>355</v>
      </c>
      <c r="D232" s="201" t="s">
        <v>173</v>
      </c>
      <c r="E232" s="202" t="s">
        <v>2893</v>
      </c>
      <c r="F232" s="203" t="s">
        <v>2894</v>
      </c>
      <c r="G232" s="204" t="s">
        <v>224</v>
      </c>
      <c r="H232" s="205">
        <v>1</v>
      </c>
      <c r="I232" s="7"/>
      <c r="J232" s="7"/>
      <c r="K232" s="206">
        <f>ROUND(P232*H232,2)</f>
        <v>0</v>
      </c>
      <c r="L232" s="203" t="s">
        <v>5</v>
      </c>
      <c r="M232" s="38"/>
      <c r="N232" s="207" t="s">
        <v>5</v>
      </c>
      <c r="O232" s="208" t="s">
        <v>42</v>
      </c>
      <c r="P232" s="144">
        <f>I232+J232</f>
        <v>0</v>
      </c>
      <c r="Q232" s="144">
        <f>ROUND(I232*H232,2)</f>
        <v>0</v>
      </c>
      <c r="R232" s="144">
        <f>ROUND(J232*H232,2)</f>
        <v>0</v>
      </c>
      <c r="S232" s="39"/>
      <c r="T232" s="209">
        <f>S232*H232</f>
        <v>0</v>
      </c>
      <c r="U232" s="209">
        <v>0</v>
      </c>
      <c r="V232" s="209">
        <f>U232*H232</f>
        <v>0</v>
      </c>
      <c r="W232" s="209">
        <v>0</v>
      </c>
      <c r="X232" s="210">
        <f>W232*H232</f>
        <v>0</v>
      </c>
      <c r="AR232" s="17" t="s">
        <v>177</v>
      </c>
      <c r="AT232" s="17" t="s">
        <v>173</v>
      </c>
      <c r="AU232" s="17" t="s">
        <v>83</v>
      </c>
      <c r="AY232" s="17" t="s">
        <v>171</v>
      </c>
      <c r="BE232" s="211">
        <f>IF(O232="základní",K232,0)</f>
        <v>0</v>
      </c>
      <c r="BF232" s="211">
        <f>IF(O232="snížená",K232,0)</f>
        <v>0</v>
      </c>
      <c r="BG232" s="211">
        <f>IF(O232="zákl. přenesená",K232,0)</f>
        <v>0</v>
      </c>
      <c r="BH232" s="211">
        <f>IF(O232="sníž. přenesená",K232,0)</f>
        <v>0</v>
      </c>
      <c r="BI232" s="211">
        <f>IF(O232="nulová",K232,0)</f>
        <v>0</v>
      </c>
      <c r="BJ232" s="17" t="s">
        <v>81</v>
      </c>
      <c r="BK232" s="211">
        <f>ROUND(P232*H232,2)</f>
        <v>0</v>
      </c>
      <c r="BL232" s="17" t="s">
        <v>177</v>
      </c>
      <c r="BM232" s="17" t="s">
        <v>611</v>
      </c>
    </row>
    <row r="233" spans="2:65" s="45" customFormat="1" ht="27" x14ac:dyDescent="0.3">
      <c r="B233" s="38"/>
      <c r="D233" s="212" t="s">
        <v>179</v>
      </c>
      <c r="F233" s="213" t="s">
        <v>2811</v>
      </c>
      <c r="M233" s="38"/>
      <c r="N233" s="214"/>
      <c r="O233" s="39"/>
      <c r="P233" s="39"/>
      <c r="Q233" s="39"/>
      <c r="R233" s="39"/>
      <c r="S233" s="39"/>
      <c r="T233" s="39"/>
      <c r="U233" s="39"/>
      <c r="V233" s="39"/>
      <c r="W233" s="39"/>
      <c r="X233" s="87"/>
      <c r="AT233" s="17" t="s">
        <v>179</v>
      </c>
      <c r="AU233" s="17" t="s">
        <v>83</v>
      </c>
    </row>
    <row r="234" spans="2:65" s="216" customFormat="1" ht="13.5" x14ac:dyDescent="0.3">
      <c r="B234" s="215"/>
      <c r="C234" s="221"/>
      <c r="D234" s="262" t="s">
        <v>181</v>
      </c>
      <c r="E234" s="267" t="s">
        <v>5</v>
      </c>
      <c r="F234" s="271" t="s">
        <v>81</v>
      </c>
      <c r="G234" s="221"/>
      <c r="H234" s="273">
        <v>1</v>
      </c>
      <c r="I234" s="221"/>
      <c r="J234" s="221"/>
      <c r="K234" s="221"/>
      <c r="L234" s="221"/>
      <c r="M234" s="215"/>
      <c r="N234" s="220"/>
      <c r="O234" s="221"/>
      <c r="P234" s="221"/>
      <c r="Q234" s="221"/>
      <c r="R234" s="221"/>
      <c r="S234" s="221"/>
      <c r="T234" s="221"/>
      <c r="U234" s="221"/>
      <c r="V234" s="221"/>
      <c r="W234" s="221"/>
      <c r="X234" s="222"/>
      <c r="AT234" s="217" t="s">
        <v>181</v>
      </c>
      <c r="AU234" s="217" t="s">
        <v>83</v>
      </c>
      <c r="AV234" s="216" t="s">
        <v>83</v>
      </c>
      <c r="AW234" s="216" t="s">
        <v>7</v>
      </c>
      <c r="AX234" s="216" t="s">
        <v>73</v>
      </c>
      <c r="AY234" s="217" t="s">
        <v>171</v>
      </c>
    </row>
    <row r="235" spans="2:65" s="224" customFormat="1" ht="13.5" x14ac:dyDescent="0.3">
      <c r="B235" s="223"/>
      <c r="D235" s="212" t="s">
        <v>181</v>
      </c>
      <c r="E235" s="225" t="s">
        <v>5</v>
      </c>
      <c r="F235" s="226" t="s">
        <v>205</v>
      </c>
      <c r="H235" s="227">
        <v>1</v>
      </c>
      <c r="M235" s="223"/>
      <c r="N235" s="228"/>
      <c r="O235" s="229"/>
      <c r="P235" s="229"/>
      <c r="Q235" s="229"/>
      <c r="R235" s="229"/>
      <c r="S235" s="229"/>
      <c r="T235" s="229"/>
      <c r="U235" s="229"/>
      <c r="V235" s="229"/>
      <c r="W235" s="229"/>
      <c r="X235" s="230"/>
      <c r="AT235" s="225" t="s">
        <v>181</v>
      </c>
      <c r="AU235" s="225" t="s">
        <v>83</v>
      </c>
      <c r="AV235" s="224" t="s">
        <v>177</v>
      </c>
      <c r="AW235" s="224" t="s">
        <v>7</v>
      </c>
      <c r="AX235" s="224" t="s">
        <v>81</v>
      </c>
      <c r="AY235" s="225" t="s">
        <v>171</v>
      </c>
    </row>
    <row r="236" spans="2:65" s="45" customFormat="1" ht="16.5" customHeight="1" x14ac:dyDescent="0.3">
      <c r="B236" s="38"/>
      <c r="C236" s="201" t="s">
        <v>359</v>
      </c>
      <c r="D236" s="201" t="s">
        <v>173</v>
      </c>
      <c r="E236" s="202" t="s">
        <v>2895</v>
      </c>
      <c r="F236" s="203" t="s">
        <v>2896</v>
      </c>
      <c r="G236" s="204" t="s">
        <v>582</v>
      </c>
      <c r="H236" s="9"/>
      <c r="I236" s="7"/>
      <c r="J236" s="7"/>
      <c r="K236" s="206">
        <f>ROUND(P236*H236,2)</f>
        <v>0</v>
      </c>
      <c r="L236" s="203" t="s">
        <v>5</v>
      </c>
      <c r="M236" s="38"/>
      <c r="N236" s="207" t="s">
        <v>5</v>
      </c>
      <c r="O236" s="208" t="s">
        <v>42</v>
      </c>
      <c r="P236" s="144">
        <f>I236+J236</f>
        <v>0</v>
      </c>
      <c r="Q236" s="144">
        <f>ROUND(I236*H236,2)</f>
        <v>0</v>
      </c>
      <c r="R236" s="144">
        <f>ROUND(J236*H236,2)</f>
        <v>0</v>
      </c>
      <c r="S236" s="39"/>
      <c r="T236" s="209">
        <f>S236*H236</f>
        <v>0</v>
      </c>
      <c r="U236" s="209">
        <v>0</v>
      </c>
      <c r="V236" s="209">
        <f>U236*H236</f>
        <v>0</v>
      </c>
      <c r="W236" s="209">
        <v>0</v>
      </c>
      <c r="X236" s="210">
        <f>W236*H236</f>
        <v>0</v>
      </c>
      <c r="AR236" s="17" t="s">
        <v>177</v>
      </c>
      <c r="AT236" s="17" t="s">
        <v>173</v>
      </c>
      <c r="AU236" s="17" t="s">
        <v>83</v>
      </c>
      <c r="AY236" s="17" t="s">
        <v>171</v>
      </c>
      <c r="BE236" s="211">
        <f>IF(O236="základní",K236,0)</f>
        <v>0</v>
      </c>
      <c r="BF236" s="211">
        <f>IF(O236="snížená",K236,0)</f>
        <v>0</v>
      </c>
      <c r="BG236" s="211">
        <f>IF(O236="zákl. přenesená",K236,0)</f>
        <v>0</v>
      </c>
      <c r="BH236" s="211">
        <f>IF(O236="sníž. přenesená",K236,0)</f>
        <v>0</v>
      </c>
      <c r="BI236" s="211">
        <f>IF(O236="nulová",K236,0)</f>
        <v>0</v>
      </c>
      <c r="BJ236" s="17" t="s">
        <v>81</v>
      </c>
      <c r="BK236" s="211">
        <f>ROUND(P236*H236,2)</f>
        <v>0</v>
      </c>
      <c r="BL236" s="17" t="s">
        <v>177</v>
      </c>
      <c r="BM236" s="17" t="s">
        <v>616</v>
      </c>
    </row>
    <row r="237" spans="2:65" s="45" customFormat="1" ht="27" x14ac:dyDescent="0.3">
      <c r="B237" s="38"/>
      <c r="D237" s="212" t="s">
        <v>179</v>
      </c>
      <c r="F237" s="213" t="s">
        <v>2811</v>
      </c>
      <c r="M237" s="38"/>
      <c r="N237" s="214"/>
      <c r="O237" s="39"/>
      <c r="P237" s="39"/>
      <c r="Q237" s="39"/>
      <c r="R237" s="39"/>
      <c r="S237" s="39"/>
      <c r="T237" s="39"/>
      <c r="U237" s="39"/>
      <c r="V237" s="39"/>
      <c r="W237" s="39"/>
      <c r="X237" s="87"/>
      <c r="AT237" s="17" t="s">
        <v>179</v>
      </c>
      <c r="AU237" s="17" t="s">
        <v>83</v>
      </c>
    </row>
    <row r="238" spans="2:65" s="188" customFormat="1" ht="29.85" customHeight="1" x14ac:dyDescent="0.3">
      <c r="B238" s="187"/>
      <c r="D238" s="189" t="s">
        <v>72</v>
      </c>
      <c r="E238" s="199" t="s">
        <v>1242</v>
      </c>
      <c r="F238" s="199" t="s">
        <v>2897</v>
      </c>
      <c r="K238" s="200">
        <f>BK238</f>
        <v>0</v>
      </c>
      <c r="M238" s="187"/>
      <c r="N238" s="192"/>
      <c r="O238" s="193"/>
      <c r="P238" s="193"/>
      <c r="Q238" s="194">
        <f>SUM(Q239:Q311)</f>
        <v>0</v>
      </c>
      <c r="R238" s="194">
        <f>SUM(R239:R311)</f>
        <v>0</v>
      </c>
      <c r="S238" s="193"/>
      <c r="T238" s="195">
        <f>SUM(T239:T311)</f>
        <v>0</v>
      </c>
      <c r="U238" s="193"/>
      <c r="V238" s="195">
        <f>SUM(V239:V311)</f>
        <v>0</v>
      </c>
      <c r="W238" s="193"/>
      <c r="X238" s="196">
        <f>SUM(X239:X311)</f>
        <v>0</v>
      </c>
      <c r="AR238" s="189" t="s">
        <v>81</v>
      </c>
      <c r="AT238" s="197" t="s">
        <v>72</v>
      </c>
      <c r="AU238" s="197" t="s">
        <v>81</v>
      </c>
      <c r="AY238" s="189" t="s">
        <v>171</v>
      </c>
      <c r="BK238" s="198">
        <f>SUM(BK239:BK311)</f>
        <v>0</v>
      </c>
    </row>
    <row r="239" spans="2:65" s="45" customFormat="1" ht="16.5" customHeight="1" x14ac:dyDescent="0.3">
      <c r="B239" s="38"/>
      <c r="C239" s="201" t="s">
        <v>363</v>
      </c>
      <c r="D239" s="201" t="s">
        <v>173</v>
      </c>
      <c r="E239" s="202" t="s">
        <v>2898</v>
      </c>
      <c r="F239" s="203" t="s">
        <v>2899</v>
      </c>
      <c r="G239" s="204" t="s">
        <v>241</v>
      </c>
      <c r="H239" s="205">
        <v>60</v>
      </c>
      <c r="I239" s="7"/>
      <c r="J239" s="7"/>
      <c r="K239" s="206">
        <f>ROUND(P239*H239,2)</f>
        <v>0</v>
      </c>
      <c r="L239" s="203" t="s">
        <v>5</v>
      </c>
      <c r="M239" s="38"/>
      <c r="N239" s="207" t="s">
        <v>5</v>
      </c>
      <c r="O239" s="208" t="s">
        <v>42</v>
      </c>
      <c r="P239" s="144">
        <f>I239+J239</f>
        <v>0</v>
      </c>
      <c r="Q239" s="144">
        <f>ROUND(I239*H239,2)</f>
        <v>0</v>
      </c>
      <c r="R239" s="144">
        <f>ROUND(J239*H239,2)</f>
        <v>0</v>
      </c>
      <c r="S239" s="39"/>
      <c r="T239" s="209">
        <f>S239*H239</f>
        <v>0</v>
      </c>
      <c r="U239" s="209">
        <v>0</v>
      </c>
      <c r="V239" s="209">
        <f>U239*H239</f>
        <v>0</v>
      </c>
      <c r="W239" s="209">
        <v>0</v>
      </c>
      <c r="X239" s="210">
        <f>W239*H239</f>
        <v>0</v>
      </c>
      <c r="AR239" s="17" t="s">
        <v>177</v>
      </c>
      <c r="AT239" s="17" t="s">
        <v>173</v>
      </c>
      <c r="AU239" s="17" t="s">
        <v>83</v>
      </c>
      <c r="AY239" s="17" t="s">
        <v>171</v>
      </c>
      <c r="BE239" s="211">
        <f>IF(O239="základní",K239,0)</f>
        <v>0</v>
      </c>
      <c r="BF239" s="211">
        <f>IF(O239="snížená",K239,0)</f>
        <v>0</v>
      </c>
      <c r="BG239" s="211">
        <f>IF(O239="zákl. přenesená",K239,0)</f>
        <v>0</v>
      </c>
      <c r="BH239" s="211">
        <f>IF(O239="sníž. přenesená",K239,0)</f>
        <v>0</v>
      </c>
      <c r="BI239" s="211">
        <f>IF(O239="nulová",K239,0)</f>
        <v>0</v>
      </c>
      <c r="BJ239" s="17" t="s">
        <v>81</v>
      </c>
      <c r="BK239" s="211">
        <f>ROUND(P239*H239,2)</f>
        <v>0</v>
      </c>
      <c r="BL239" s="17" t="s">
        <v>177</v>
      </c>
      <c r="BM239" s="17" t="s">
        <v>620</v>
      </c>
    </row>
    <row r="240" spans="2:65" s="45" customFormat="1" ht="27" x14ac:dyDescent="0.3">
      <c r="B240" s="38"/>
      <c r="C240" s="39"/>
      <c r="D240" s="262" t="s">
        <v>179</v>
      </c>
      <c r="E240" s="39"/>
      <c r="F240" s="269" t="s">
        <v>2811</v>
      </c>
      <c r="G240" s="39"/>
      <c r="H240" s="39"/>
      <c r="I240" s="39"/>
      <c r="J240" s="39"/>
      <c r="K240" s="39"/>
      <c r="L240" s="39"/>
      <c r="M240" s="38"/>
      <c r="N240" s="214"/>
      <c r="O240" s="39"/>
      <c r="P240" s="39"/>
      <c r="Q240" s="39"/>
      <c r="R240" s="39"/>
      <c r="S240" s="39"/>
      <c r="T240" s="39"/>
      <c r="U240" s="39"/>
      <c r="V240" s="39"/>
      <c r="W240" s="39"/>
      <c r="X240" s="87"/>
      <c r="AT240" s="17" t="s">
        <v>179</v>
      </c>
      <c r="AU240" s="17" t="s">
        <v>83</v>
      </c>
    </row>
    <row r="241" spans="2:65" s="216" customFormat="1" ht="13.5" x14ac:dyDescent="0.3">
      <c r="B241" s="215"/>
      <c r="D241" s="212" t="s">
        <v>181</v>
      </c>
      <c r="E241" s="217" t="s">
        <v>5</v>
      </c>
      <c r="F241" s="218" t="s">
        <v>2828</v>
      </c>
      <c r="H241" s="219">
        <v>60</v>
      </c>
      <c r="M241" s="215"/>
      <c r="N241" s="220"/>
      <c r="O241" s="221"/>
      <c r="P241" s="221"/>
      <c r="Q241" s="221"/>
      <c r="R241" s="221"/>
      <c r="S241" s="221"/>
      <c r="T241" s="221"/>
      <c r="U241" s="221"/>
      <c r="V241" s="221"/>
      <c r="W241" s="221"/>
      <c r="X241" s="222"/>
      <c r="AT241" s="217" t="s">
        <v>181</v>
      </c>
      <c r="AU241" s="217" t="s">
        <v>83</v>
      </c>
      <c r="AV241" s="216" t="s">
        <v>83</v>
      </c>
      <c r="AW241" s="216" t="s">
        <v>7</v>
      </c>
      <c r="AX241" s="216" t="s">
        <v>73</v>
      </c>
      <c r="AY241" s="217" t="s">
        <v>171</v>
      </c>
    </row>
    <row r="242" spans="2:65" s="224" customFormat="1" ht="13.5" x14ac:dyDescent="0.3">
      <c r="B242" s="223"/>
      <c r="D242" s="212" t="s">
        <v>181</v>
      </c>
      <c r="E242" s="225" t="s">
        <v>5</v>
      </c>
      <c r="F242" s="226" t="s">
        <v>205</v>
      </c>
      <c r="H242" s="227">
        <v>60</v>
      </c>
      <c r="M242" s="223"/>
      <c r="N242" s="228"/>
      <c r="O242" s="229"/>
      <c r="P242" s="229"/>
      <c r="Q242" s="229"/>
      <c r="R242" s="229"/>
      <c r="S242" s="229"/>
      <c r="T242" s="229"/>
      <c r="U242" s="229"/>
      <c r="V242" s="229"/>
      <c r="W242" s="229"/>
      <c r="X242" s="230"/>
      <c r="AT242" s="225" t="s">
        <v>181</v>
      </c>
      <c r="AU242" s="225" t="s">
        <v>83</v>
      </c>
      <c r="AV242" s="224" t="s">
        <v>177</v>
      </c>
      <c r="AW242" s="224" t="s">
        <v>7</v>
      </c>
      <c r="AX242" s="224" t="s">
        <v>81</v>
      </c>
      <c r="AY242" s="225" t="s">
        <v>171</v>
      </c>
    </row>
    <row r="243" spans="2:65" s="45" customFormat="1" ht="16.5" customHeight="1" x14ac:dyDescent="0.3">
      <c r="B243" s="38"/>
      <c r="C243" s="201" t="s">
        <v>367</v>
      </c>
      <c r="D243" s="201" t="s">
        <v>173</v>
      </c>
      <c r="E243" s="202" t="s">
        <v>2900</v>
      </c>
      <c r="F243" s="203" t="s">
        <v>2901</v>
      </c>
      <c r="G243" s="204" t="s">
        <v>241</v>
      </c>
      <c r="H243" s="205">
        <v>60</v>
      </c>
      <c r="I243" s="7"/>
      <c r="J243" s="7"/>
      <c r="K243" s="206">
        <f>ROUND(P243*H243,2)</f>
        <v>0</v>
      </c>
      <c r="L243" s="203" t="s">
        <v>5</v>
      </c>
      <c r="M243" s="38"/>
      <c r="N243" s="207" t="s">
        <v>5</v>
      </c>
      <c r="O243" s="208" t="s">
        <v>42</v>
      </c>
      <c r="P243" s="144">
        <f>I243+J243</f>
        <v>0</v>
      </c>
      <c r="Q243" s="144">
        <f>ROUND(I243*H243,2)</f>
        <v>0</v>
      </c>
      <c r="R243" s="144">
        <f>ROUND(J243*H243,2)</f>
        <v>0</v>
      </c>
      <c r="S243" s="39"/>
      <c r="T243" s="209">
        <f>S243*H243</f>
        <v>0</v>
      </c>
      <c r="U243" s="209">
        <v>0</v>
      </c>
      <c r="V243" s="209">
        <f>U243*H243</f>
        <v>0</v>
      </c>
      <c r="W243" s="209">
        <v>0</v>
      </c>
      <c r="X243" s="210">
        <f>W243*H243</f>
        <v>0</v>
      </c>
      <c r="AR243" s="17" t="s">
        <v>177</v>
      </c>
      <c r="AT243" s="17" t="s">
        <v>173</v>
      </c>
      <c r="AU243" s="17" t="s">
        <v>83</v>
      </c>
      <c r="AY243" s="17" t="s">
        <v>171</v>
      </c>
      <c r="BE243" s="211">
        <f>IF(O243="základní",K243,0)</f>
        <v>0</v>
      </c>
      <c r="BF243" s="211">
        <f>IF(O243="snížená",K243,0)</f>
        <v>0</v>
      </c>
      <c r="BG243" s="211">
        <f>IF(O243="zákl. přenesená",K243,0)</f>
        <v>0</v>
      </c>
      <c r="BH243" s="211">
        <f>IF(O243="sníž. přenesená",K243,0)</f>
        <v>0</v>
      </c>
      <c r="BI243" s="211">
        <f>IF(O243="nulová",K243,0)</f>
        <v>0</v>
      </c>
      <c r="BJ243" s="17" t="s">
        <v>81</v>
      </c>
      <c r="BK243" s="211">
        <f>ROUND(P243*H243,2)</f>
        <v>0</v>
      </c>
      <c r="BL243" s="17" t="s">
        <v>177</v>
      </c>
      <c r="BM243" s="17" t="s">
        <v>623</v>
      </c>
    </row>
    <row r="244" spans="2:65" s="45" customFormat="1" ht="27" x14ac:dyDescent="0.3">
      <c r="B244" s="38"/>
      <c r="D244" s="212" t="s">
        <v>179</v>
      </c>
      <c r="F244" s="213" t="s">
        <v>2811</v>
      </c>
      <c r="M244" s="38"/>
      <c r="N244" s="214"/>
      <c r="O244" s="39"/>
      <c r="P244" s="39"/>
      <c r="Q244" s="39"/>
      <c r="R244" s="39"/>
      <c r="S244" s="39"/>
      <c r="T244" s="39"/>
      <c r="U244" s="39"/>
      <c r="V244" s="39"/>
      <c r="W244" s="39"/>
      <c r="X244" s="87"/>
      <c r="AT244" s="17" t="s">
        <v>179</v>
      </c>
      <c r="AU244" s="17" t="s">
        <v>83</v>
      </c>
    </row>
    <row r="245" spans="2:65" s="216" customFormat="1" ht="13.5" x14ac:dyDescent="0.3">
      <c r="B245" s="215"/>
      <c r="C245" s="221"/>
      <c r="D245" s="262" t="s">
        <v>181</v>
      </c>
      <c r="E245" s="267" t="s">
        <v>5</v>
      </c>
      <c r="F245" s="271" t="s">
        <v>2828</v>
      </c>
      <c r="G245" s="221"/>
      <c r="H245" s="273">
        <v>60</v>
      </c>
      <c r="I245" s="221"/>
      <c r="J245" s="221"/>
      <c r="K245" s="221"/>
      <c r="L245" s="221"/>
      <c r="M245" s="215"/>
      <c r="N245" s="220"/>
      <c r="O245" s="221"/>
      <c r="P245" s="221"/>
      <c r="Q245" s="221"/>
      <c r="R245" s="221"/>
      <c r="S245" s="221"/>
      <c r="T245" s="221"/>
      <c r="U245" s="221"/>
      <c r="V245" s="221"/>
      <c r="W245" s="221"/>
      <c r="X245" s="222"/>
      <c r="AT245" s="217" t="s">
        <v>181</v>
      </c>
      <c r="AU245" s="217" t="s">
        <v>83</v>
      </c>
      <c r="AV245" s="216" t="s">
        <v>83</v>
      </c>
      <c r="AW245" s="216" t="s">
        <v>7</v>
      </c>
      <c r="AX245" s="216" t="s">
        <v>73</v>
      </c>
      <c r="AY245" s="217" t="s">
        <v>171</v>
      </c>
    </row>
    <row r="246" spans="2:65" s="224" customFormat="1" ht="13.5" x14ac:dyDescent="0.3">
      <c r="B246" s="223"/>
      <c r="D246" s="212" t="s">
        <v>181</v>
      </c>
      <c r="E246" s="225" t="s">
        <v>5</v>
      </c>
      <c r="F246" s="226" t="s">
        <v>205</v>
      </c>
      <c r="H246" s="227">
        <v>60</v>
      </c>
      <c r="M246" s="223"/>
      <c r="N246" s="228"/>
      <c r="O246" s="229"/>
      <c r="P246" s="229"/>
      <c r="Q246" s="229"/>
      <c r="R246" s="229"/>
      <c r="S246" s="229"/>
      <c r="T246" s="229"/>
      <c r="U246" s="229"/>
      <c r="V246" s="229"/>
      <c r="W246" s="229"/>
      <c r="X246" s="230"/>
      <c r="AT246" s="225" t="s">
        <v>181</v>
      </c>
      <c r="AU246" s="225" t="s">
        <v>83</v>
      </c>
      <c r="AV246" s="224" t="s">
        <v>177</v>
      </c>
      <c r="AW246" s="224" t="s">
        <v>7</v>
      </c>
      <c r="AX246" s="224" t="s">
        <v>81</v>
      </c>
      <c r="AY246" s="225" t="s">
        <v>171</v>
      </c>
    </row>
    <row r="247" spans="2:65" s="45" customFormat="1" ht="16.5" customHeight="1" x14ac:dyDescent="0.3">
      <c r="B247" s="38"/>
      <c r="C247" s="201" t="s">
        <v>371</v>
      </c>
      <c r="D247" s="201" t="s">
        <v>173</v>
      </c>
      <c r="E247" s="202" t="s">
        <v>2902</v>
      </c>
      <c r="F247" s="203" t="s">
        <v>2903</v>
      </c>
      <c r="G247" s="204" t="s">
        <v>241</v>
      </c>
      <c r="H247" s="205">
        <v>60</v>
      </c>
      <c r="I247" s="7"/>
      <c r="J247" s="7"/>
      <c r="K247" s="206">
        <f>ROUND(P247*H247,2)</f>
        <v>0</v>
      </c>
      <c r="L247" s="203" t="s">
        <v>5</v>
      </c>
      <c r="M247" s="38"/>
      <c r="N247" s="207" t="s">
        <v>5</v>
      </c>
      <c r="O247" s="208" t="s">
        <v>42</v>
      </c>
      <c r="P247" s="144">
        <f>I247+J247</f>
        <v>0</v>
      </c>
      <c r="Q247" s="144">
        <f>ROUND(I247*H247,2)</f>
        <v>0</v>
      </c>
      <c r="R247" s="144">
        <f>ROUND(J247*H247,2)</f>
        <v>0</v>
      </c>
      <c r="S247" s="39"/>
      <c r="T247" s="209">
        <f>S247*H247</f>
        <v>0</v>
      </c>
      <c r="U247" s="209">
        <v>0</v>
      </c>
      <c r="V247" s="209">
        <f>U247*H247</f>
        <v>0</v>
      </c>
      <c r="W247" s="209">
        <v>0</v>
      </c>
      <c r="X247" s="210">
        <f>W247*H247</f>
        <v>0</v>
      </c>
      <c r="AR247" s="17" t="s">
        <v>177</v>
      </c>
      <c r="AT247" s="17" t="s">
        <v>173</v>
      </c>
      <c r="AU247" s="17" t="s">
        <v>83</v>
      </c>
      <c r="AY247" s="17" t="s">
        <v>171</v>
      </c>
      <c r="BE247" s="211">
        <f>IF(O247="základní",K247,0)</f>
        <v>0</v>
      </c>
      <c r="BF247" s="211">
        <f>IF(O247="snížená",K247,0)</f>
        <v>0</v>
      </c>
      <c r="BG247" s="211">
        <f>IF(O247="zákl. přenesená",K247,0)</f>
        <v>0</v>
      </c>
      <c r="BH247" s="211">
        <f>IF(O247="sníž. přenesená",K247,0)</f>
        <v>0</v>
      </c>
      <c r="BI247" s="211">
        <f>IF(O247="nulová",K247,0)</f>
        <v>0</v>
      </c>
      <c r="BJ247" s="17" t="s">
        <v>81</v>
      </c>
      <c r="BK247" s="211">
        <f>ROUND(P247*H247,2)</f>
        <v>0</v>
      </c>
      <c r="BL247" s="17" t="s">
        <v>177</v>
      </c>
      <c r="BM247" s="17" t="s">
        <v>626</v>
      </c>
    </row>
    <row r="248" spans="2:65" s="45" customFormat="1" ht="27" x14ac:dyDescent="0.3">
      <c r="B248" s="38"/>
      <c r="D248" s="212" t="s">
        <v>179</v>
      </c>
      <c r="F248" s="213" t="s">
        <v>2811</v>
      </c>
      <c r="M248" s="38"/>
      <c r="N248" s="214"/>
      <c r="O248" s="39"/>
      <c r="P248" s="39"/>
      <c r="Q248" s="39"/>
      <c r="R248" s="39"/>
      <c r="S248" s="39"/>
      <c r="T248" s="39"/>
      <c r="U248" s="39"/>
      <c r="V248" s="39"/>
      <c r="W248" s="39"/>
      <c r="X248" s="87"/>
      <c r="AT248" s="17" t="s">
        <v>179</v>
      </c>
      <c r="AU248" s="17" t="s">
        <v>83</v>
      </c>
    </row>
    <row r="249" spans="2:65" s="216" customFormat="1" ht="13.5" x14ac:dyDescent="0.3">
      <c r="B249" s="215"/>
      <c r="D249" s="212" t="s">
        <v>181</v>
      </c>
      <c r="E249" s="217" t="s">
        <v>5</v>
      </c>
      <c r="F249" s="218" t="s">
        <v>2835</v>
      </c>
      <c r="H249" s="219">
        <v>60</v>
      </c>
      <c r="M249" s="215"/>
      <c r="N249" s="220"/>
      <c r="O249" s="221"/>
      <c r="P249" s="221"/>
      <c r="Q249" s="221"/>
      <c r="R249" s="221"/>
      <c r="S249" s="221"/>
      <c r="T249" s="221"/>
      <c r="U249" s="221"/>
      <c r="V249" s="221"/>
      <c r="W249" s="221"/>
      <c r="X249" s="222"/>
      <c r="AT249" s="217" t="s">
        <v>181</v>
      </c>
      <c r="AU249" s="217" t="s">
        <v>83</v>
      </c>
      <c r="AV249" s="216" t="s">
        <v>83</v>
      </c>
      <c r="AW249" s="216" t="s">
        <v>7</v>
      </c>
      <c r="AX249" s="216" t="s">
        <v>73</v>
      </c>
      <c r="AY249" s="217" t="s">
        <v>171</v>
      </c>
    </row>
    <row r="250" spans="2:65" s="224" customFormat="1" ht="13.5" x14ac:dyDescent="0.3">
      <c r="B250" s="223"/>
      <c r="C250" s="229"/>
      <c r="D250" s="262" t="s">
        <v>181</v>
      </c>
      <c r="E250" s="265" t="s">
        <v>5</v>
      </c>
      <c r="F250" s="270" t="s">
        <v>205</v>
      </c>
      <c r="G250" s="229"/>
      <c r="H250" s="272">
        <v>60</v>
      </c>
      <c r="I250" s="229"/>
      <c r="J250" s="229"/>
      <c r="K250" s="229"/>
      <c r="L250" s="229"/>
      <c r="M250" s="223"/>
      <c r="N250" s="228"/>
      <c r="O250" s="229"/>
      <c r="P250" s="229"/>
      <c r="Q250" s="229"/>
      <c r="R250" s="229"/>
      <c r="S250" s="229"/>
      <c r="T250" s="229"/>
      <c r="U250" s="229"/>
      <c r="V250" s="229"/>
      <c r="W250" s="229"/>
      <c r="X250" s="230"/>
      <c r="AT250" s="225" t="s">
        <v>181</v>
      </c>
      <c r="AU250" s="225" t="s">
        <v>83</v>
      </c>
      <c r="AV250" s="224" t="s">
        <v>177</v>
      </c>
      <c r="AW250" s="224" t="s">
        <v>7</v>
      </c>
      <c r="AX250" s="224" t="s">
        <v>81</v>
      </c>
      <c r="AY250" s="225" t="s">
        <v>171</v>
      </c>
    </row>
    <row r="251" spans="2:65" s="45" customFormat="1" ht="16.5" customHeight="1" x14ac:dyDescent="0.3">
      <c r="B251" s="38"/>
      <c r="C251" s="201" t="s">
        <v>375</v>
      </c>
      <c r="D251" s="201" t="s">
        <v>173</v>
      </c>
      <c r="E251" s="202" t="s">
        <v>2904</v>
      </c>
      <c r="F251" s="203" t="s">
        <v>2905</v>
      </c>
      <c r="G251" s="204" t="s">
        <v>241</v>
      </c>
      <c r="H251" s="205">
        <v>25</v>
      </c>
      <c r="I251" s="7"/>
      <c r="J251" s="7"/>
      <c r="K251" s="206">
        <f>ROUND(P251*H251,2)</f>
        <v>0</v>
      </c>
      <c r="L251" s="203" t="s">
        <v>5</v>
      </c>
      <c r="M251" s="38"/>
      <c r="N251" s="207" t="s">
        <v>5</v>
      </c>
      <c r="O251" s="208" t="s">
        <v>42</v>
      </c>
      <c r="P251" s="144">
        <f>I251+J251</f>
        <v>0</v>
      </c>
      <c r="Q251" s="144">
        <f>ROUND(I251*H251,2)</f>
        <v>0</v>
      </c>
      <c r="R251" s="144">
        <f>ROUND(J251*H251,2)</f>
        <v>0</v>
      </c>
      <c r="S251" s="39"/>
      <c r="T251" s="209">
        <f>S251*H251</f>
        <v>0</v>
      </c>
      <c r="U251" s="209">
        <v>0</v>
      </c>
      <c r="V251" s="209">
        <f>U251*H251</f>
        <v>0</v>
      </c>
      <c r="W251" s="209">
        <v>0</v>
      </c>
      <c r="X251" s="210">
        <f>W251*H251</f>
        <v>0</v>
      </c>
      <c r="AR251" s="17" t="s">
        <v>177</v>
      </c>
      <c r="AT251" s="17" t="s">
        <v>173</v>
      </c>
      <c r="AU251" s="17" t="s">
        <v>83</v>
      </c>
      <c r="AY251" s="17" t="s">
        <v>171</v>
      </c>
      <c r="BE251" s="211">
        <f>IF(O251="základní",K251,0)</f>
        <v>0</v>
      </c>
      <c r="BF251" s="211">
        <f>IF(O251="snížená",K251,0)</f>
        <v>0</v>
      </c>
      <c r="BG251" s="211">
        <f>IF(O251="zákl. přenesená",K251,0)</f>
        <v>0</v>
      </c>
      <c r="BH251" s="211">
        <f>IF(O251="sníž. přenesená",K251,0)</f>
        <v>0</v>
      </c>
      <c r="BI251" s="211">
        <f>IF(O251="nulová",K251,0)</f>
        <v>0</v>
      </c>
      <c r="BJ251" s="17" t="s">
        <v>81</v>
      </c>
      <c r="BK251" s="211">
        <f>ROUND(P251*H251,2)</f>
        <v>0</v>
      </c>
      <c r="BL251" s="17" t="s">
        <v>177</v>
      </c>
      <c r="BM251" s="17" t="s">
        <v>630</v>
      </c>
    </row>
    <row r="252" spans="2:65" s="45" customFormat="1" ht="27" x14ac:dyDescent="0.3">
      <c r="B252" s="38"/>
      <c r="D252" s="212" t="s">
        <v>179</v>
      </c>
      <c r="F252" s="213" t="s">
        <v>2811</v>
      </c>
      <c r="M252" s="38"/>
      <c r="N252" s="214"/>
      <c r="O252" s="39"/>
      <c r="P252" s="39"/>
      <c r="Q252" s="39"/>
      <c r="R252" s="39"/>
      <c r="S252" s="39"/>
      <c r="T252" s="39"/>
      <c r="U252" s="39"/>
      <c r="V252" s="39"/>
      <c r="W252" s="39"/>
      <c r="X252" s="87"/>
      <c r="AT252" s="17" t="s">
        <v>179</v>
      </c>
      <c r="AU252" s="17" t="s">
        <v>83</v>
      </c>
    </row>
    <row r="253" spans="2:65" s="216" customFormat="1" ht="13.5" x14ac:dyDescent="0.3">
      <c r="B253" s="215"/>
      <c r="D253" s="212" t="s">
        <v>181</v>
      </c>
      <c r="E253" s="217" t="s">
        <v>5</v>
      </c>
      <c r="F253" s="218" t="s">
        <v>2906</v>
      </c>
      <c r="H253" s="219">
        <v>25</v>
      </c>
      <c r="M253" s="215"/>
      <c r="N253" s="220"/>
      <c r="O253" s="221"/>
      <c r="P253" s="221"/>
      <c r="Q253" s="221"/>
      <c r="R253" s="221"/>
      <c r="S253" s="221"/>
      <c r="T253" s="221"/>
      <c r="U253" s="221"/>
      <c r="V253" s="221"/>
      <c r="W253" s="221"/>
      <c r="X253" s="222"/>
      <c r="AT253" s="217" t="s">
        <v>181</v>
      </c>
      <c r="AU253" s="217" t="s">
        <v>83</v>
      </c>
      <c r="AV253" s="216" t="s">
        <v>83</v>
      </c>
      <c r="AW253" s="216" t="s">
        <v>7</v>
      </c>
      <c r="AX253" s="216" t="s">
        <v>73</v>
      </c>
      <c r="AY253" s="217" t="s">
        <v>171</v>
      </c>
    </row>
    <row r="254" spans="2:65" s="224" customFormat="1" ht="13.5" x14ac:dyDescent="0.3">
      <c r="B254" s="223"/>
      <c r="D254" s="212" t="s">
        <v>181</v>
      </c>
      <c r="E254" s="225" t="s">
        <v>5</v>
      </c>
      <c r="F254" s="226" t="s">
        <v>205</v>
      </c>
      <c r="H254" s="227">
        <v>25</v>
      </c>
      <c r="M254" s="223"/>
      <c r="N254" s="228"/>
      <c r="O254" s="229"/>
      <c r="P254" s="229"/>
      <c r="Q254" s="229"/>
      <c r="R254" s="229"/>
      <c r="S254" s="229"/>
      <c r="T254" s="229"/>
      <c r="U254" s="229"/>
      <c r="V254" s="229"/>
      <c r="W254" s="229"/>
      <c r="X254" s="230"/>
      <c r="AT254" s="225" t="s">
        <v>181</v>
      </c>
      <c r="AU254" s="225" t="s">
        <v>83</v>
      </c>
      <c r="AV254" s="224" t="s">
        <v>177</v>
      </c>
      <c r="AW254" s="224" t="s">
        <v>7</v>
      </c>
      <c r="AX254" s="224" t="s">
        <v>81</v>
      </c>
      <c r="AY254" s="225" t="s">
        <v>171</v>
      </c>
    </row>
    <row r="255" spans="2:65" s="45" customFormat="1" ht="16.5" customHeight="1" x14ac:dyDescent="0.3">
      <c r="B255" s="38"/>
      <c r="C255" s="201" t="s">
        <v>379</v>
      </c>
      <c r="D255" s="201" t="s">
        <v>173</v>
      </c>
      <c r="E255" s="202" t="s">
        <v>2907</v>
      </c>
      <c r="F255" s="203" t="s">
        <v>2908</v>
      </c>
      <c r="G255" s="204" t="s">
        <v>241</v>
      </c>
      <c r="H255" s="205">
        <v>185</v>
      </c>
      <c r="I255" s="7"/>
      <c r="J255" s="7"/>
      <c r="K255" s="206">
        <f>ROUND(P255*H255,2)</f>
        <v>0</v>
      </c>
      <c r="L255" s="203" t="s">
        <v>5</v>
      </c>
      <c r="M255" s="38"/>
      <c r="N255" s="207" t="s">
        <v>5</v>
      </c>
      <c r="O255" s="208" t="s">
        <v>42</v>
      </c>
      <c r="P255" s="144">
        <f>I255+J255</f>
        <v>0</v>
      </c>
      <c r="Q255" s="144">
        <f>ROUND(I255*H255,2)</f>
        <v>0</v>
      </c>
      <c r="R255" s="144">
        <f>ROUND(J255*H255,2)</f>
        <v>0</v>
      </c>
      <c r="S255" s="39"/>
      <c r="T255" s="209">
        <f>S255*H255</f>
        <v>0</v>
      </c>
      <c r="U255" s="209">
        <v>0</v>
      </c>
      <c r="V255" s="209">
        <f>U255*H255</f>
        <v>0</v>
      </c>
      <c r="W255" s="209">
        <v>0</v>
      </c>
      <c r="X255" s="210">
        <f>W255*H255</f>
        <v>0</v>
      </c>
      <c r="AR255" s="17" t="s">
        <v>177</v>
      </c>
      <c r="AT255" s="17" t="s">
        <v>173</v>
      </c>
      <c r="AU255" s="17" t="s">
        <v>83</v>
      </c>
      <c r="AY255" s="17" t="s">
        <v>171</v>
      </c>
      <c r="BE255" s="211">
        <f>IF(O255="základní",K255,0)</f>
        <v>0</v>
      </c>
      <c r="BF255" s="211">
        <f>IF(O255="snížená",K255,0)</f>
        <v>0</v>
      </c>
      <c r="BG255" s="211">
        <f>IF(O255="zákl. přenesená",K255,0)</f>
        <v>0</v>
      </c>
      <c r="BH255" s="211">
        <f>IF(O255="sníž. přenesená",K255,0)</f>
        <v>0</v>
      </c>
      <c r="BI255" s="211">
        <f>IF(O255="nulová",K255,0)</f>
        <v>0</v>
      </c>
      <c r="BJ255" s="17" t="s">
        <v>81</v>
      </c>
      <c r="BK255" s="211">
        <f>ROUND(P255*H255,2)</f>
        <v>0</v>
      </c>
      <c r="BL255" s="17" t="s">
        <v>177</v>
      </c>
      <c r="BM255" s="17" t="s">
        <v>633</v>
      </c>
    </row>
    <row r="256" spans="2:65" s="45" customFormat="1" ht="27" x14ac:dyDescent="0.3">
      <c r="B256" s="38"/>
      <c r="C256" s="39"/>
      <c r="D256" s="262" t="s">
        <v>179</v>
      </c>
      <c r="E256" s="39"/>
      <c r="F256" s="269" t="s">
        <v>2811</v>
      </c>
      <c r="G256" s="39"/>
      <c r="H256" s="39"/>
      <c r="I256" s="39"/>
      <c r="J256" s="39"/>
      <c r="K256" s="39"/>
      <c r="L256" s="39"/>
      <c r="M256" s="38"/>
      <c r="N256" s="214"/>
      <c r="O256" s="39"/>
      <c r="P256" s="39"/>
      <c r="Q256" s="39"/>
      <c r="R256" s="39"/>
      <c r="S256" s="39"/>
      <c r="T256" s="39"/>
      <c r="U256" s="39"/>
      <c r="V256" s="39"/>
      <c r="W256" s="39"/>
      <c r="X256" s="87"/>
      <c r="AT256" s="17" t="s">
        <v>179</v>
      </c>
      <c r="AU256" s="17" t="s">
        <v>83</v>
      </c>
    </row>
    <row r="257" spans="2:65" s="216" customFormat="1" ht="13.5" x14ac:dyDescent="0.3">
      <c r="B257" s="215"/>
      <c r="D257" s="212" t="s">
        <v>181</v>
      </c>
      <c r="E257" s="217" t="s">
        <v>5</v>
      </c>
      <c r="F257" s="218" t="s">
        <v>2909</v>
      </c>
      <c r="H257" s="219">
        <v>185</v>
      </c>
      <c r="M257" s="215"/>
      <c r="N257" s="220"/>
      <c r="O257" s="221"/>
      <c r="P257" s="221"/>
      <c r="Q257" s="221"/>
      <c r="R257" s="221"/>
      <c r="S257" s="221"/>
      <c r="T257" s="221"/>
      <c r="U257" s="221"/>
      <c r="V257" s="221"/>
      <c r="W257" s="221"/>
      <c r="X257" s="222"/>
      <c r="AT257" s="217" t="s">
        <v>181</v>
      </c>
      <c r="AU257" s="217" t="s">
        <v>83</v>
      </c>
      <c r="AV257" s="216" t="s">
        <v>83</v>
      </c>
      <c r="AW257" s="216" t="s">
        <v>7</v>
      </c>
      <c r="AX257" s="216" t="s">
        <v>73</v>
      </c>
      <c r="AY257" s="217" t="s">
        <v>171</v>
      </c>
    </row>
    <row r="258" spans="2:65" s="224" customFormat="1" ht="13.5" x14ac:dyDescent="0.3">
      <c r="B258" s="223"/>
      <c r="D258" s="212" t="s">
        <v>181</v>
      </c>
      <c r="E258" s="225" t="s">
        <v>5</v>
      </c>
      <c r="F258" s="226" t="s">
        <v>205</v>
      </c>
      <c r="H258" s="227">
        <v>185</v>
      </c>
      <c r="M258" s="223"/>
      <c r="N258" s="228"/>
      <c r="O258" s="229"/>
      <c r="P258" s="229"/>
      <c r="Q258" s="229"/>
      <c r="R258" s="229"/>
      <c r="S258" s="229"/>
      <c r="T258" s="229"/>
      <c r="U258" s="229"/>
      <c r="V258" s="229"/>
      <c r="W258" s="229"/>
      <c r="X258" s="230"/>
      <c r="AT258" s="225" t="s">
        <v>181</v>
      </c>
      <c r="AU258" s="225" t="s">
        <v>83</v>
      </c>
      <c r="AV258" s="224" t="s">
        <v>177</v>
      </c>
      <c r="AW258" s="224" t="s">
        <v>7</v>
      </c>
      <c r="AX258" s="224" t="s">
        <v>81</v>
      </c>
      <c r="AY258" s="225" t="s">
        <v>171</v>
      </c>
    </row>
    <row r="259" spans="2:65" s="45" customFormat="1" ht="16.5" customHeight="1" x14ac:dyDescent="0.3">
      <c r="B259" s="38"/>
      <c r="C259" s="201" t="s">
        <v>383</v>
      </c>
      <c r="D259" s="201" t="s">
        <v>173</v>
      </c>
      <c r="E259" s="202" t="s">
        <v>2910</v>
      </c>
      <c r="F259" s="203" t="s">
        <v>2911</v>
      </c>
      <c r="G259" s="204" t="s">
        <v>241</v>
      </c>
      <c r="H259" s="205">
        <v>185</v>
      </c>
      <c r="I259" s="7"/>
      <c r="J259" s="7"/>
      <c r="K259" s="206">
        <f>ROUND(P259*H259,2)</f>
        <v>0</v>
      </c>
      <c r="L259" s="203" t="s">
        <v>5</v>
      </c>
      <c r="M259" s="38"/>
      <c r="N259" s="207" t="s">
        <v>5</v>
      </c>
      <c r="O259" s="208" t="s">
        <v>42</v>
      </c>
      <c r="P259" s="144">
        <f>I259+J259</f>
        <v>0</v>
      </c>
      <c r="Q259" s="144">
        <f>ROUND(I259*H259,2)</f>
        <v>0</v>
      </c>
      <c r="R259" s="144">
        <f>ROUND(J259*H259,2)</f>
        <v>0</v>
      </c>
      <c r="S259" s="39"/>
      <c r="T259" s="209">
        <f>S259*H259</f>
        <v>0</v>
      </c>
      <c r="U259" s="209">
        <v>0</v>
      </c>
      <c r="V259" s="209">
        <f>U259*H259</f>
        <v>0</v>
      </c>
      <c r="W259" s="209">
        <v>0</v>
      </c>
      <c r="X259" s="210">
        <f>W259*H259</f>
        <v>0</v>
      </c>
      <c r="AR259" s="17" t="s">
        <v>177</v>
      </c>
      <c r="AT259" s="17" t="s">
        <v>173</v>
      </c>
      <c r="AU259" s="17" t="s">
        <v>83</v>
      </c>
      <c r="AY259" s="17" t="s">
        <v>171</v>
      </c>
      <c r="BE259" s="211">
        <f>IF(O259="základní",K259,0)</f>
        <v>0</v>
      </c>
      <c r="BF259" s="211">
        <f>IF(O259="snížená",K259,0)</f>
        <v>0</v>
      </c>
      <c r="BG259" s="211">
        <f>IF(O259="zákl. přenesená",K259,0)</f>
        <v>0</v>
      </c>
      <c r="BH259" s="211">
        <f>IF(O259="sníž. přenesená",K259,0)</f>
        <v>0</v>
      </c>
      <c r="BI259" s="211">
        <f>IF(O259="nulová",K259,0)</f>
        <v>0</v>
      </c>
      <c r="BJ259" s="17" t="s">
        <v>81</v>
      </c>
      <c r="BK259" s="211">
        <f>ROUND(P259*H259,2)</f>
        <v>0</v>
      </c>
      <c r="BL259" s="17" t="s">
        <v>177</v>
      </c>
      <c r="BM259" s="17" t="s">
        <v>638</v>
      </c>
    </row>
    <row r="260" spans="2:65" s="45" customFormat="1" ht="27" x14ac:dyDescent="0.3">
      <c r="B260" s="38"/>
      <c r="D260" s="212" t="s">
        <v>179</v>
      </c>
      <c r="F260" s="213" t="s">
        <v>2811</v>
      </c>
      <c r="M260" s="38"/>
      <c r="N260" s="214"/>
      <c r="O260" s="39"/>
      <c r="P260" s="39"/>
      <c r="Q260" s="39"/>
      <c r="R260" s="39"/>
      <c r="S260" s="39"/>
      <c r="T260" s="39"/>
      <c r="U260" s="39"/>
      <c r="V260" s="39"/>
      <c r="W260" s="39"/>
      <c r="X260" s="87"/>
      <c r="AT260" s="17" t="s">
        <v>179</v>
      </c>
      <c r="AU260" s="17" t="s">
        <v>83</v>
      </c>
    </row>
    <row r="261" spans="2:65" s="216" customFormat="1" ht="13.5" x14ac:dyDescent="0.3">
      <c r="B261" s="215"/>
      <c r="C261" s="221"/>
      <c r="D261" s="262" t="s">
        <v>181</v>
      </c>
      <c r="E261" s="267" t="s">
        <v>5</v>
      </c>
      <c r="F261" s="271" t="s">
        <v>2909</v>
      </c>
      <c r="G261" s="221"/>
      <c r="H261" s="273">
        <v>185</v>
      </c>
      <c r="I261" s="221"/>
      <c r="J261" s="221"/>
      <c r="K261" s="221"/>
      <c r="L261" s="221"/>
      <c r="M261" s="215"/>
      <c r="N261" s="220"/>
      <c r="O261" s="221"/>
      <c r="P261" s="221"/>
      <c r="Q261" s="221"/>
      <c r="R261" s="221"/>
      <c r="S261" s="221"/>
      <c r="T261" s="221"/>
      <c r="U261" s="221"/>
      <c r="V261" s="221"/>
      <c r="W261" s="221"/>
      <c r="X261" s="222"/>
      <c r="AT261" s="217" t="s">
        <v>181</v>
      </c>
      <c r="AU261" s="217" t="s">
        <v>83</v>
      </c>
      <c r="AV261" s="216" t="s">
        <v>83</v>
      </c>
      <c r="AW261" s="216" t="s">
        <v>7</v>
      </c>
      <c r="AX261" s="216" t="s">
        <v>73</v>
      </c>
      <c r="AY261" s="217" t="s">
        <v>171</v>
      </c>
    </row>
    <row r="262" spans="2:65" s="224" customFormat="1" ht="13.5" x14ac:dyDescent="0.3">
      <c r="B262" s="223"/>
      <c r="D262" s="212" t="s">
        <v>181</v>
      </c>
      <c r="E262" s="225" t="s">
        <v>5</v>
      </c>
      <c r="F262" s="226" t="s">
        <v>205</v>
      </c>
      <c r="H262" s="227">
        <v>185</v>
      </c>
      <c r="M262" s="223"/>
      <c r="N262" s="228"/>
      <c r="O262" s="229"/>
      <c r="P262" s="229"/>
      <c r="Q262" s="229"/>
      <c r="R262" s="229"/>
      <c r="S262" s="229"/>
      <c r="T262" s="229"/>
      <c r="U262" s="229"/>
      <c r="V262" s="229"/>
      <c r="W262" s="229"/>
      <c r="X262" s="230"/>
      <c r="AT262" s="225" t="s">
        <v>181</v>
      </c>
      <c r="AU262" s="225" t="s">
        <v>83</v>
      </c>
      <c r="AV262" s="224" t="s">
        <v>177</v>
      </c>
      <c r="AW262" s="224" t="s">
        <v>7</v>
      </c>
      <c r="AX262" s="224" t="s">
        <v>81</v>
      </c>
      <c r="AY262" s="225" t="s">
        <v>171</v>
      </c>
    </row>
    <row r="263" spans="2:65" s="45" customFormat="1" ht="16.5" customHeight="1" x14ac:dyDescent="0.3">
      <c r="B263" s="38"/>
      <c r="C263" s="201" t="s">
        <v>387</v>
      </c>
      <c r="D263" s="201" t="s">
        <v>173</v>
      </c>
      <c r="E263" s="202" t="s">
        <v>2912</v>
      </c>
      <c r="F263" s="203" t="s">
        <v>2913</v>
      </c>
      <c r="G263" s="204" t="s">
        <v>224</v>
      </c>
      <c r="H263" s="205">
        <v>2</v>
      </c>
      <c r="I263" s="7"/>
      <c r="J263" s="7"/>
      <c r="K263" s="206">
        <f>ROUND(P263*H263,2)</f>
        <v>0</v>
      </c>
      <c r="L263" s="203" t="s">
        <v>5</v>
      </c>
      <c r="M263" s="38"/>
      <c r="N263" s="207" t="s">
        <v>5</v>
      </c>
      <c r="O263" s="208" t="s">
        <v>42</v>
      </c>
      <c r="P263" s="144">
        <f>I263+J263</f>
        <v>0</v>
      </c>
      <c r="Q263" s="144">
        <f>ROUND(I263*H263,2)</f>
        <v>0</v>
      </c>
      <c r="R263" s="144">
        <f>ROUND(J263*H263,2)</f>
        <v>0</v>
      </c>
      <c r="S263" s="39"/>
      <c r="T263" s="209">
        <f>S263*H263</f>
        <v>0</v>
      </c>
      <c r="U263" s="209">
        <v>0</v>
      </c>
      <c r="V263" s="209">
        <f>U263*H263</f>
        <v>0</v>
      </c>
      <c r="W263" s="209">
        <v>0</v>
      </c>
      <c r="X263" s="210">
        <f>W263*H263</f>
        <v>0</v>
      </c>
      <c r="AR263" s="17" t="s">
        <v>177</v>
      </c>
      <c r="AT263" s="17" t="s">
        <v>173</v>
      </c>
      <c r="AU263" s="17" t="s">
        <v>83</v>
      </c>
      <c r="AY263" s="17" t="s">
        <v>171</v>
      </c>
      <c r="BE263" s="211">
        <f>IF(O263="základní",K263,0)</f>
        <v>0</v>
      </c>
      <c r="BF263" s="211">
        <f>IF(O263="snížená",K263,0)</f>
        <v>0</v>
      </c>
      <c r="BG263" s="211">
        <f>IF(O263="zákl. přenesená",K263,0)</f>
        <v>0</v>
      </c>
      <c r="BH263" s="211">
        <f>IF(O263="sníž. přenesená",K263,0)</f>
        <v>0</v>
      </c>
      <c r="BI263" s="211">
        <f>IF(O263="nulová",K263,0)</f>
        <v>0</v>
      </c>
      <c r="BJ263" s="17" t="s">
        <v>81</v>
      </c>
      <c r="BK263" s="211">
        <f>ROUND(P263*H263,2)</f>
        <v>0</v>
      </c>
      <c r="BL263" s="17" t="s">
        <v>177</v>
      </c>
      <c r="BM263" s="17" t="s">
        <v>746</v>
      </c>
    </row>
    <row r="264" spans="2:65" s="45" customFormat="1" ht="27" x14ac:dyDescent="0.3">
      <c r="B264" s="38"/>
      <c r="D264" s="212" t="s">
        <v>179</v>
      </c>
      <c r="F264" s="213" t="s">
        <v>2811</v>
      </c>
      <c r="M264" s="38"/>
      <c r="N264" s="214"/>
      <c r="O264" s="39"/>
      <c r="P264" s="39"/>
      <c r="Q264" s="39"/>
      <c r="R264" s="39"/>
      <c r="S264" s="39"/>
      <c r="T264" s="39"/>
      <c r="U264" s="39"/>
      <c r="V264" s="39"/>
      <c r="W264" s="39"/>
      <c r="X264" s="87"/>
      <c r="AT264" s="17" t="s">
        <v>179</v>
      </c>
      <c r="AU264" s="17" t="s">
        <v>83</v>
      </c>
    </row>
    <row r="265" spans="2:65" s="216" customFormat="1" ht="13.5" x14ac:dyDescent="0.3">
      <c r="B265" s="215"/>
      <c r="D265" s="212" t="s">
        <v>181</v>
      </c>
      <c r="E265" s="217" t="s">
        <v>5</v>
      </c>
      <c r="F265" s="218" t="s">
        <v>960</v>
      </c>
      <c r="H265" s="219">
        <v>2</v>
      </c>
      <c r="M265" s="215"/>
      <c r="N265" s="220"/>
      <c r="O265" s="221"/>
      <c r="P265" s="221"/>
      <c r="Q265" s="221"/>
      <c r="R265" s="221"/>
      <c r="S265" s="221"/>
      <c r="T265" s="221"/>
      <c r="U265" s="221"/>
      <c r="V265" s="221"/>
      <c r="W265" s="221"/>
      <c r="X265" s="222"/>
      <c r="AT265" s="217" t="s">
        <v>181</v>
      </c>
      <c r="AU265" s="217" t="s">
        <v>83</v>
      </c>
      <c r="AV265" s="216" t="s">
        <v>83</v>
      </c>
      <c r="AW265" s="216" t="s">
        <v>7</v>
      </c>
      <c r="AX265" s="216" t="s">
        <v>73</v>
      </c>
      <c r="AY265" s="217" t="s">
        <v>171</v>
      </c>
    </row>
    <row r="266" spans="2:65" s="224" customFormat="1" ht="13.5" x14ac:dyDescent="0.3">
      <c r="B266" s="223"/>
      <c r="C266" s="229"/>
      <c r="D266" s="262" t="s">
        <v>181</v>
      </c>
      <c r="E266" s="265" t="s">
        <v>5</v>
      </c>
      <c r="F266" s="270" t="s">
        <v>205</v>
      </c>
      <c r="G266" s="229"/>
      <c r="H266" s="272">
        <v>2</v>
      </c>
      <c r="I266" s="229"/>
      <c r="J266" s="229"/>
      <c r="K266" s="229"/>
      <c r="L266" s="229"/>
      <c r="M266" s="223"/>
      <c r="N266" s="228"/>
      <c r="O266" s="229"/>
      <c r="P266" s="229"/>
      <c r="Q266" s="229"/>
      <c r="R266" s="229"/>
      <c r="S266" s="229"/>
      <c r="T266" s="229"/>
      <c r="U266" s="229"/>
      <c r="V266" s="229"/>
      <c r="W266" s="229"/>
      <c r="X266" s="230"/>
      <c r="AT266" s="225" t="s">
        <v>181</v>
      </c>
      <c r="AU266" s="225" t="s">
        <v>83</v>
      </c>
      <c r="AV266" s="224" t="s">
        <v>177</v>
      </c>
      <c r="AW266" s="224" t="s">
        <v>7</v>
      </c>
      <c r="AX266" s="224" t="s">
        <v>81</v>
      </c>
      <c r="AY266" s="225" t="s">
        <v>171</v>
      </c>
    </row>
    <row r="267" spans="2:65" s="45" customFormat="1" ht="16.5" customHeight="1" x14ac:dyDescent="0.3">
      <c r="B267" s="38"/>
      <c r="C267" s="201" t="s">
        <v>392</v>
      </c>
      <c r="D267" s="201" t="s">
        <v>173</v>
      </c>
      <c r="E267" s="202" t="s">
        <v>2914</v>
      </c>
      <c r="F267" s="203" t="s">
        <v>2915</v>
      </c>
      <c r="G267" s="204" t="s">
        <v>2916</v>
      </c>
      <c r="H267" s="205">
        <v>6</v>
      </c>
      <c r="I267" s="7"/>
      <c r="J267" s="7"/>
      <c r="K267" s="206">
        <f>ROUND(P267*H267,2)</f>
        <v>0</v>
      </c>
      <c r="L267" s="203" t="s">
        <v>5</v>
      </c>
      <c r="M267" s="38"/>
      <c r="N267" s="207" t="s">
        <v>5</v>
      </c>
      <c r="O267" s="208" t="s">
        <v>42</v>
      </c>
      <c r="P267" s="144">
        <f>I267+J267</f>
        <v>0</v>
      </c>
      <c r="Q267" s="144">
        <f>ROUND(I267*H267,2)</f>
        <v>0</v>
      </c>
      <c r="R267" s="144">
        <f>ROUND(J267*H267,2)</f>
        <v>0</v>
      </c>
      <c r="S267" s="39"/>
      <c r="T267" s="209">
        <f>S267*H267</f>
        <v>0</v>
      </c>
      <c r="U267" s="209">
        <v>0</v>
      </c>
      <c r="V267" s="209">
        <f>U267*H267</f>
        <v>0</v>
      </c>
      <c r="W267" s="209">
        <v>0</v>
      </c>
      <c r="X267" s="210">
        <f>W267*H267</f>
        <v>0</v>
      </c>
      <c r="AR267" s="17" t="s">
        <v>177</v>
      </c>
      <c r="AT267" s="17" t="s">
        <v>173</v>
      </c>
      <c r="AU267" s="17" t="s">
        <v>83</v>
      </c>
      <c r="AY267" s="17" t="s">
        <v>171</v>
      </c>
      <c r="BE267" s="211">
        <f>IF(O267="základní",K267,0)</f>
        <v>0</v>
      </c>
      <c r="BF267" s="211">
        <f>IF(O267="snížená",K267,0)</f>
        <v>0</v>
      </c>
      <c r="BG267" s="211">
        <f>IF(O267="zákl. přenesená",K267,0)</f>
        <v>0</v>
      </c>
      <c r="BH267" s="211">
        <f>IF(O267="sníž. přenesená",K267,0)</f>
        <v>0</v>
      </c>
      <c r="BI267" s="211">
        <f>IF(O267="nulová",K267,0)</f>
        <v>0</v>
      </c>
      <c r="BJ267" s="17" t="s">
        <v>81</v>
      </c>
      <c r="BK267" s="211">
        <f>ROUND(P267*H267,2)</f>
        <v>0</v>
      </c>
      <c r="BL267" s="17" t="s">
        <v>177</v>
      </c>
      <c r="BM267" s="17" t="s">
        <v>749</v>
      </c>
    </row>
    <row r="268" spans="2:65" s="45" customFormat="1" ht="27" x14ac:dyDescent="0.3">
      <c r="B268" s="38"/>
      <c r="D268" s="212" t="s">
        <v>179</v>
      </c>
      <c r="F268" s="213" t="s">
        <v>2811</v>
      </c>
      <c r="M268" s="38"/>
      <c r="N268" s="214"/>
      <c r="O268" s="39"/>
      <c r="P268" s="39"/>
      <c r="Q268" s="39"/>
      <c r="R268" s="39"/>
      <c r="S268" s="39"/>
      <c r="T268" s="39"/>
      <c r="U268" s="39"/>
      <c r="V268" s="39"/>
      <c r="W268" s="39"/>
      <c r="X268" s="87"/>
      <c r="AT268" s="17" t="s">
        <v>179</v>
      </c>
      <c r="AU268" s="17" t="s">
        <v>83</v>
      </c>
    </row>
    <row r="269" spans="2:65" s="216" customFormat="1" ht="13.5" x14ac:dyDescent="0.3">
      <c r="B269" s="215"/>
      <c r="D269" s="212" t="s">
        <v>181</v>
      </c>
      <c r="E269" s="217" t="s">
        <v>5</v>
      </c>
      <c r="F269" s="218" t="s">
        <v>2864</v>
      </c>
      <c r="H269" s="219">
        <v>6</v>
      </c>
      <c r="M269" s="215"/>
      <c r="N269" s="220"/>
      <c r="O269" s="221"/>
      <c r="P269" s="221"/>
      <c r="Q269" s="221"/>
      <c r="R269" s="221"/>
      <c r="S269" s="221"/>
      <c r="T269" s="221"/>
      <c r="U269" s="221"/>
      <c r="V269" s="221"/>
      <c r="W269" s="221"/>
      <c r="X269" s="222"/>
      <c r="AT269" s="217" t="s">
        <v>181</v>
      </c>
      <c r="AU269" s="217" t="s">
        <v>83</v>
      </c>
      <c r="AV269" s="216" t="s">
        <v>83</v>
      </c>
      <c r="AW269" s="216" t="s">
        <v>7</v>
      </c>
      <c r="AX269" s="216" t="s">
        <v>81</v>
      </c>
      <c r="AY269" s="217" t="s">
        <v>171</v>
      </c>
    </row>
    <row r="270" spans="2:65" s="45" customFormat="1" ht="16.5" customHeight="1" x14ac:dyDescent="0.3">
      <c r="B270" s="38"/>
      <c r="C270" s="201" t="s">
        <v>399</v>
      </c>
      <c r="D270" s="201" t="s">
        <v>173</v>
      </c>
      <c r="E270" s="202" t="s">
        <v>2917</v>
      </c>
      <c r="F270" s="203" t="s">
        <v>2918</v>
      </c>
      <c r="G270" s="204" t="s">
        <v>937</v>
      </c>
      <c r="H270" s="205">
        <v>3</v>
      </c>
      <c r="I270" s="7"/>
      <c r="J270" s="7"/>
      <c r="K270" s="206">
        <f>ROUND(P270*H270,2)</f>
        <v>0</v>
      </c>
      <c r="L270" s="203" t="s">
        <v>5</v>
      </c>
      <c r="M270" s="38"/>
      <c r="N270" s="207" t="s">
        <v>5</v>
      </c>
      <c r="O270" s="208" t="s">
        <v>42</v>
      </c>
      <c r="P270" s="144">
        <f>I270+J270</f>
        <v>0</v>
      </c>
      <c r="Q270" s="144">
        <f>ROUND(I270*H270,2)</f>
        <v>0</v>
      </c>
      <c r="R270" s="144">
        <f>ROUND(J270*H270,2)</f>
        <v>0</v>
      </c>
      <c r="S270" s="39"/>
      <c r="T270" s="209">
        <f>S270*H270</f>
        <v>0</v>
      </c>
      <c r="U270" s="209">
        <v>0</v>
      </c>
      <c r="V270" s="209">
        <f>U270*H270</f>
        <v>0</v>
      </c>
      <c r="W270" s="209">
        <v>0</v>
      </c>
      <c r="X270" s="210">
        <f>W270*H270</f>
        <v>0</v>
      </c>
      <c r="AR270" s="17" t="s">
        <v>177</v>
      </c>
      <c r="AT270" s="17" t="s">
        <v>173</v>
      </c>
      <c r="AU270" s="17" t="s">
        <v>83</v>
      </c>
      <c r="AY270" s="17" t="s">
        <v>171</v>
      </c>
      <c r="BE270" s="211">
        <f>IF(O270="základní",K270,0)</f>
        <v>0</v>
      </c>
      <c r="BF270" s="211">
        <f>IF(O270="snížená",K270,0)</f>
        <v>0</v>
      </c>
      <c r="BG270" s="211">
        <f>IF(O270="zákl. přenesená",K270,0)</f>
        <v>0</v>
      </c>
      <c r="BH270" s="211">
        <f>IF(O270="sníž. přenesená",K270,0)</f>
        <v>0</v>
      </c>
      <c r="BI270" s="211">
        <f>IF(O270="nulová",K270,0)</f>
        <v>0</v>
      </c>
      <c r="BJ270" s="17" t="s">
        <v>81</v>
      </c>
      <c r="BK270" s="211">
        <f>ROUND(P270*H270,2)</f>
        <v>0</v>
      </c>
      <c r="BL270" s="17" t="s">
        <v>177</v>
      </c>
      <c r="BM270" s="17" t="s">
        <v>752</v>
      </c>
    </row>
    <row r="271" spans="2:65" s="45" customFormat="1" ht="27" x14ac:dyDescent="0.3">
      <c r="B271" s="38"/>
      <c r="D271" s="212" t="s">
        <v>179</v>
      </c>
      <c r="F271" s="213" t="s">
        <v>2811</v>
      </c>
      <c r="M271" s="38"/>
      <c r="N271" s="214"/>
      <c r="O271" s="39"/>
      <c r="P271" s="39"/>
      <c r="Q271" s="39"/>
      <c r="R271" s="39"/>
      <c r="S271" s="39"/>
      <c r="T271" s="39"/>
      <c r="U271" s="39"/>
      <c r="V271" s="39"/>
      <c r="W271" s="39"/>
      <c r="X271" s="87"/>
      <c r="AT271" s="17" t="s">
        <v>179</v>
      </c>
      <c r="AU271" s="17" t="s">
        <v>83</v>
      </c>
    </row>
    <row r="272" spans="2:65" s="216" customFormat="1" ht="13.5" x14ac:dyDescent="0.3">
      <c r="B272" s="215"/>
      <c r="C272" s="221"/>
      <c r="D272" s="262" t="s">
        <v>181</v>
      </c>
      <c r="E272" s="267" t="s">
        <v>5</v>
      </c>
      <c r="F272" s="271" t="s">
        <v>2765</v>
      </c>
      <c r="G272" s="221"/>
      <c r="H272" s="273">
        <v>3</v>
      </c>
      <c r="I272" s="221"/>
      <c r="J272" s="221"/>
      <c r="K272" s="221"/>
      <c r="L272" s="221"/>
      <c r="M272" s="215"/>
      <c r="N272" s="220"/>
      <c r="O272" s="221"/>
      <c r="P272" s="221"/>
      <c r="Q272" s="221"/>
      <c r="R272" s="221"/>
      <c r="S272" s="221"/>
      <c r="T272" s="221"/>
      <c r="U272" s="221"/>
      <c r="V272" s="221"/>
      <c r="W272" s="221"/>
      <c r="X272" s="222"/>
      <c r="AT272" s="217" t="s">
        <v>181</v>
      </c>
      <c r="AU272" s="217" t="s">
        <v>83</v>
      </c>
      <c r="AV272" s="216" t="s">
        <v>83</v>
      </c>
      <c r="AW272" s="216" t="s">
        <v>7</v>
      </c>
      <c r="AX272" s="216" t="s">
        <v>73</v>
      </c>
      <c r="AY272" s="217" t="s">
        <v>171</v>
      </c>
    </row>
    <row r="273" spans="2:65" s="224" customFormat="1" ht="13.5" x14ac:dyDescent="0.3">
      <c r="B273" s="223"/>
      <c r="D273" s="212" t="s">
        <v>181</v>
      </c>
      <c r="E273" s="225" t="s">
        <v>5</v>
      </c>
      <c r="F273" s="226" t="s">
        <v>205</v>
      </c>
      <c r="H273" s="227">
        <v>3</v>
      </c>
      <c r="M273" s="223"/>
      <c r="N273" s="228"/>
      <c r="O273" s="229"/>
      <c r="P273" s="229"/>
      <c r="Q273" s="229"/>
      <c r="R273" s="229"/>
      <c r="S273" s="229"/>
      <c r="T273" s="229"/>
      <c r="U273" s="229"/>
      <c r="V273" s="229"/>
      <c r="W273" s="229"/>
      <c r="X273" s="230"/>
      <c r="AT273" s="225" t="s">
        <v>181</v>
      </c>
      <c r="AU273" s="225" t="s">
        <v>83</v>
      </c>
      <c r="AV273" s="224" t="s">
        <v>177</v>
      </c>
      <c r="AW273" s="224" t="s">
        <v>7</v>
      </c>
      <c r="AX273" s="224" t="s">
        <v>81</v>
      </c>
      <c r="AY273" s="225" t="s">
        <v>171</v>
      </c>
    </row>
    <row r="274" spans="2:65" s="45" customFormat="1" ht="25.5" customHeight="1" x14ac:dyDescent="0.3">
      <c r="B274" s="38"/>
      <c r="C274" s="201" t="s">
        <v>404</v>
      </c>
      <c r="D274" s="201" t="s">
        <v>173</v>
      </c>
      <c r="E274" s="202" t="s">
        <v>2919</v>
      </c>
      <c r="F274" s="203" t="s">
        <v>2920</v>
      </c>
      <c r="G274" s="204" t="s">
        <v>224</v>
      </c>
      <c r="H274" s="205">
        <v>2</v>
      </c>
      <c r="I274" s="7"/>
      <c r="J274" s="7"/>
      <c r="K274" s="206">
        <f>ROUND(P274*H274,2)</f>
        <v>0</v>
      </c>
      <c r="L274" s="203" t="s">
        <v>5</v>
      </c>
      <c r="M274" s="38"/>
      <c r="N274" s="207" t="s">
        <v>5</v>
      </c>
      <c r="O274" s="208" t="s">
        <v>42</v>
      </c>
      <c r="P274" s="144">
        <f>I274+J274</f>
        <v>0</v>
      </c>
      <c r="Q274" s="144">
        <f>ROUND(I274*H274,2)</f>
        <v>0</v>
      </c>
      <c r="R274" s="144">
        <f>ROUND(J274*H274,2)</f>
        <v>0</v>
      </c>
      <c r="S274" s="39"/>
      <c r="T274" s="209">
        <f>S274*H274</f>
        <v>0</v>
      </c>
      <c r="U274" s="209">
        <v>0</v>
      </c>
      <c r="V274" s="209">
        <f>U274*H274</f>
        <v>0</v>
      </c>
      <c r="W274" s="209">
        <v>0</v>
      </c>
      <c r="X274" s="210">
        <f>W274*H274</f>
        <v>0</v>
      </c>
      <c r="AR274" s="17" t="s">
        <v>177</v>
      </c>
      <c r="AT274" s="17" t="s">
        <v>173</v>
      </c>
      <c r="AU274" s="17" t="s">
        <v>83</v>
      </c>
      <c r="AY274" s="17" t="s">
        <v>171</v>
      </c>
      <c r="BE274" s="211">
        <f>IF(O274="základní",K274,0)</f>
        <v>0</v>
      </c>
      <c r="BF274" s="211">
        <f>IF(O274="snížená",K274,0)</f>
        <v>0</v>
      </c>
      <c r="BG274" s="211">
        <f>IF(O274="zákl. přenesená",K274,0)</f>
        <v>0</v>
      </c>
      <c r="BH274" s="211">
        <f>IF(O274="sníž. přenesená",K274,0)</f>
        <v>0</v>
      </c>
      <c r="BI274" s="211">
        <f>IF(O274="nulová",K274,0)</f>
        <v>0</v>
      </c>
      <c r="BJ274" s="17" t="s">
        <v>81</v>
      </c>
      <c r="BK274" s="211">
        <f>ROUND(P274*H274,2)</f>
        <v>0</v>
      </c>
      <c r="BL274" s="17" t="s">
        <v>177</v>
      </c>
      <c r="BM274" s="17" t="s">
        <v>755</v>
      </c>
    </row>
    <row r="275" spans="2:65" s="45" customFormat="1" ht="27" x14ac:dyDescent="0.3">
      <c r="B275" s="38"/>
      <c r="D275" s="212" t="s">
        <v>179</v>
      </c>
      <c r="F275" s="213" t="s">
        <v>2811</v>
      </c>
      <c r="M275" s="38"/>
      <c r="N275" s="214"/>
      <c r="O275" s="39"/>
      <c r="P275" s="39"/>
      <c r="Q275" s="39"/>
      <c r="R275" s="39"/>
      <c r="S275" s="39"/>
      <c r="T275" s="39"/>
      <c r="U275" s="39"/>
      <c r="V275" s="39"/>
      <c r="W275" s="39"/>
      <c r="X275" s="87"/>
      <c r="AT275" s="17" t="s">
        <v>179</v>
      </c>
      <c r="AU275" s="17" t="s">
        <v>83</v>
      </c>
    </row>
    <row r="276" spans="2:65" s="216" customFormat="1" ht="13.5" x14ac:dyDescent="0.3">
      <c r="B276" s="215"/>
      <c r="C276" s="221"/>
      <c r="D276" s="262" t="s">
        <v>181</v>
      </c>
      <c r="E276" s="267" t="s">
        <v>5</v>
      </c>
      <c r="F276" s="271" t="s">
        <v>960</v>
      </c>
      <c r="G276" s="221"/>
      <c r="H276" s="273">
        <v>2</v>
      </c>
      <c r="I276" s="221"/>
      <c r="J276" s="221"/>
      <c r="K276" s="221"/>
      <c r="L276" s="221"/>
      <c r="M276" s="215"/>
      <c r="N276" s="220"/>
      <c r="O276" s="221"/>
      <c r="P276" s="221"/>
      <c r="Q276" s="221"/>
      <c r="R276" s="221"/>
      <c r="S276" s="221"/>
      <c r="T276" s="221"/>
      <c r="U276" s="221"/>
      <c r="V276" s="221"/>
      <c r="W276" s="221"/>
      <c r="X276" s="222"/>
      <c r="AT276" s="217" t="s">
        <v>181</v>
      </c>
      <c r="AU276" s="217" t="s">
        <v>83</v>
      </c>
      <c r="AV276" s="216" t="s">
        <v>83</v>
      </c>
      <c r="AW276" s="216" t="s">
        <v>7</v>
      </c>
      <c r="AX276" s="216" t="s">
        <v>73</v>
      </c>
      <c r="AY276" s="217" t="s">
        <v>171</v>
      </c>
    </row>
    <row r="277" spans="2:65" s="224" customFormat="1" ht="13.5" x14ac:dyDescent="0.3">
      <c r="B277" s="223"/>
      <c r="D277" s="212" t="s">
        <v>181</v>
      </c>
      <c r="E277" s="225" t="s">
        <v>5</v>
      </c>
      <c r="F277" s="226" t="s">
        <v>205</v>
      </c>
      <c r="H277" s="227">
        <v>2</v>
      </c>
      <c r="M277" s="223"/>
      <c r="N277" s="228"/>
      <c r="O277" s="229"/>
      <c r="P277" s="229"/>
      <c r="Q277" s="229"/>
      <c r="R277" s="229"/>
      <c r="S277" s="229"/>
      <c r="T277" s="229"/>
      <c r="U277" s="229"/>
      <c r="V277" s="229"/>
      <c r="W277" s="229"/>
      <c r="X277" s="230"/>
      <c r="AT277" s="225" t="s">
        <v>181</v>
      </c>
      <c r="AU277" s="225" t="s">
        <v>83</v>
      </c>
      <c r="AV277" s="224" t="s">
        <v>177</v>
      </c>
      <c r="AW277" s="224" t="s">
        <v>7</v>
      </c>
      <c r="AX277" s="224" t="s">
        <v>81</v>
      </c>
      <c r="AY277" s="225" t="s">
        <v>171</v>
      </c>
    </row>
    <row r="278" spans="2:65" s="45" customFormat="1" ht="16.5" customHeight="1" x14ac:dyDescent="0.3">
      <c r="B278" s="38"/>
      <c r="C278" s="201" t="s">
        <v>410</v>
      </c>
      <c r="D278" s="201" t="s">
        <v>173</v>
      </c>
      <c r="E278" s="202" t="s">
        <v>2921</v>
      </c>
      <c r="F278" s="203" t="s">
        <v>2922</v>
      </c>
      <c r="G278" s="204" t="s">
        <v>224</v>
      </c>
      <c r="H278" s="205">
        <v>3</v>
      </c>
      <c r="I278" s="7"/>
      <c r="J278" s="7"/>
      <c r="K278" s="206">
        <f>ROUND(P278*H278,2)</f>
        <v>0</v>
      </c>
      <c r="L278" s="203" t="s">
        <v>5</v>
      </c>
      <c r="M278" s="38"/>
      <c r="N278" s="207" t="s">
        <v>5</v>
      </c>
      <c r="O278" s="208" t="s">
        <v>42</v>
      </c>
      <c r="P278" s="144">
        <f>I278+J278</f>
        <v>0</v>
      </c>
      <c r="Q278" s="144">
        <f>ROUND(I278*H278,2)</f>
        <v>0</v>
      </c>
      <c r="R278" s="144">
        <f>ROUND(J278*H278,2)</f>
        <v>0</v>
      </c>
      <c r="S278" s="39"/>
      <c r="T278" s="209">
        <f>S278*H278</f>
        <v>0</v>
      </c>
      <c r="U278" s="209">
        <v>0</v>
      </c>
      <c r="V278" s="209">
        <f>U278*H278</f>
        <v>0</v>
      </c>
      <c r="W278" s="209">
        <v>0</v>
      </c>
      <c r="X278" s="210">
        <f>W278*H278</f>
        <v>0</v>
      </c>
      <c r="AR278" s="17" t="s">
        <v>177</v>
      </c>
      <c r="AT278" s="17" t="s">
        <v>173</v>
      </c>
      <c r="AU278" s="17" t="s">
        <v>83</v>
      </c>
      <c r="AY278" s="17" t="s">
        <v>171</v>
      </c>
      <c r="BE278" s="211">
        <f>IF(O278="základní",K278,0)</f>
        <v>0</v>
      </c>
      <c r="BF278" s="211">
        <f>IF(O278="snížená",K278,0)</f>
        <v>0</v>
      </c>
      <c r="BG278" s="211">
        <f>IF(O278="zákl. přenesená",K278,0)</f>
        <v>0</v>
      </c>
      <c r="BH278" s="211">
        <f>IF(O278="sníž. přenesená",K278,0)</f>
        <v>0</v>
      </c>
      <c r="BI278" s="211">
        <f>IF(O278="nulová",K278,0)</f>
        <v>0</v>
      </c>
      <c r="BJ278" s="17" t="s">
        <v>81</v>
      </c>
      <c r="BK278" s="211">
        <f>ROUND(P278*H278,2)</f>
        <v>0</v>
      </c>
      <c r="BL278" s="17" t="s">
        <v>177</v>
      </c>
      <c r="BM278" s="17" t="s">
        <v>759</v>
      </c>
    </row>
    <row r="279" spans="2:65" s="45" customFormat="1" ht="27" x14ac:dyDescent="0.3">
      <c r="B279" s="38"/>
      <c r="D279" s="212" t="s">
        <v>179</v>
      </c>
      <c r="F279" s="213" t="s">
        <v>2811</v>
      </c>
      <c r="M279" s="38"/>
      <c r="N279" s="214"/>
      <c r="O279" s="39"/>
      <c r="P279" s="39"/>
      <c r="Q279" s="39"/>
      <c r="R279" s="39"/>
      <c r="S279" s="39"/>
      <c r="T279" s="39"/>
      <c r="U279" s="39"/>
      <c r="V279" s="39"/>
      <c r="W279" s="39"/>
      <c r="X279" s="87"/>
      <c r="AT279" s="17" t="s">
        <v>179</v>
      </c>
      <c r="AU279" s="17" t="s">
        <v>83</v>
      </c>
    </row>
    <row r="280" spans="2:65" s="216" customFormat="1" ht="13.5" x14ac:dyDescent="0.3">
      <c r="B280" s="215"/>
      <c r="D280" s="212" t="s">
        <v>181</v>
      </c>
      <c r="E280" s="217" t="s">
        <v>5</v>
      </c>
      <c r="F280" s="218" t="s">
        <v>2765</v>
      </c>
      <c r="H280" s="219">
        <v>3</v>
      </c>
      <c r="M280" s="215"/>
      <c r="N280" s="220"/>
      <c r="O280" s="221"/>
      <c r="P280" s="221"/>
      <c r="Q280" s="221"/>
      <c r="R280" s="221"/>
      <c r="S280" s="221"/>
      <c r="T280" s="221"/>
      <c r="U280" s="221"/>
      <c r="V280" s="221"/>
      <c r="W280" s="221"/>
      <c r="X280" s="222"/>
      <c r="AT280" s="217" t="s">
        <v>181</v>
      </c>
      <c r="AU280" s="217" t="s">
        <v>83</v>
      </c>
      <c r="AV280" s="216" t="s">
        <v>83</v>
      </c>
      <c r="AW280" s="216" t="s">
        <v>7</v>
      </c>
      <c r="AX280" s="216" t="s">
        <v>73</v>
      </c>
      <c r="AY280" s="217" t="s">
        <v>171</v>
      </c>
    </row>
    <row r="281" spans="2:65" s="224" customFormat="1" ht="13.5" x14ac:dyDescent="0.3">
      <c r="B281" s="223"/>
      <c r="C281" s="229"/>
      <c r="D281" s="262" t="s">
        <v>181</v>
      </c>
      <c r="E281" s="265" t="s">
        <v>5</v>
      </c>
      <c r="F281" s="270" t="s">
        <v>205</v>
      </c>
      <c r="G281" s="229"/>
      <c r="H281" s="272">
        <v>3</v>
      </c>
      <c r="I281" s="229"/>
      <c r="J281" s="229"/>
      <c r="K281" s="229"/>
      <c r="L281" s="229"/>
      <c r="M281" s="223"/>
      <c r="N281" s="228"/>
      <c r="O281" s="229"/>
      <c r="P281" s="229"/>
      <c r="Q281" s="229"/>
      <c r="R281" s="229"/>
      <c r="S281" s="229"/>
      <c r="T281" s="229"/>
      <c r="U281" s="229"/>
      <c r="V281" s="229"/>
      <c r="W281" s="229"/>
      <c r="X281" s="230"/>
      <c r="AT281" s="225" t="s">
        <v>181</v>
      </c>
      <c r="AU281" s="225" t="s">
        <v>83</v>
      </c>
      <c r="AV281" s="224" t="s">
        <v>177</v>
      </c>
      <c r="AW281" s="224" t="s">
        <v>7</v>
      </c>
      <c r="AX281" s="224" t="s">
        <v>81</v>
      </c>
      <c r="AY281" s="225" t="s">
        <v>171</v>
      </c>
    </row>
    <row r="282" spans="2:65" s="45" customFormat="1" ht="16.5" customHeight="1" x14ac:dyDescent="0.3">
      <c r="B282" s="38"/>
      <c r="C282" s="201" t="s">
        <v>416</v>
      </c>
      <c r="D282" s="201" t="s">
        <v>173</v>
      </c>
      <c r="E282" s="202" t="s">
        <v>2923</v>
      </c>
      <c r="F282" s="203" t="s">
        <v>2924</v>
      </c>
      <c r="G282" s="204" t="s">
        <v>224</v>
      </c>
      <c r="H282" s="205">
        <v>1</v>
      </c>
      <c r="I282" s="7"/>
      <c r="J282" s="7"/>
      <c r="K282" s="206">
        <f>ROUND(P282*H282,2)</f>
        <v>0</v>
      </c>
      <c r="L282" s="203" t="s">
        <v>5</v>
      </c>
      <c r="M282" s="38"/>
      <c r="N282" s="207" t="s">
        <v>5</v>
      </c>
      <c r="O282" s="208" t="s">
        <v>42</v>
      </c>
      <c r="P282" s="144">
        <f>I282+J282</f>
        <v>0</v>
      </c>
      <c r="Q282" s="144">
        <f>ROUND(I282*H282,2)</f>
        <v>0</v>
      </c>
      <c r="R282" s="144">
        <f>ROUND(J282*H282,2)</f>
        <v>0</v>
      </c>
      <c r="S282" s="39"/>
      <c r="T282" s="209">
        <f>S282*H282</f>
        <v>0</v>
      </c>
      <c r="U282" s="209">
        <v>0</v>
      </c>
      <c r="V282" s="209">
        <f>U282*H282</f>
        <v>0</v>
      </c>
      <c r="W282" s="209">
        <v>0</v>
      </c>
      <c r="X282" s="210">
        <f>W282*H282</f>
        <v>0</v>
      </c>
      <c r="AR282" s="17" t="s">
        <v>177</v>
      </c>
      <c r="AT282" s="17" t="s">
        <v>173</v>
      </c>
      <c r="AU282" s="17" t="s">
        <v>83</v>
      </c>
      <c r="AY282" s="17" t="s">
        <v>171</v>
      </c>
      <c r="BE282" s="211">
        <f>IF(O282="základní",K282,0)</f>
        <v>0</v>
      </c>
      <c r="BF282" s="211">
        <f>IF(O282="snížená",K282,0)</f>
        <v>0</v>
      </c>
      <c r="BG282" s="211">
        <f>IF(O282="zákl. přenesená",K282,0)</f>
        <v>0</v>
      </c>
      <c r="BH282" s="211">
        <f>IF(O282="sníž. přenesená",K282,0)</f>
        <v>0</v>
      </c>
      <c r="BI282" s="211">
        <f>IF(O282="nulová",K282,0)</f>
        <v>0</v>
      </c>
      <c r="BJ282" s="17" t="s">
        <v>81</v>
      </c>
      <c r="BK282" s="211">
        <f>ROUND(P282*H282,2)</f>
        <v>0</v>
      </c>
      <c r="BL282" s="17" t="s">
        <v>177</v>
      </c>
      <c r="BM282" s="17" t="s">
        <v>762</v>
      </c>
    </row>
    <row r="283" spans="2:65" s="45" customFormat="1" ht="27" x14ac:dyDescent="0.3">
      <c r="B283" s="38"/>
      <c r="D283" s="212" t="s">
        <v>179</v>
      </c>
      <c r="F283" s="213" t="s">
        <v>2811</v>
      </c>
      <c r="M283" s="38"/>
      <c r="N283" s="214"/>
      <c r="O283" s="39"/>
      <c r="P283" s="39"/>
      <c r="Q283" s="39"/>
      <c r="R283" s="39"/>
      <c r="S283" s="39"/>
      <c r="T283" s="39"/>
      <c r="U283" s="39"/>
      <c r="V283" s="39"/>
      <c r="W283" s="39"/>
      <c r="X283" s="87"/>
      <c r="AT283" s="17" t="s">
        <v>179</v>
      </c>
      <c r="AU283" s="17" t="s">
        <v>83</v>
      </c>
    </row>
    <row r="284" spans="2:65" s="216" customFormat="1" ht="13.5" x14ac:dyDescent="0.3">
      <c r="B284" s="215"/>
      <c r="D284" s="212" t="s">
        <v>181</v>
      </c>
      <c r="E284" s="217" t="s">
        <v>5</v>
      </c>
      <c r="F284" s="218" t="s">
        <v>81</v>
      </c>
      <c r="H284" s="219">
        <v>1</v>
      </c>
      <c r="M284" s="215"/>
      <c r="N284" s="220"/>
      <c r="O284" s="221"/>
      <c r="P284" s="221"/>
      <c r="Q284" s="221"/>
      <c r="R284" s="221"/>
      <c r="S284" s="221"/>
      <c r="T284" s="221"/>
      <c r="U284" s="221"/>
      <c r="V284" s="221"/>
      <c r="W284" s="221"/>
      <c r="X284" s="222"/>
      <c r="AT284" s="217" t="s">
        <v>181</v>
      </c>
      <c r="AU284" s="217" t="s">
        <v>83</v>
      </c>
      <c r="AV284" s="216" t="s">
        <v>83</v>
      </c>
      <c r="AW284" s="216" t="s">
        <v>7</v>
      </c>
      <c r="AX284" s="216" t="s">
        <v>73</v>
      </c>
      <c r="AY284" s="217" t="s">
        <v>171</v>
      </c>
    </row>
    <row r="285" spans="2:65" s="224" customFormat="1" ht="13.5" x14ac:dyDescent="0.3">
      <c r="B285" s="223"/>
      <c r="D285" s="212" t="s">
        <v>181</v>
      </c>
      <c r="E285" s="225" t="s">
        <v>5</v>
      </c>
      <c r="F285" s="226" t="s">
        <v>205</v>
      </c>
      <c r="H285" s="227">
        <v>1</v>
      </c>
      <c r="M285" s="223"/>
      <c r="N285" s="228"/>
      <c r="O285" s="229"/>
      <c r="P285" s="229"/>
      <c r="Q285" s="229"/>
      <c r="R285" s="229"/>
      <c r="S285" s="229"/>
      <c r="T285" s="229"/>
      <c r="U285" s="229"/>
      <c r="V285" s="229"/>
      <c r="W285" s="229"/>
      <c r="X285" s="230"/>
      <c r="AT285" s="225" t="s">
        <v>181</v>
      </c>
      <c r="AU285" s="225" t="s">
        <v>83</v>
      </c>
      <c r="AV285" s="224" t="s">
        <v>177</v>
      </c>
      <c r="AW285" s="224" t="s">
        <v>7</v>
      </c>
      <c r="AX285" s="224" t="s">
        <v>81</v>
      </c>
      <c r="AY285" s="225" t="s">
        <v>171</v>
      </c>
    </row>
    <row r="286" spans="2:65" s="45" customFormat="1" ht="16.5" customHeight="1" x14ac:dyDescent="0.3">
      <c r="B286" s="38"/>
      <c r="C286" s="201" t="s">
        <v>422</v>
      </c>
      <c r="D286" s="201" t="s">
        <v>173</v>
      </c>
      <c r="E286" s="202" t="s">
        <v>2925</v>
      </c>
      <c r="F286" s="203" t="s">
        <v>2926</v>
      </c>
      <c r="G286" s="204" t="s">
        <v>224</v>
      </c>
      <c r="H286" s="205">
        <v>2</v>
      </c>
      <c r="I286" s="7"/>
      <c r="J286" s="7"/>
      <c r="K286" s="206">
        <f>ROUND(P286*H286,2)</f>
        <v>0</v>
      </c>
      <c r="L286" s="203" t="s">
        <v>5</v>
      </c>
      <c r="M286" s="38"/>
      <c r="N286" s="207" t="s">
        <v>5</v>
      </c>
      <c r="O286" s="208" t="s">
        <v>42</v>
      </c>
      <c r="P286" s="144">
        <f>I286+J286</f>
        <v>0</v>
      </c>
      <c r="Q286" s="144">
        <f>ROUND(I286*H286,2)</f>
        <v>0</v>
      </c>
      <c r="R286" s="144">
        <f>ROUND(J286*H286,2)</f>
        <v>0</v>
      </c>
      <c r="S286" s="39"/>
      <c r="T286" s="209">
        <f>S286*H286</f>
        <v>0</v>
      </c>
      <c r="U286" s="209">
        <v>0</v>
      </c>
      <c r="V286" s="209">
        <f>U286*H286</f>
        <v>0</v>
      </c>
      <c r="W286" s="209">
        <v>0</v>
      </c>
      <c r="X286" s="210">
        <f>W286*H286</f>
        <v>0</v>
      </c>
      <c r="AR286" s="17" t="s">
        <v>177</v>
      </c>
      <c r="AT286" s="17" t="s">
        <v>173</v>
      </c>
      <c r="AU286" s="17" t="s">
        <v>83</v>
      </c>
      <c r="AY286" s="17" t="s">
        <v>171</v>
      </c>
      <c r="BE286" s="211">
        <f>IF(O286="základní",K286,0)</f>
        <v>0</v>
      </c>
      <c r="BF286" s="211">
        <f>IF(O286="snížená",K286,0)</f>
        <v>0</v>
      </c>
      <c r="BG286" s="211">
        <f>IF(O286="zákl. přenesená",K286,0)</f>
        <v>0</v>
      </c>
      <c r="BH286" s="211">
        <f>IF(O286="sníž. přenesená",K286,0)</f>
        <v>0</v>
      </c>
      <c r="BI286" s="211">
        <f>IF(O286="nulová",K286,0)</f>
        <v>0</v>
      </c>
      <c r="BJ286" s="17" t="s">
        <v>81</v>
      </c>
      <c r="BK286" s="211">
        <f>ROUND(P286*H286,2)</f>
        <v>0</v>
      </c>
      <c r="BL286" s="17" t="s">
        <v>177</v>
      </c>
      <c r="BM286" s="17" t="s">
        <v>766</v>
      </c>
    </row>
    <row r="287" spans="2:65" s="45" customFormat="1" ht="27" x14ac:dyDescent="0.3">
      <c r="B287" s="38"/>
      <c r="C287" s="39"/>
      <c r="D287" s="262" t="s">
        <v>179</v>
      </c>
      <c r="E287" s="39"/>
      <c r="F287" s="269" t="s">
        <v>2811</v>
      </c>
      <c r="G287" s="39"/>
      <c r="H287" s="39"/>
      <c r="I287" s="39"/>
      <c r="J287" s="39"/>
      <c r="K287" s="39"/>
      <c r="L287" s="39"/>
      <c r="M287" s="38"/>
      <c r="N287" s="214"/>
      <c r="O287" s="39"/>
      <c r="P287" s="39"/>
      <c r="Q287" s="39"/>
      <c r="R287" s="39"/>
      <c r="S287" s="39"/>
      <c r="T287" s="39"/>
      <c r="U287" s="39"/>
      <c r="V287" s="39"/>
      <c r="W287" s="39"/>
      <c r="X287" s="87"/>
      <c r="AT287" s="17" t="s">
        <v>179</v>
      </c>
      <c r="AU287" s="17" t="s">
        <v>83</v>
      </c>
    </row>
    <row r="288" spans="2:65" s="216" customFormat="1" ht="13.5" x14ac:dyDescent="0.3">
      <c r="B288" s="215"/>
      <c r="D288" s="212" t="s">
        <v>181</v>
      </c>
      <c r="E288" s="217" t="s">
        <v>5</v>
      </c>
      <c r="F288" s="218" t="s">
        <v>960</v>
      </c>
      <c r="H288" s="219">
        <v>2</v>
      </c>
      <c r="M288" s="215"/>
      <c r="N288" s="220"/>
      <c r="O288" s="221"/>
      <c r="P288" s="221"/>
      <c r="Q288" s="221"/>
      <c r="R288" s="221"/>
      <c r="S288" s="221"/>
      <c r="T288" s="221"/>
      <c r="U288" s="221"/>
      <c r="V288" s="221"/>
      <c r="W288" s="221"/>
      <c r="X288" s="222"/>
      <c r="AT288" s="217" t="s">
        <v>181</v>
      </c>
      <c r="AU288" s="217" t="s">
        <v>83</v>
      </c>
      <c r="AV288" s="216" t="s">
        <v>83</v>
      </c>
      <c r="AW288" s="216" t="s">
        <v>7</v>
      </c>
      <c r="AX288" s="216" t="s">
        <v>73</v>
      </c>
      <c r="AY288" s="217" t="s">
        <v>171</v>
      </c>
    </row>
    <row r="289" spans="2:65" s="224" customFormat="1" ht="13.5" x14ac:dyDescent="0.3">
      <c r="B289" s="223"/>
      <c r="D289" s="212" t="s">
        <v>181</v>
      </c>
      <c r="E289" s="225" t="s">
        <v>5</v>
      </c>
      <c r="F289" s="226" t="s">
        <v>205</v>
      </c>
      <c r="H289" s="227">
        <v>2</v>
      </c>
      <c r="M289" s="223"/>
      <c r="N289" s="228"/>
      <c r="O289" s="229"/>
      <c r="P289" s="229"/>
      <c r="Q289" s="229"/>
      <c r="R289" s="229"/>
      <c r="S289" s="229"/>
      <c r="T289" s="229"/>
      <c r="U289" s="229"/>
      <c r="V289" s="229"/>
      <c r="W289" s="229"/>
      <c r="X289" s="230"/>
      <c r="AT289" s="225" t="s">
        <v>181</v>
      </c>
      <c r="AU289" s="225" t="s">
        <v>83</v>
      </c>
      <c r="AV289" s="224" t="s">
        <v>177</v>
      </c>
      <c r="AW289" s="224" t="s">
        <v>7</v>
      </c>
      <c r="AX289" s="224" t="s">
        <v>81</v>
      </c>
      <c r="AY289" s="225" t="s">
        <v>171</v>
      </c>
    </row>
    <row r="290" spans="2:65" s="45" customFormat="1" ht="25.5" customHeight="1" x14ac:dyDescent="0.3">
      <c r="B290" s="38"/>
      <c r="C290" s="201" t="s">
        <v>426</v>
      </c>
      <c r="D290" s="201" t="s">
        <v>173</v>
      </c>
      <c r="E290" s="202" t="s">
        <v>2927</v>
      </c>
      <c r="F290" s="203" t="s">
        <v>2928</v>
      </c>
      <c r="G290" s="204" t="s">
        <v>224</v>
      </c>
      <c r="H290" s="205">
        <v>1</v>
      </c>
      <c r="I290" s="7"/>
      <c r="J290" s="7"/>
      <c r="K290" s="206">
        <f>ROUND(P290*H290,2)</f>
        <v>0</v>
      </c>
      <c r="L290" s="203" t="s">
        <v>5</v>
      </c>
      <c r="M290" s="38"/>
      <c r="N290" s="207" t="s">
        <v>5</v>
      </c>
      <c r="O290" s="208" t="s">
        <v>42</v>
      </c>
      <c r="P290" s="144">
        <f>I290+J290</f>
        <v>0</v>
      </c>
      <c r="Q290" s="144">
        <f>ROUND(I290*H290,2)</f>
        <v>0</v>
      </c>
      <c r="R290" s="144">
        <f>ROUND(J290*H290,2)</f>
        <v>0</v>
      </c>
      <c r="S290" s="39"/>
      <c r="T290" s="209">
        <f>S290*H290</f>
        <v>0</v>
      </c>
      <c r="U290" s="209">
        <v>0</v>
      </c>
      <c r="V290" s="209">
        <f>U290*H290</f>
        <v>0</v>
      </c>
      <c r="W290" s="209">
        <v>0</v>
      </c>
      <c r="X290" s="210">
        <f>W290*H290</f>
        <v>0</v>
      </c>
      <c r="AR290" s="17" t="s">
        <v>177</v>
      </c>
      <c r="AT290" s="17" t="s">
        <v>173</v>
      </c>
      <c r="AU290" s="17" t="s">
        <v>83</v>
      </c>
      <c r="AY290" s="17" t="s">
        <v>171</v>
      </c>
      <c r="BE290" s="211">
        <f>IF(O290="základní",K290,0)</f>
        <v>0</v>
      </c>
      <c r="BF290" s="211">
        <f>IF(O290="snížená",K290,0)</f>
        <v>0</v>
      </c>
      <c r="BG290" s="211">
        <f>IF(O290="zákl. přenesená",K290,0)</f>
        <v>0</v>
      </c>
      <c r="BH290" s="211">
        <f>IF(O290="sníž. přenesená",K290,0)</f>
        <v>0</v>
      </c>
      <c r="BI290" s="211">
        <f>IF(O290="nulová",K290,0)</f>
        <v>0</v>
      </c>
      <c r="BJ290" s="17" t="s">
        <v>81</v>
      </c>
      <c r="BK290" s="211">
        <f>ROUND(P290*H290,2)</f>
        <v>0</v>
      </c>
      <c r="BL290" s="17" t="s">
        <v>177</v>
      </c>
      <c r="BM290" s="17" t="s">
        <v>769</v>
      </c>
    </row>
    <row r="291" spans="2:65" s="45" customFormat="1" ht="27" x14ac:dyDescent="0.3">
      <c r="B291" s="38"/>
      <c r="D291" s="212" t="s">
        <v>179</v>
      </c>
      <c r="F291" s="213" t="s">
        <v>2811</v>
      </c>
      <c r="M291" s="38"/>
      <c r="N291" s="214"/>
      <c r="O291" s="39"/>
      <c r="P291" s="39"/>
      <c r="Q291" s="39"/>
      <c r="R291" s="39"/>
      <c r="S291" s="39"/>
      <c r="T291" s="39"/>
      <c r="U291" s="39"/>
      <c r="V291" s="39"/>
      <c r="W291" s="39"/>
      <c r="X291" s="87"/>
      <c r="AT291" s="17" t="s">
        <v>179</v>
      </c>
      <c r="AU291" s="17" t="s">
        <v>83</v>
      </c>
    </row>
    <row r="292" spans="2:65" s="216" customFormat="1" ht="13.5" x14ac:dyDescent="0.3">
      <c r="B292" s="215"/>
      <c r="C292" s="221"/>
      <c r="D292" s="262" t="s">
        <v>181</v>
      </c>
      <c r="E292" s="267" t="s">
        <v>5</v>
      </c>
      <c r="F292" s="271" t="s">
        <v>81</v>
      </c>
      <c r="G292" s="221"/>
      <c r="H292" s="273">
        <v>1</v>
      </c>
      <c r="I292" s="221"/>
      <c r="J292" s="221"/>
      <c r="K292" s="221"/>
      <c r="L292" s="221"/>
      <c r="M292" s="215"/>
      <c r="N292" s="220"/>
      <c r="O292" s="221"/>
      <c r="P292" s="221"/>
      <c r="Q292" s="221"/>
      <c r="R292" s="221"/>
      <c r="S292" s="221"/>
      <c r="T292" s="221"/>
      <c r="U292" s="221"/>
      <c r="V292" s="221"/>
      <c r="W292" s="221"/>
      <c r="X292" s="222"/>
      <c r="AT292" s="217" t="s">
        <v>181</v>
      </c>
      <c r="AU292" s="217" t="s">
        <v>83</v>
      </c>
      <c r="AV292" s="216" t="s">
        <v>83</v>
      </c>
      <c r="AW292" s="216" t="s">
        <v>7</v>
      </c>
      <c r="AX292" s="216" t="s">
        <v>73</v>
      </c>
      <c r="AY292" s="217" t="s">
        <v>171</v>
      </c>
    </row>
    <row r="293" spans="2:65" s="224" customFormat="1" ht="13.5" x14ac:dyDescent="0.3">
      <c r="B293" s="223"/>
      <c r="D293" s="212" t="s">
        <v>181</v>
      </c>
      <c r="E293" s="225" t="s">
        <v>5</v>
      </c>
      <c r="F293" s="226" t="s">
        <v>205</v>
      </c>
      <c r="H293" s="227">
        <v>1</v>
      </c>
      <c r="M293" s="223"/>
      <c r="N293" s="228"/>
      <c r="O293" s="229"/>
      <c r="P293" s="229"/>
      <c r="Q293" s="229"/>
      <c r="R293" s="229"/>
      <c r="S293" s="229"/>
      <c r="T293" s="229"/>
      <c r="U293" s="229"/>
      <c r="V293" s="229"/>
      <c r="W293" s="229"/>
      <c r="X293" s="230"/>
      <c r="AT293" s="225" t="s">
        <v>181</v>
      </c>
      <c r="AU293" s="225" t="s">
        <v>83</v>
      </c>
      <c r="AV293" s="224" t="s">
        <v>177</v>
      </c>
      <c r="AW293" s="224" t="s">
        <v>7</v>
      </c>
      <c r="AX293" s="224" t="s">
        <v>81</v>
      </c>
      <c r="AY293" s="225" t="s">
        <v>171</v>
      </c>
    </row>
    <row r="294" spans="2:65" s="45" customFormat="1" ht="16.5" customHeight="1" x14ac:dyDescent="0.3">
      <c r="B294" s="38"/>
      <c r="C294" s="201" t="s">
        <v>431</v>
      </c>
      <c r="D294" s="201" t="s">
        <v>173</v>
      </c>
      <c r="E294" s="202" t="s">
        <v>2929</v>
      </c>
      <c r="F294" s="203" t="s">
        <v>2930</v>
      </c>
      <c r="G294" s="204" t="s">
        <v>224</v>
      </c>
      <c r="H294" s="205">
        <v>1</v>
      </c>
      <c r="I294" s="7"/>
      <c r="J294" s="7"/>
      <c r="K294" s="206">
        <f>ROUND(P294*H294,2)</f>
        <v>0</v>
      </c>
      <c r="L294" s="203" t="s">
        <v>5</v>
      </c>
      <c r="M294" s="38"/>
      <c r="N294" s="207" t="s">
        <v>5</v>
      </c>
      <c r="O294" s="208" t="s">
        <v>42</v>
      </c>
      <c r="P294" s="144">
        <f>I294+J294</f>
        <v>0</v>
      </c>
      <c r="Q294" s="144">
        <f>ROUND(I294*H294,2)</f>
        <v>0</v>
      </c>
      <c r="R294" s="144">
        <f>ROUND(J294*H294,2)</f>
        <v>0</v>
      </c>
      <c r="S294" s="39"/>
      <c r="T294" s="209">
        <f>S294*H294</f>
        <v>0</v>
      </c>
      <c r="U294" s="209">
        <v>0</v>
      </c>
      <c r="V294" s="209">
        <f>U294*H294</f>
        <v>0</v>
      </c>
      <c r="W294" s="209">
        <v>0</v>
      </c>
      <c r="X294" s="210">
        <f>W294*H294</f>
        <v>0</v>
      </c>
      <c r="AR294" s="17" t="s">
        <v>177</v>
      </c>
      <c r="AT294" s="17" t="s">
        <v>173</v>
      </c>
      <c r="AU294" s="17" t="s">
        <v>83</v>
      </c>
      <c r="AY294" s="17" t="s">
        <v>171</v>
      </c>
      <c r="BE294" s="211">
        <f>IF(O294="základní",K294,0)</f>
        <v>0</v>
      </c>
      <c r="BF294" s="211">
        <f>IF(O294="snížená",K294,0)</f>
        <v>0</v>
      </c>
      <c r="BG294" s="211">
        <f>IF(O294="zákl. přenesená",K294,0)</f>
        <v>0</v>
      </c>
      <c r="BH294" s="211">
        <f>IF(O294="sníž. přenesená",K294,0)</f>
        <v>0</v>
      </c>
      <c r="BI294" s="211">
        <f>IF(O294="nulová",K294,0)</f>
        <v>0</v>
      </c>
      <c r="BJ294" s="17" t="s">
        <v>81</v>
      </c>
      <c r="BK294" s="211">
        <f>ROUND(P294*H294,2)</f>
        <v>0</v>
      </c>
      <c r="BL294" s="17" t="s">
        <v>177</v>
      </c>
      <c r="BM294" s="17" t="s">
        <v>772</v>
      </c>
    </row>
    <row r="295" spans="2:65" s="45" customFormat="1" ht="27" x14ac:dyDescent="0.3">
      <c r="B295" s="38"/>
      <c r="D295" s="212" t="s">
        <v>179</v>
      </c>
      <c r="F295" s="213" t="s">
        <v>2811</v>
      </c>
      <c r="M295" s="38"/>
      <c r="N295" s="214"/>
      <c r="O295" s="39"/>
      <c r="P295" s="39"/>
      <c r="Q295" s="39"/>
      <c r="R295" s="39"/>
      <c r="S295" s="39"/>
      <c r="T295" s="39"/>
      <c r="U295" s="39"/>
      <c r="V295" s="39"/>
      <c r="W295" s="39"/>
      <c r="X295" s="87"/>
      <c r="AT295" s="17" t="s">
        <v>179</v>
      </c>
      <c r="AU295" s="17" t="s">
        <v>83</v>
      </c>
    </row>
    <row r="296" spans="2:65" s="216" customFormat="1" ht="13.5" x14ac:dyDescent="0.3">
      <c r="B296" s="215"/>
      <c r="D296" s="212" t="s">
        <v>181</v>
      </c>
      <c r="E296" s="217" t="s">
        <v>5</v>
      </c>
      <c r="F296" s="218" t="s">
        <v>81</v>
      </c>
      <c r="H296" s="219">
        <v>1</v>
      </c>
      <c r="M296" s="215"/>
      <c r="N296" s="220"/>
      <c r="O296" s="221"/>
      <c r="P296" s="221"/>
      <c r="Q296" s="221"/>
      <c r="R296" s="221"/>
      <c r="S296" s="221"/>
      <c r="T296" s="221"/>
      <c r="U296" s="221"/>
      <c r="V296" s="221"/>
      <c r="W296" s="221"/>
      <c r="X296" s="222"/>
      <c r="AT296" s="217" t="s">
        <v>181</v>
      </c>
      <c r="AU296" s="217" t="s">
        <v>83</v>
      </c>
      <c r="AV296" s="216" t="s">
        <v>83</v>
      </c>
      <c r="AW296" s="216" t="s">
        <v>7</v>
      </c>
      <c r="AX296" s="216" t="s">
        <v>73</v>
      </c>
      <c r="AY296" s="217" t="s">
        <v>171</v>
      </c>
    </row>
    <row r="297" spans="2:65" s="224" customFormat="1" ht="13.5" x14ac:dyDescent="0.3">
      <c r="B297" s="223"/>
      <c r="C297" s="229"/>
      <c r="D297" s="262" t="s">
        <v>181</v>
      </c>
      <c r="E297" s="265" t="s">
        <v>5</v>
      </c>
      <c r="F297" s="270" t="s">
        <v>205</v>
      </c>
      <c r="G297" s="229"/>
      <c r="H297" s="272">
        <v>1</v>
      </c>
      <c r="I297" s="229"/>
      <c r="J297" s="229"/>
      <c r="K297" s="229"/>
      <c r="L297" s="229"/>
      <c r="M297" s="223"/>
      <c r="N297" s="228"/>
      <c r="O297" s="229"/>
      <c r="P297" s="229"/>
      <c r="Q297" s="229"/>
      <c r="R297" s="229"/>
      <c r="S297" s="229"/>
      <c r="T297" s="229"/>
      <c r="U297" s="229"/>
      <c r="V297" s="229"/>
      <c r="W297" s="229"/>
      <c r="X297" s="230"/>
      <c r="AT297" s="225" t="s">
        <v>181</v>
      </c>
      <c r="AU297" s="225" t="s">
        <v>83</v>
      </c>
      <c r="AV297" s="224" t="s">
        <v>177</v>
      </c>
      <c r="AW297" s="224" t="s">
        <v>7</v>
      </c>
      <c r="AX297" s="224" t="s">
        <v>81</v>
      </c>
      <c r="AY297" s="225" t="s">
        <v>171</v>
      </c>
    </row>
    <row r="298" spans="2:65" s="45" customFormat="1" ht="38.25" customHeight="1" x14ac:dyDescent="0.3">
      <c r="B298" s="38"/>
      <c r="C298" s="201" t="s">
        <v>438</v>
      </c>
      <c r="D298" s="201" t="s">
        <v>173</v>
      </c>
      <c r="E298" s="202" t="s">
        <v>2931</v>
      </c>
      <c r="F298" s="203" t="s">
        <v>2932</v>
      </c>
      <c r="G298" s="204" t="s">
        <v>224</v>
      </c>
      <c r="H298" s="205">
        <v>1</v>
      </c>
      <c r="I298" s="7"/>
      <c r="J298" s="7"/>
      <c r="K298" s="206">
        <f>ROUND(P298*H298,2)</f>
        <v>0</v>
      </c>
      <c r="L298" s="203" t="s">
        <v>5</v>
      </c>
      <c r="M298" s="38"/>
      <c r="N298" s="207" t="s">
        <v>5</v>
      </c>
      <c r="O298" s="208" t="s">
        <v>42</v>
      </c>
      <c r="P298" s="144">
        <f>I298+J298</f>
        <v>0</v>
      </c>
      <c r="Q298" s="144">
        <f>ROUND(I298*H298,2)</f>
        <v>0</v>
      </c>
      <c r="R298" s="144">
        <f>ROUND(J298*H298,2)</f>
        <v>0</v>
      </c>
      <c r="S298" s="39"/>
      <c r="T298" s="209">
        <f>S298*H298</f>
        <v>0</v>
      </c>
      <c r="U298" s="209">
        <v>0</v>
      </c>
      <c r="V298" s="209">
        <f>U298*H298</f>
        <v>0</v>
      </c>
      <c r="W298" s="209">
        <v>0</v>
      </c>
      <c r="X298" s="210">
        <f>W298*H298</f>
        <v>0</v>
      </c>
      <c r="AR298" s="17" t="s">
        <v>177</v>
      </c>
      <c r="AT298" s="17" t="s">
        <v>173</v>
      </c>
      <c r="AU298" s="17" t="s">
        <v>83</v>
      </c>
      <c r="AY298" s="17" t="s">
        <v>171</v>
      </c>
      <c r="BE298" s="211">
        <f>IF(O298="základní",K298,0)</f>
        <v>0</v>
      </c>
      <c r="BF298" s="211">
        <f>IF(O298="snížená",K298,0)</f>
        <v>0</v>
      </c>
      <c r="BG298" s="211">
        <f>IF(O298="zákl. přenesená",K298,0)</f>
        <v>0</v>
      </c>
      <c r="BH298" s="211">
        <f>IF(O298="sníž. přenesená",K298,0)</f>
        <v>0</v>
      </c>
      <c r="BI298" s="211">
        <f>IF(O298="nulová",K298,0)</f>
        <v>0</v>
      </c>
      <c r="BJ298" s="17" t="s">
        <v>81</v>
      </c>
      <c r="BK298" s="211">
        <f>ROUND(P298*H298,2)</f>
        <v>0</v>
      </c>
      <c r="BL298" s="17" t="s">
        <v>177</v>
      </c>
      <c r="BM298" s="17" t="s">
        <v>775</v>
      </c>
    </row>
    <row r="299" spans="2:65" s="45" customFormat="1" ht="27" x14ac:dyDescent="0.3">
      <c r="B299" s="38"/>
      <c r="D299" s="212" t="s">
        <v>179</v>
      </c>
      <c r="F299" s="213" t="s">
        <v>2811</v>
      </c>
      <c r="M299" s="38"/>
      <c r="N299" s="214"/>
      <c r="O299" s="39"/>
      <c r="P299" s="39"/>
      <c r="Q299" s="39"/>
      <c r="R299" s="39"/>
      <c r="S299" s="39"/>
      <c r="T299" s="39"/>
      <c r="U299" s="39"/>
      <c r="V299" s="39"/>
      <c r="W299" s="39"/>
      <c r="X299" s="87"/>
      <c r="AT299" s="17" t="s">
        <v>179</v>
      </c>
      <c r="AU299" s="17" t="s">
        <v>83</v>
      </c>
    </row>
    <row r="300" spans="2:65" s="216" customFormat="1" ht="13.5" x14ac:dyDescent="0.3">
      <c r="B300" s="215"/>
      <c r="D300" s="212" t="s">
        <v>181</v>
      </c>
      <c r="E300" s="217" t="s">
        <v>5</v>
      </c>
      <c r="F300" s="218" t="s">
        <v>81</v>
      </c>
      <c r="H300" s="219">
        <v>1</v>
      </c>
      <c r="M300" s="215"/>
      <c r="N300" s="220"/>
      <c r="O300" s="221"/>
      <c r="P300" s="221"/>
      <c r="Q300" s="221"/>
      <c r="R300" s="221"/>
      <c r="S300" s="221"/>
      <c r="T300" s="221"/>
      <c r="U300" s="221"/>
      <c r="V300" s="221"/>
      <c r="W300" s="221"/>
      <c r="X300" s="222"/>
      <c r="AT300" s="217" t="s">
        <v>181</v>
      </c>
      <c r="AU300" s="217" t="s">
        <v>83</v>
      </c>
      <c r="AV300" s="216" t="s">
        <v>83</v>
      </c>
      <c r="AW300" s="216" t="s">
        <v>7</v>
      </c>
      <c r="AX300" s="216" t="s">
        <v>73</v>
      </c>
      <c r="AY300" s="217" t="s">
        <v>171</v>
      </c>
    </row>
    <row r="301" spans="2:65" s="224" customFormat="1" ht="13.5" x14ac:dyDescent="0.3">
      <c r="B301" s="223"/>
      <c r="D301" s="212" t="s">
        <v>181</v>
      </c>
      <c r="E301" s="225" t="s">
        <v>5</v>
      </c>
      <c r="F301" s="226" t="s">
        <v>205</v>
      </c>
      <c r="H301" s="227">
        <v>1</v>
      </c>
      <c r="M301" s="223"/>
      <c r="N301" s="228"/>
      <c r="O301" s="229"/>
      <c r="P301" s="229"/>
      <c r="Q301" s="229"/>
      <c r="R301" s="229"/>
      <c r="S301" s="229"/>
      <c r="T301" s="229"/>
      <c r="U301" s="229"/>
      <c r="V301" s="229"/>
      <c r="W301" s="229"/>
      <c r="X301" s="230"/>
      <c r="AT301" s="225" t="s">
        <v>181</v>
      </c>
      <c r="AU301" s="225" t="s">
        <v>83</v>
      </c>
      <c r="AV301" s="224" t="s">
        <v>177</v>
      </c>
      <c r="AW301" s="224" t="s">
        <v>7</v>
      </c>
      <c r="AX301" s="224" t="s">
        <v>81</v>
      </c>
      <c r="AY301" s="225" t="s">
        <v>171</v>
      </c>
    </row>
    <row r="302" spans="2:65" s="45" customFormat="1" ht="16.5" customHeight="1" x14ac:dyDescent="0.3">
      <c r="B302" s="38"/>
      <c r="C302" s="201" t="s">
        <v>442</v>
      </c>
      <c r="D302" s="201" t="s">
        <v>173</v>
      </c>
      <c r="E302" s="202" t="s">
        <v>2933</v>
      </c>
      <c r="F302" s="203" t="s">
        <v>2934</v>
      </c>
      <c r="G302" s="204" t="s">
        <v>224</v>
      </c>
      <c r="H302" s="205">
        <v>1</v>
      </c>
      <c r="I302" s="7"/>
      <c r="J302" s="7"/>
      <c r="K302" s="206">
        <f>ROUND(P302*H302,2)</f>
        <v>0</v>
      </c>
      <c r="L302" s="203" t="s">
        <v>5</v>
      </c>
      <c r="M302" s="38"/>
      <c r="N302" s="207" t="s">
        <v>5</v>
      </c>
      <c r="O302" s="208" t="s">
        <v>42</v>
      </c>
      <c r="P302" s="144">
        <f>I302+J302</f>
        <v>0</v>
      </c>
      <c r="Q302" s="144">
        <f>ROUND(I302*H302,2)</f>
        <v>0</v>
      </c>
      <c r="R302" s="144">
        <f>ROUND(J302*H302,2)</f>
        <v>0</v>
      </c>
      <c r="S302" s="39"/>
      <c r="T302" s="209">
        <f>S302*H302</f>
        <v>0</v>
      </c>
      <c r="U302" s="209">
        <v>0</v>
      </c>
      <c r="V302" s="209">
        <f>U302*H302</f>
        <v>0</v>
      </c>
      <c r="W302" s="209">
        <v>0</v>
      </c>
      <c r="X302" s="210">
        <f>W302*H302</f>
        <v>0</v>
      </c>
      <c r="AR302" s="17" t="s">
        <v>177</v>
      </c>
      <c r="AT302" s="17" t="s">
        <v>173</v>
      </c>
      <c r="AU302" s="17" t="s">
        <v>83</v>
      </c>
      <c r="AY302" s="17" t="s">
        <v>171</v>
      </c>
      <c r="BE302" s="211">
        <f>IF(O302="základní",K302,0)</f>
        <v>0</v>
      </c>
      <c r="BF302" s="211">
        <f>IF(O302="snížená",K302,0)</f>
        <v>0</v>
      </c>
      <c r="BG302" s="211">
        <f>IF(O302="zákl. přenesená",K302,0)</f>
        <v>0</v>
      </c>
      <c r="BH302" s="211">
        <f>IF(O302="sníž. přenesená",K302,0)</f>
        <v>0</v>
      </c>
      <c r="BI302" s="211">
        <f>IF(O302="nulová",K302,0)</f>
        <v>0</v>
      </c>
      <c r="BJ302" s="17" t="s">
        <v>81</v>
      </c>
      <c r="BK302" s="211">
        <f>ROUND(P302*H302,2)</f>
        <v>0</v>
      </c>
      <c r="BL302" s="17" t="s">
        <v>177</v>
      </c>
      <c r="BM302" s="17" t="s">
        <v>778</v>
      </c>
    </row>
    <row r="303" spans="2:65" s="45" customFormat="1" ht="27" x14ac:dyDescent="0.3">
      <c r="B303" s="38"/>
      <c r="C303" s="39"/>
      <c r="D303" s="262" t="s">
        <v>179</v>
      </c>
      <c r="E303" s="39"/>
      <c r="F303" s="269" t="s">
        <v>2811</v>
      </c>
      <c r="G303" s="39"/>
      <c r="H303" s="39"/>
      <c r="I303" s="39"/>
      <c r="J303" s="39"/>
      <c r="K303" s="39"/>
      <c r="L303" s="39"/>
      <c r="M303" s="38"/>
      <c r="N303" s="214"/>
      <c r="O303" s="39"/>
      <c r="P303" s="39"/>
      <c r="Q303" s="39"/>
      <c r="R303" s="39"/>
      <c r="S303" s="39"/>
      <c r="T303" s="39"/>
      <c r="U303" s="39"/>
      <c r="V303" s="39"/>
      <c r="W303" s="39"/>
      <c r="X303" s="87"/>
      <c r="AT303" s="17" t="s">
        <v>179</v>
      </c>
      <c r="AU303" s="17" t="s">
        <v>83</v>
      </c>
    </row>
    <row r="304" spans="2:65" s="216" customFormat="1" ht="13.5" x14ac:dyDescent="0.3">
      <c r="B304" s="215"/>
      <c r="D304" s="212" t="s">
        <v>181</v>
      </c>
      <c r="E304" s="217" t="s">
        <v>5</v>
      </c>
      <c r="F304" s="218" t="s">
        <v>81</v>
      </c>
      <c r="H304" s="219">
        <v>1</v>
      </c>
      <c r="M304" s="215"/>
      <c r="N304" s="220"/>
      <c r="O304" s="221"/>
      <c r="P304" s="221"/>
      <c r="Q304" s="221"/>
      <c r="R304" s="221"/>
      <c r="S304" s="221"/>
      <c r="T304" s="221"/>
      <c r="U304" s="221"/>
      <c r="V304" s="221"/>
      <c r="W304" s="221"/>
      <c r="X304" s="222"/>
      <c r="AT304" s="217" t="s">
        <v>181</v>
      </c>
      <c r="AU304" s="217" t="s">
        <v>83</v>
      </c>
      <c r="AV304" s="216" t="s">
        <v>83</v>
      </c>
      <c r="AW304" s="216" t="s">
        <v>7</v>
      </c>
      <c r="AX304" s="216" t="s">
        <v>73</v>
      </c>
      <c r="AY304" s="217" t="s">
        <v>171</v>
      </c>
    </row>
    <row r="305" spans="2:65" s="224" customFormat="1" ht="13.5" x14ac:dyDescent="0.3">
      <c r="B305" s="223"/>
      <c r="D305" s="212" t="s">
        <v>181</v>
      </c>
      <c r="E305" s="225" t="s">
        <v>5</v>
      </c>
      <c r="F305" s="226" t="s">
        <v>205</v>
      </c>
      <c r="H305" s="227">
        <v>1</v>
      </c>
      <c r="M305" s="223"/>
      <c r="N305" s="228"/>
      <c r="O305" s="229"/>
      <c r="P305" s="229"/>
      <c r="Q305" s="229"/>
      <c r="R305" s="229"/>
      <c r="S305" s="229"/>
      <c r="T305" s="229"/>
      <c r="U305" s="229"/>
      <c r="V305" s="229"/>
      <c r="W305" s="229"/>
      <c r="X305" s="230"/>
      <c r="AT305" s="225" t="s">
        <v>181</v>
      </c>
      <c r="AU305" s="225" t="s">
        <v>83</v>
      </c>
      <c r="AV305" s="224" t="s">
        <v>177</v>
      </c>
      <c r="AW305" s="224" t="s">
        <v>7</v>
      </c>
      <c r="AX305" s="224" t="s">
        <v>81</v>
      </c>
      <c r="AY305" s="225" t="s">
        <v>171</v>
      </c>
    </row>
    <row r="306" spans="2:65" s="45" customFormat="1" ht="25.5" customHeight="1" x14ac:dyDescent="0.3">
      <c r="B306" s="38"/>
      <c r="C306" s="201" t="s">
        <v>449</v>
      </c>
      <c r="D306" s="201" t="s">
        <v>173</v>
      </c>
      <c r="E306" s="202" t="s">
        <v>2935</v>
      </c>
      <c r="F306" s="203" t="s">
        <v>2936</v>
      </c>
      <c r="G306" s="204" t="s">
        <v>224</v>
      </c>
      <c r="H306" s="205">
        <v>1</v>
      </c>
      <c r="I306" s="7"/>
      <c r="J306" s="7"/>
      <c r="K306" s="206">
        <f>ROUND(P306*H306,2)</f>
        <v>0</v>
      </c>
      <c r="L306" s="203" t="s">
        <v>5</v>
      </c>
      <c r="M306" s="38"/>
      <c r="N306" s="207" t="s">
        <v>5</v>
      </c>
      <c r="O306" s="208" t="s">
        <v>42</v>
      </c>
      <c r="P306" s="144">
        <f>I306+J306</f>
        <v>0</v>
      </c>
      <c r="Q306" s="144">
        <f>ROUND(I306*H306,2)</f>
        <v>0</v>
      </c>
      <c r="R306" s="144">
        <f>ROUND(J306*H306,2)</f>
        <v>0</v>
      </c>
      <c r="S306" s="39"/>
      <c r="T306" s="209">
        <f>S306*H306</f>
        <v>0</v>
      </c>
      <c r="U306" s="209">
        <v>0</v>
      </c>
      <c r="V306" s="209">
        <f>U306*H306</f>
        <v>0</v>
      </c>
      <c r="W306" s="209">
        <v>0</v>
      </c>
      <c r="X306" s="210">
        <f>W306*H306</f>
        <v>0</v>
      </c>
      <c r="AR306" s="17" t="s">
        <v>177</v>
      </c>
      <c r="AT306" s="17" t="s">
        <v>173</v>
      </c>
      <c r="AU306" s="17" t="s">
        <v>83</v>
      </c>
      <c r="AY306" s="17" t="s">
        <v>171</v>
      </c>
      <c r="BE306" s="211">
        <f>IF(O306="základní",K306,0)</f>
        <v>0</v>
      </c>
      <c r="BF306" s="211">
        <f>IF(O306="snížená",K306,0)</f>
        <v>0</v>
      </c>
      <c r="BG306" s="211">
        <f>IF(O306="zákl. přenesená",K306,0)</f>
        <v>0</v>
      </c>
      <c r="BH306" s="211">
        <f>IF(O306="sníž. přenesená",K306,0)</f>
        <v>0</v>
      </c>
      <c r="BI306" s="211">
        <f>IF(O306="nulová",K306,0)</f>
        <v>0</v>
      </c>
      <c r="BJ306" s="17" t="s">
        <v>81</v>
      </c>
      <c r="BK306" s="211">
        <f>ROUND(P306*H306,2)</f>
        <v>0</v>
      </c>
      <c r="BL306" s="17" t="s">
        <v>177</v>
      </c>
      <c r="BM306" s="17" t="s">
        <v>781</v>
      </c>
    </row>
    <row r="307" spans="2:65" s="45" customFormat="1" ht="27" x14ac:dyDescent="0.3">
      <c r="B307" s="38"/>
      <c r="D307" s="212" t="s">
        <v>179</v>
      </c>
      <c r="F307" s="213" t="s">
        <v>2811</v>
      </c>
      <c r="M307" s="38"/>
      <c r="N307" s="214"/>
      <c r="O307" s="39"/>
      <c r="P307" s="39"/>
      <c r="Q307" s="39"/>
      <c r="R307" s="39"/>
      <c r="S307" s="39"/>
      <c r="T307" s="39"/>
      <c r="U307" s="39"/>
      <c r="V307" s="39"/>
      <c r="W307" s="39"/>
      <c r="X307" s="87"/>
      <c r="AT307" s="17" t="s">
        <v>179</v>
      </c>
      <c r="AU307" s="17" t="s">
        <v>83</v>
      </c>
    </row>
    <row r="308" spans="2:65" s="216" customFormat="1" ht="13.5" x14ac:dyDescent="0.3">
      <c r="B308" s="215"/>
      <c r="C308" s="221"/>
      <c r="D308" s="262" t="s">
        <v>181</v>
      </c>
      <c r="E308" s="267" t="s">
        <v>5</v>
      </c>
      <c r="F308" s="271" t="s">
        <v>81</v>
      </c>
      <c r="G308" s="221"/>
      <c r="H308" s="273">
        <v>1</v>
      </c>
      <c r="I308" s="221"/>
      <c r="J308" s="221"/>
      <c r="K308" s="221"/>
      <c r="L308" s="221"/>
      <c r="M308" s="215"/>
      <c r="N308" s="220"/>
      <c r="O308" s="221"/>
      <c r="P308" s="221"/>
      <c r="Q308" s="221"/>
      <c r="R308" s="221"/>
      <c r="S308" s="221"/>
      <c r="T308" s="221"/>
      <c r="U308" s="221"/>
      <c r="V308" s="221"/>
      <c r="W308" s="221"/>
      <c r="X308" s="222"/>
      <c r="AT308" s="217" t="s">
        <v>181</v>
      </c>
      <c r="AU308" s="217" t="s">
        <v>83</v>
      </c>
      <c r="AV308" s="216" t="s">
        <v>83</v>
      </c>
      <c r="AW308" s="216" t="s">
        <v>7</v>
      </c>
      <c r="AX308" s="216" t="s">
        <v>73</v>
      </c>
      <c r="AY308" s="217" t="s">
        <v>171</v>
      </c>
    </row>
    <row r="309" spans="2:65" s="224" customFormat="1" ht="13.5" x14ac:dyDescent="0.3">
      <c r="B309" s="223"/>
      <c r="D309" s="212" t="s">
        <v>181</v>
      </c>
      <c r="E309" s="225" t="s">
        <v>5</v>
      </c>
      <c r="F309" s="226" t="s">
        <v>205</v>
      </c>
      <c r="H309" s="227">
        <v>1</v>
      </c>
      <c r="M309" s="223"/>
      <c r="N309" s="228"/>
      <c r="O309" s="229"/>
      <c r="P309" s="229"/>
      <c r="Q309" s="229"/>
      <c r="R309" s="229"/>
      <c r="S309" s="229"/>
      <c r="T309" s="229"/>
      <c r="U309" s="229"/>
      <c r="V309" s="229"/>
      <c r="W309" s="229"/>
      <c r="X309" s="230"/>
      <c r="AT309" s="225" t="s">
        <v>181</v>
      </c>
      <c r="AU309" s="225" t="s">
        <v>83</v>
      </c>
      <c r="AV309" s="224" t="s">
        <v>177</v>
      </c>
      <c r="AW309" s="224" t="s">
        <v>7</v>
      </c>
      <c r="AX309" s="224" t="s">
        <v>81</v>
      </c>
      <c r="AY309" s="225" t="s">
        <v>171</v>
      </c>
    </row>
    <row r="310" spans="2:65" s="45" customFormat="1" ht="16.5" customHeight="1" x14ac:dyDescent="0.3">
      <c r="B310" s="38"/>
      <c r="C310" s="201" t="s">
        <v>462</v>
      </c>
      <c r="D310" s="201" t="s">
        <v>173</v>
      </c>
      <c r="E310" s="202" t="s">
        <v>2937</v>
      </c>
      <c r="F310" s="203" t="s">
        <v>2938</v>
      </c>
      <c r="G310" s="204" t="s">
        <v>582</v>
      </c>
      <c r="H310" s="9"/>
      <c r="I310" s="7"/>
      <c r="J310" s="7"/>
      <c r="K310" s="206">
        <f>ROUND(P310*H310,2)</f>
        <v>0</v>
      </c>
      <c r="L310" s="203" t="s">
        <v>5</v>
      </c>
      <c r="M310" s="38"/>
      <c r="N310" s="207" t="s">
        <v>5</v>
      </c>
      <c r="O310" s="208" t="s">
        <v>42</v>
      </c>
      <c r="P310" s="144">
        <f>I310+J310</f>
        <v>0</v>
      </c>
      <c r="Q310" s="144">
        <f>ROUND(I310*H310,2)</f>
        <v>0</v>
      </c>
      <c r="R310" s="144">
        <f>ROUND(J310*H310,2)</f>
        <v>0</v>
      </c>
      <c r="S310" s="39"/>
      <c r="T310" s="209">
        <f>S310*H310</f>
        <v>0</v>
      </c>
      <c r="U310" s="209">
        <v>0</v>
      </c>
      <c r="V310" s="209">
        <f>U310*H310</f>
        <v>0</v>
      </c>
      <c r="W310" s="209">
        <v>0</v>
      </c>
      <c r="X310" s="210">
        <f>W310*H310</f>
        <v>0</v>
      </c>
      <c r="AR310" s="17" t="s">
        <v>177</v>
      </c>
      <c r="AT310" s="17" t="s">
        <v>173</v>
      </c>
      <c r="AU310" s="17" t="s">
        <v>83</v>
      </c>
      <c r="AY310" s="17" t="s">
        <v>171</v>
      </c>
      <c r="BE310" s="211">
        <f>IF(O310="základní",K310,0)</f>
        <v>0</v>
      </c>
      <c r="BF310" s="211">
        <f>IF(O310="snížená",K310,0)</f>
        <v>0</v>
      </c>
      <c r="BG310" s="211">
        <f>IF(O310="zákl. přenesená",K310,0)</f>
        <v>0</v>
      </c>
      <c r="BH310" s="211">
        <f>IF(O310="sníž. přenesená",K310,0)</f>
        <v>0</v>
      </c>
      <c r="BI310" s="211">
        <f>IF(O310="nulová",K310,0)</f>
        <v>0</v>
      </c>
      <c r="BJ310" s="17" t="s">
        <v>81</v>
      </c>
      <c r="BK310" s="211">
        <f>ROUND(P310*H310,2)</f>
        <v>0</v>
      </c>
      <c r="BL310" s="17" t="s">
        <v>177</v>
      </c>
      <c r="BM310" s="17" t="s">
        <v>785</v>
      </c>
    </row>
    <row r="311" spans="2:65" s="45" customFormat="1" ht="27" x14ac:dyDescent="0.3">
      <c r="B311" s="38"/>
      <c r="D311" s="212" t="s">
        <v>179</v>
      </c>
      <c r="F311" s="213" t="s">
        <v>2811</v>
      </c>
      <c r="M311" s="38"/>
      <c r="N311" s="214"/>
      <c r="O311" s="39"/>
      <c r="P311" s="39"/>
      <c r="Q311" s="39"/>
      <c r="R311" s="39"/>
      <c r="S311" s="39"/>
      <c r="T311" s="39"/>
      <c r="U311" s="39"/>
      <c r="V311" s="39"/>
      <c r="W311" s="39"/>
      <c r="X311" s="87"/>
      <c r="AT311" s="17" t="s">
        <v>179</v>
      </c>
      <c r="AU311" s="17" t="s">
        <v>83</v>
      </c>
    </row>
    <row r="312" spans="2:65" s="188" customFormat="1" ht="29.85" customHeight="1" x14ac:dyDescent="0.3">
      <c r="B312" s="187"/>
      <c r="D312" s="189" t="s">
        <v>72</v>
      </c>
      <c r="E312" s="199" t="s">
        <v>1069</v>
      </c>
      <c r="F312" s="199" t="s">
        <v>2939</v>
      </c>
      <c r="K312" s="200">
        <f>BK312</f>
        <v>0</v>
      </c>
      <c r="M312" s="187"/>
      <c r="N312" s="192"/>
      <c r="O312" s="193"/>
      <c r="P312" s="193"/>
      <c r="Q312" s="194">
        <f>SUM(Q313:Q346)</f>
        <v>0</v>
      </c>
      <c r="R312" s="194">
        <f>SUM(R313:R346)</f>
        <v>0</v>
      </c>
      <c r="S312" s="193"/>
      <c r="T312" s="195">
        <f>SUM(T313:T346)</f>
        <v>0</v>
      </c>
      <c r="U312" s="193"/>
      <c r="V312" s="195">
        <f>SUM(V313:V346)</f>
        <v>0</v>
      </c>
      <c r="W312" s="193"/>
      <c r="X312" s="196">
        <f>SUM(X313:X346)</f>
        <v>0</v>
      </c>
      <c r="AR312" s="189" t="s">
        <v>81</v>
      </c>
      <c r="AT312" s="197" t="s">
        <v>72</v>
      </c>
      <c r="AU312" s="197" t="s">
        <v>81</v>
      </c>
      <c r="AY312" s="189" t="s">
        <v>171</v>
      </c>
      <c r="BK312" s="198">
        <f>SUM(BK313:BK346)</f>
        <v>0</v>
      </c>
    </row>
    <row r="313" spans="2:65" s="45" customFormat="1" ht="16.5" customHeight="1" x14ac:dyDescent="0.3">
      <c r="B313" s="38"/>
      <c r="C313" s="201" t="s">
        <v>574</v>
      </c>
      <c r="D313" s="201" t="s">
        <v>173</v>
      </c>
      <c r="E313" s="202" t="s">
        <v>2940</v>
      </c>
      <c r="F313" s="203" t="s">
        <v>2941</v>
      </c>
      <c r="G313" s="204" t="s">
        <v>241</v>
      </c>
      <c r="H313" s="205">
        <v>15</v>
      </c>
      <c r="I313" s="7"/>
      <c r="J313" s="7"/>
      <c r="K313" s="206">
        <f>ROUND(P313*H313,2)</f>
        <v>0</v>
      </c>
      <c r="L313" s="203" t="s">
        <v>5</v>
      </c>
      <c r="M313" s="38"/>
      <c r="N313" s="207" t="s">
        <v>5</v>
      </c>
      <c r="O313" s="208" t="s">
        <v>42</v>
      </c>
      <c r="P313" s="144">
        <f>I313+J313</f>
        <v>0</v>
      </c>
      <c r="Q313" s="144">
        <f>ROUND(I313*H313,2)</f>
        <v>0</v>
      </c>
      <c r="R313" s="144">
        <f>ROUND(J313*H313,2)</f>
        <v>0</v>
      </c>
      <c r="S313" s="39"/>
      <c r="T313" s="209">
        <f>S313*H313</f>
        <v>0</v>
      </c>
      <c r="U313" s="209">
        <v>0</v>
      </c>
      <c r="V313" s="209">
        <f>U313*H313</f>
        <v>0</v>
      </c>
      <c r="W313" s="209">
        <v>0</v>
      </c>
      <c r="X313" s="210">
        <f>W313*H313</f>
        <v>0</v>
      </c>
      <c r="AR313" s="17" t="s">
        <v>177</v>
      </c>
      <c r="AT313" s="17" t="s">
        <v>173</v>
      </c>
      <c r="AU313" s="17" t="s">
        <v>83</v>
      </c>
      <c r="AY313" s="17" t="s">
        <v>171</v>
      </c>
      <c r="BE313" s="211">
        <f>IF(O313="základní",K313,0)</f>
        <v>0</v>
      </c>
      <c r="BF313" s="211">
        <f>IF(O313="snížená",K313,0)</f>
        <v>0</v>
      </c>
      <c r="BG313" s="211">
        <f>IF(O313="zákl. přenesená",K313,0)</f>
        <v>0</v>
      </c>
      <c r="BH313" s="211">
        <f>IF(O313="sníž. přenesená",K313,0)</f>
        <v>0</v>
      </c>
      <c r="BI313" s="211">
        <f>IF(O313="nulová",K313,0)</f>
        <v>0</v>
      </c>
      <c r="BJ313" s="17" t="s">
        <v>81</v>
      </c>
      <c r="BK313" s="211">
        <f>ROUND(P313*H313,2)</f>
        <v>0</v>
      </c>
      <c r="BL313" s="17" t="s">
        <v>177</v>
      </c>
      <c r="BM313" s="17" t="s">
        <v>789</v>
      </c>
    </row>
    <row r="314" spans="2:65" s="45" customFormat="1" ht="27" x14ac:dyDescent="0.3">
      <c r="B314" s="38"/>
      <c r="C314" s="39"/>
      <c r="D314" s="262" t="s">
        <v>179</v>
      </c>
      <c r="E314" s="39"/>
      <c r="F314" s="269" t="s">
        <v>2811</v>
      </c>
      <c r="G314" s="39"/>
      <c r="H314" s="39"/>
      <c r="I314" s="39"/>
      <c r="J314" s="39"/>
      <c r="K314" s="39"/>
      <c r="L314" s="39"/>
      <c r="M314" s="38"/>
      <c r="N314" s="214"/>
      <c r="O314" s="39"/>
      <c r="P314" s="39"/>
      <c r="Q314" s="39"/>
      <c r="R314" s="39"/>
      <c r="S314" s="39"/>
      <c r="T314" s="39"/>
      <c r="U314" s="39"/>
      <c r="V314" s="39"/>
      <c r="W314" s="39"/>
      <c r="X314" s="87"/>
      <c r="AT314" s="17" t="s">
        <v>179</v>
      </c>
      <c r="AU314" s="17" t="s">
        <v>83</v>
      </c>
    </row>
    <row r="315" spans="2:65" s="216" customFormat="1" ht="13.5" x14ac:dyDescent="0.3">
      <c r="B315" s="215"/>
      <c r="D315" s="212" t="s">
        <v>181</v>
      </c>
      <c r="E315" s="217" t="s">
        <v>5</v>
      </c>
      <c r="F315" s="218" t="s">
        <v>2942</v>
      </c>
      <c r="H315" s="219">
        <v>15</v>
      </c>
      <c r="M315" s="215"/>
      <c r="N315" s="220"/>
      <c r="O315" s="221"/>
      <c r="P315" s="221"/>
      <c r="Q315" s="221"/>
      <c r="R315" s="221"/>
      <c r="S315" s="221"/>
      <c r="T315" s="221"/>
      <c r="U315" s="221"/>
      <c r="V315" s="221"/>
      <c r="W315" s="221"/>
      <c r="X315" s="222"/>
      <c r="AT315" s="217" t="s">
        <v>181</v>
      </c>
      <c r="AU315" s="217" t="s">
        <v>83</v>
      </c>
      <c r="AV315" s="216" t="s">
        <v>83</v>
      </c>
      <c r="AW315" s="216" t="s">
        <v>7</v>
      </c>
      <c r="AX315" s="216" t="s">
        <v>73</v>
      </c>
      <c r="AY315" s="217" t="s">
        <v>171</v>
      </c>
    </row>
    <row r="316" spans="2:65" s="224" customFormat="1" ht="13.5" x14ac:dyDescent="0.3">
      <c r="B316" s="223"/>
      <c r="D316" s="212" t="s">
        <v>181</v>
      </c>
      <c r="E316" s="225" t="s">
        <v>5</v>
      </c>
      <c r="F316" s="226" t="s">
        <v>205</v>
      </c>
      <c r="H316" s="227">
        <v>15</v>
      </c>
      <c r="M316" s="223"/>
      <c r="N316" s="228"/>
      <c r="O316" s="229"/>
      <c r="P316" s="229"/>
      <c r="Q316" s="229"/>
      <c r="R316" s="229"/>
      <c r="S316" s="229"/>
      <c r="T316" s="229"/>
      <c r="U316" s="229"/>
      <c r="V316" s="229"/>
      <c r="W316" s="229"/>
      <c r="X316" s="230"/>
      <c r="AT316" s="225" t="s">
        <v>181</v>
      </c>
      <c r="AU316" s="225" t="s">
        <v>83</v>
      </c>
      <c r="AV316" s="224" t="s">
        <v>177</v>
      </c>
      <c r="AW316" s="224" t="s">
        <v>7</v>
      </c>
      <c r="AX316" s="224" t="s">
        <v>81</v>
      </c>
      <c r="AY316" s="225" t="s">
        <v>171</v>
      </c>
    </row>
    <row r="317" spans="2:65" s="45" customFormat="1" ht="16.5" customHeight="1" x14ac:dyDescent="0.3">
      <c r="B317" s="38"/>
      <c r="C317" s="201" t="s">
        <v>790</v>
      </c>
      <c r="D317" s="201" t="s">
        <v>173</v>
      </c>
      <c r="E317" s="202" t="s">
        <v>2943</v>
      </c>
      <c r="F317" s="203" t="s">
        <v>2944</v>
      </c>
      <c r="G317" s="204" t="s">
        <v>241</v>
      </c>
      <c r="H317" s="205">
        <v>15</v>
      </c>
      <c r="I317" s="7"/>
      <c r="J317" s="7"/>
      <c r="K317" s="206">
        <f>ROUND(P317*H317,2)</f>
        <v>0</v>
      </c>
      <c r="L317" s="203" t="s">
        <v>5</v>
      </c>
      <c r="M317" s="38"/>
      <c r="N317" s="207" t="s">
        <v>5</v>
      </c>
      <c r="O317" s="208" t="s">
        <v>42</v>
      </c>
      <c r="P317" s="144">
        <f>I317+J317</f>
        <v>0</v>
      </c>
      <c r="Q317" s="144">
        <f>ROUND(I317*H317,2)</f>
        <v>0</v>
      </c>
      <c r="R317" s="144">
        <f>ROUND(J317*H317,2)</f>
        <v>0</v>
      </c>
      <c r="S317" s="39"/>
      <c r="T317" s="209">
        <f>S317*H317</f>
        <v>0</v>
      </c>
      <c r="U317" s="209">
        <v>0</v>
      </c>
      <c r="V317" s="209">
        <f>U317*H317</f>
        <v>0</v>
      </c>
      <c r="W317" s="209">
        <v>0</v>
      </c>
      <c r="X317" s="210">
        <f>W317*H317</f>
        <v>0</v>
      </c>
      <c r="AR317" s="17" t="s">
        <v>177</v>
      </c>
      <c r="AT317" s="17" t="s">
        <v>173</v>
      </c>
      <c r="AU317" s="17" t="s">
        <v>83</v>
      </c>
      <c r="AY317" s="17" t="s">
        <v>171</v>
      </c>
      <c r="BE317" s="211">
        <f>IF(O317="základní",K317,0)</f>
        <v>0</v>
      </c>
      <c r="BF317" s="211">
        <f>IF(O317="snížená",K317,0)</f>
        <v>0</v>
      </c>
      <c r="BG317" s="211">
        <f>IF(O317="zákl. přenesená",K317,0)</f>
        <v>0</v>
      </c>
      <c r="BH317" s="211">
        <f>IF(O317="sníž. přenesená",K317,0)</f>
        <v>0</v>
      </c>
      <c r="BI317" s="211">
        <f>IF(O317="nulová",K317,0)</f>
        <v>0</v>
      </c>
      <c r="BJ317" s="17" t="s">
        <v>81</v>
      </c>
      <c r="BK317" s="211">
        <f>ROUND(P317*H317,2)</f>
        <v>0</v>
      </c>
      <c r="BL317" s="17" t="s">
        <v>177</v>
      </c>
      <c r="BM317" s="17" t="s">
        <v>793</v>
      </c>
    </row>
    <row r="318" spans="2:65" s="45" customFormat="1" ht="27" x14ac:dyDescent="0.3">
      <c r="B318" s="38"/>
      <c r="D318" s="212" t="s">
        <v>179</v>
      </c>
      <c r="F318" s="213" t="s">
        <v>2811</v>
      </c>
      <c r="M318" s="38"/>
      <c r="N318" s="214"/>
      <c r="O318" s="39"/>
      <c r="P318" s="39"/>
      <c r="Q318" s="39"/>
      <c r="R318" s="39"/>
      <c r="S318" s="39"/>
      <c r="T318" s="39"/>
      <c r="U318" s="39"/>
      <c r="V318" s="39"/>
      <c r="W318" s="39"/>
      <c r="X318" s="87"/>
      <c r="AT318" s="17" t="s">
        <v>179</v>
      </c>
      <c r="AU318" s="17" t="s">
        <v>83</v>
      </c>
    </row>
    <row r="319" spans="2:65" s="216" customFormat="1" ht="13.5" x14ac:dyDescent="0.3">
      <c r="B319" s="215"/>
      <c r="C319" s="221"/>
      <c r="D319" s="262" t="s">
        <v>181</v>
      </c>
      <c r="E319" s="267" t="s">
        <v>5</v>
      </c>
      <c r="F319" s="271" t="s">
        <v>2942</v>
      </c>
      <c r="G319" s="221"/>
      <c r="H319" s="273">
        <v>15</v>
      </c>
      <c r="I319" s="221"/>
      <c r="J319" s="221"/>
      <c r="K319" s="221"/>
      <c r="L319" s="221"/>
      <c r="M319" s="215"/>
      <c r="N319" s="220"/>
      <c r="O319" s="221"/>
      <c r="P319" s="221"/>
      <c r="Q319" s="221"/>
      <c r="R319" s="221"/>
      <c r="S319" s="221"/>
      <c r="T319" s="221"/>
      <c r="U319" s="221"/>
      <c r="V319" s="221"/>
      <c r="W319" s="221"/>
      <c r="X319" s="222"/>
      <c r="AT319" s="217" t="s">
        <v>181</v>
      </c>
      <c r="AU319" s="217" t="s">
        <v>83</v>
      </c>
      <c r="AV319" s="216" t="s">
        <v>83</v>
      </c>
      <c r="AW319" s="216" t="s">
        <v>7</v>
      </c>
      <c r="AX319" s="216" t="s">
        <v>73</v>
      </c>
      <c r="AY319" s="217" t="s">
        <v>171</v>
      </c>
    </row>
    <row r="320" spans="2:65" s="224" customFormat="1" ht="13.5" x14ac:dyDescent="0.3">
      <c r="B320" s="223"/>
      <c r="D320" s="212" t="s">
        <v>181</v>
      </c>
      <c r="E320" s="225" t="s">
        <v>5</v>
      </c>
      <c r="F320" s="226" t="s">
        <v>205</v>
      </c>
      <c r="H320" s="227">
        <v>15</v>
      </c>
      <c r="M320" s="223"/>
      <c r="N320" s="228"/>
      <c r="O320" s="229"/>
      <c r="P320" s="229"/>
      <c r="Q320" s="229"/>
      <c r="R320" s="229"/>
      <c r="S320" s="229"/>
      <c r="T320" s="229"/>
      <c r="U320" s="229"/>
      <c r="V320" s="229"/>
      <c r="W320" s="229"/>
      <c r="X320" s="230"/>
      <c r="AT320" s="225" t="s">
        <v>181</v>
      </c>
      <c r="AU320" s="225" t="s">
        <v>83</v>
      </c>
      <c r="AV320" s="224" t="s">
        <v>177</v>
      </c>
      <c r="AW320" s="224" t="s">
        <v>7</v>
      </c>
      <c r="AX320" s="224" t="s">
        <v>81</v>
      </c>
      <c r="AY320" s="225" t="s">
        <v>171</v>
      </c>
    </row>
    <row r="321" spans="2:65" s="45" customFormat="1" ht="16.5" customHeight="1" x14ac:dyDescent="0.3">
      <c r="B321" s="38"/>
      <c r="C321" s="201" t="s">
        <v>579</v>
      </c>
      <c r="D321" s="201" t="s">
        <v>173</v>
      </c>
      <c r="E321" s="202" t="s">
        <v>2945</v>
      </c>
      <c r="F321" s="203" t="s">
        <v>2946</v>
      </c>
      <c r="G321" s="204" t="s">
        <v>241</v>
      </c>
      <c r="H321" s="205">
        <v>40</v>
      </c>
      <c r="I321" s="7"/>
      <c r="J321" s="7"/>
      <c r="K321" s="206">
        <f>ROUND(P321*H321,2)</f>
        <v>0</v>
      </c>
      <c r="L321" s="203" t="s">
        <v>5</v>
      </c>
      <c r="M321" s="38"/>
      <c r="N321" s="207" t="s">
        <v>5</v>
      </c>
      <c r="O321" s="208" t="s">
        <v>42</v>
      </c>
      <c r="P321" s="144">
        <f>I321+J321</f>
        <v>0</v>
      </c>
      <c r="Q321" s="144">
        <f>ROUND(I321*H321,2)</f>
        <v>0</v>
      </c>
      <c r="R321" s="144">
        <f>ROUND(J321*H321,2)</f>
        <v>0</v>
      </c>
      <c r="S321" s="39"/>
      <c r="T321" s="209">
        <f>S321*H321</f>
        <v>0</v>
      </c>
      <c r="U321" s="209">
        <v>0</v>
      </c>
      <c r="V321" s="209">
        <f>U321*H321</f>
        <v>0</v>
      </c>
      <c r="W321" s="209">
        <v>0</v>
      </c>
      <c r="X321" s="210">
        <f>W321*H321</f>
        <v>0</v>
      </c>
      <c r="AR321" s="17" t="s">
        <v>177</v>
      </c>
      <c r="AT321" s="17" t="s">
        <v>173</v>
      </c>
      <c r="AU321" s="17" t="s">
        <v>83</v>
      </c>
      <c r="AY321" s="17" t="s">
        <v>171</v>
      </c>
      <c r="BE321" s="211">
        <f>IF(O321="základní",K321,0)</f>
        <v>0</v>
      </c>
      <c r="BF321" s="211">
        <f>IF(O321="snížená",K321,0)</f>
        <v>0</v>
      </c>
      <c r="BG321" s="211">
        <f>IF(O321="zákl. přenesená",K321,0)</f>
        <v>0</v>
      </c>
      <c r="BH321" s="211">
        <f>IF(O321="sníž. přenesená",K321,0)</f>
        <v>0</v>
      </c>
      <c r="BI321" s="211">
        <f>IF(O321="nulová",K321,0)</f>
        <v>0</v>
      </c>
      <c r="BJ321" s="17" t="s">
        <v>81</v>
      </c>
      <c r="BK321" s="211">
        <f>ROUND(P321*H321,2)</f>
        <v>0</v>
      </c>
      <c r="BL321" s="17" t="s">
        <v>177</v>
      </c>
      <c r="BM321" s="17" t="s">
        <v>796</v>
      </c>
    </row>
    <row r="322" spans="2:65" s="45" customFormat="1" ht="27" x14ac:dyDescent="0.3">
      <c r="B322" s="38"/>
      <c r="D322" s="212" t="s">
        <v>179</v>
      </c>
      <c r="F322" s="213" t="s">
        <v>2811</v>
      </c>
      <c r="M322" s="38"/>
      <c r="N322" s="214"/>
      <c r="O322" s="39"/>
      <c r="P322" s="39"/>
      <c r="Q322" s="39"/>
      <c r="R322" s="39"/>
      <c r="S322" s="39"/>
      <c r="T322" s="39"/>
      <c r="U322" s="39"/>
      <c r="V322" s="39"/>
      <c r="W322" s="39"/>
      <c r="X322" s="87"/>
      <c r="AT322" s="17" t="s">
        <v>179</v>
      </c>
      <c r="AU322" s="17" t="s">
        <v>83</v>
      </c>
    </row>
    <row r="323" spans="2:65" s="216" customFormat="1" ht="13.5" x14ac:dyDescent="0.3">
      <c r="B323" s="215"/>
      <c r="C323" s="221"/>
      <c r="D323" s="262" t="s">
        <v>181</v>
      </c>
      <c r="E323" s="267" t="s">
        <v>5</v>
      </c>
      <c r="F323" s="271" t="s">
        <v>2947</v>
      </c>
      <c r="G323" s="221"/>
      <c r="H323" s="273">
        <v>40</v>
      </c>
      <c r="I323" s="221"/>
      <c r="J323" s="221"/>
      <c r="K323" s="221"/>
      <c r="L323" s="221"/>
      <c r="M323" s="215"/>
      <c r="N323" s="220"/>
      <c r="O323" s="221"/>
      <c r="P323" s="221"/>
      <c r="Q323" s="221"/>
      <c r="R323" s="221"/>
      <c r="S323" s="221"/>
      <c r="T323" s="221"/>
      <c r="U323" s="221"/>
      <c r="V323" s="221"/>
      <c r="W323" s="221"/>
      <c r="X323" s="222"/>
      <c r="AT323" s="217" t="s">
        <v>181</v>
      </c>
      <c r="AU323" s="217" t="s">
        <v>83</v>
      </c>
      <c r="AV323" s="216" t="s">
        <v>83</v>
      </c>
      <c r="AW323" s="216" t="s">
        <v>7</v>
      </c>
      <c r="AX323" s="216" t="s">
        <v>73</v>
      </c>
      <c r="AY323" s="217" t="s">
        <v>171</v>
      </c>
    </row>
    <row r="324" spans="2:65" s="224" customFormat="1" ht="13.5" x14ac:dyDescent="0.3">
      <c r="B324" s="223"/>
      <c r="D324" s="212" t="s">
        <v>181</v>
      </c>
      <c r="E324" s="225" t="s">
        <v>5</v>
      </c>
      <c r="F324" s="226" t="s">
        <v>205</v>
      </c>
      <c r="H324" s="227">
        <v>40</v>
      </c>
      <c r="M324" s="223"/>
      <c r="N324" s="228"/>
      <c r="O324" s="229"/>
      <c r="P324" s="229"/>
      <c r="Q324" s="229"/>
      <c r="R324" s="229"/>
      <c r="S324" s="229"/>
      <c r="T324" s="229"/>
      <c r="U324" s="229"/>
      <c r="V324" s="229"/>
      <c r="W324" s="229"/>
      <c r="X324" s="230"/>
      <c r="AT324" s="225" t="s">
        <v>181</v>
      </c>
      <c r="AU324" s="225" t="s">
        <v>83</v>
      </c>
      <c r="AV324" s="224" t="s">
        <v>177</v>
      </c>
      <c r="AW324" s="224" t="s">
        <v>7</v>
      </c>
      <c r="AX324" s="224" t="s">
        <v>81</v>
      </c>
      <c r="AY324" s="225" t="s">
        <v>171</v>
      </c>
    </row>
    <row r="325" spans="2:65" s="45" customFormat="1" ht="16.5" customHeight="1" x14ac:dyDescent="0.3">
      <c r="B325" s="38"/>
      <c r="C325" s="201" t="s">
        <v>797</v>
      </c>
      <c r="D325" s="201" t="s">
        <v>173</v>
      </c>
      <c r="E325" s="202" t="s">
        <v>2948</v>
      </c>
      <c r="F325" s="203" t="s">
        <v>2949</v>
      </c>
      <c r="G325" s="204" t="s">
        <v>937</v>
      </c>
      <c r="H325" s="205">
        <v>1</v>
      </c>
      <c r="I325" s="7"/>
      <c r="J325" s="7"/>
      <c r="K325" s="206">
        <f>ROUND(P325*H325,2)</f>
        <v>0</v>
      </c>
      <c r="L325" s="203" t="s">
        <v>5</v>
      </c>
      <c r="M325" s="38"/>
      <c r="N325" s="207" t="s">
        <v>5</v>
      </c>
      <c r="O325" s="208" t="s">
        <v>42</v>
      </c>
      <c r="P325" s="144">
        <f>I325+J325</f>
        <v>0</v>
      </c>
      <c r="Q325" s="144">
        <f>ROUND(I325*H325,2)</f>
        <v>0</v>
      </c>
      <c r="R325" s="144">
        <f>ROUND(J325*H325,2)</f>
        <v>0</v>
      </c>
      <c r="S325" s="39"/>
      <c r="T325" s="209">
        <f>S325*H325</f>
        <v>0</v>
      </c>
      <c r="U325" s="209">
        <v>0</v>
      </c>
      <c r="V325" s="209">
        <f>U325*H325</f>
        <v>0</v>
      </c>
      <c r="W325" s="209">
        <v>0</v>
      </c>
      <c r="X325" s="210">
        <f>W325*H325</f>
        <v>0</v>
      </c>
      <c r="AR325" s="17" t="s">
        <v>177</v>
      </c>
      <c r="AT325" s="17" t="s">
        <v>173</v>
      </c>
      <c r="AU325" s="17" t="s">
        <v>83</v>
      </c>
      <c r="AY325" s="17" t="s">
        <v>171</v>
      </c>
      <c r="BE325" s="211">
        <f>IF(O325="základní",K325,0)</f>
        <v>0</v>
      </c>
      <c r="BF325" s="211">
        <f>IF(O325="snížená",K325,0)</f>
        <v>0</v>
      </c>
      <c r="BG325" s="211">
        <f>IF(O325="zákl. přenesená",K325,0)</f>
        <v>0</v>
      </c>
      <c r="BH325" s="211">
        <f>IF(O325="sníž. přenesená",K325,0)</f>
        <v>0</v>
      </c>
      <c r="BI325" s="211">
        <f>IF(O325="nulová",K325,0)</f>
        <v>0</v>
      </c>
      <c r="BJ325" s="17" t="s">
        <v>81</v>
      </c>
      <c r="BK325" s="211">
        <f>ROUND(P325*H325,2)</f>
        <v>0</v>
      </c>
      <c r="BL325" s="17" t="s">
        <v>177</v>
      </c>
      <c r="BM325" s="17" t="s">
        <v>800</v>
      </c>
    </row>
    <row r="326" spans="2:65" s="45" customFormat="1" ht="27" x14ac:dyDescent="0.3">
      <c r="B326" s="38"/>
      <c r="D326" s="212" t="s">
        <v>179</v>
      </c>
      <c r="F326" s="213" t="s">
        <v>2811</v>
      </c>
      <c r="M326" s="38"/>
      <c r="N326" s="214"/>
      <c r="O326" s="39"/>
      <c r="P326" s="39"/>
      <c r="Q326" s="39"/>
      <c r="R326" s="39"/>
      <c r="S326" s="39"/>
      <c r="T326" s="39"/>
      <c r="U326" s="39"/>
      <c r="V326" s="39"/>
      <c r="W326" s="39"/>
      <c r="X326" s="87"/>
      <c r="AT326" s="17" t="s">
        <v>179</v>
      </c>
      <c r="AU326" s="17" t="s">
        <v>83</v>
      </c>
    </row>
    <row r="327" spans="2:65" s="216" customFormat="1" ht="13.5" x14ac:dyDescent="0.3">
      <c r="B327" s="215"/>
      <c r="D327" s="212" t="s">
        <v>181</v>
      </c>
      <c r="E327" s="217" t="s">
        <v>5</v>
      </c>
      <c r="F327" s="218" t="s">
        <v>81</v>
      </c>
      <c r="H327" s="219">
        <v>1</v>
      </c>
      <c r="M327" s="215"/>
      <c r="N327" s="220"/>
      <c r="O327" s="221"/>
      <c r="P327" s="221"/>
      <c r="Q327" s="221"/>
      <c r="R327" s="221"/>
      <c r="S327" s="221"/>
      <c r="T327" s="221"/>
      <c r="U327" s="221"/>
      <c r="V327" s="221"/>
      <c r="W327" s="221"/>
      <c r="X327" s="222"/>
      <c r="AT327" s="217" t="s">
        <v>181</v>
      </c>
      <c r="AU327" s="217" t="s">
        <v>83</v>
      </c>
      <c r="AV327" s="216" t="s">
        <v>83</v>
      </c>
      <c r="AW327" s="216" t="s">
        <v>7</v>
      </c>
      <c r="AX327" s="216" t="s">
        <v>73</v>
      </c>
      <c r="AY327" s="217" t="s">
        <v>171</v>
      </c>
    </row>
    <row r="328" spans="2:65" s="224" customFormat="1" ht="13.5" x14ac:dyDescent="0.3">
      <c r="B328" s="223"/>
      <c r="C328" s="229"/>
      <c r="D328" s="262" t="s">
        <v>181</v>
      </c>
      <c r="E328" s="265" t="s">
        <v>5</v>
      </c>
      <c r="F328" s="270" t="s">
        <v>205</v>
      </c>
      <c r="G328" s="229"/>
      <c r="H328" s="272">
        <v>1</v>
      </c>
      <c r="I328" s="229"/>
      <c r="J328" s="229"/>
      <c r="K328" s="229"/>
      <c r="L328" s="229"/>
      <c r="M328" s="223"/>
      <c r="N328" s="228"/>
      <c r="O328" s="229"/>
      <c r="P328" s="229"/>
      <c r="Q328" s="229"/>
      <c r="R328" s="229"/>
      <c r="S328" s="229"/>
      <c r="T328" s="229"/>
      <c r="U328" s="229"/>
      <c r="V328" s="229"/>
      <c r="W328" s="229"/>
      <c r="X328" s="230"/>
      <c r="AT328" s="225" t="s">
        <v>181</v>
      </c>
      <c r="AU328" s="225" t="s">
        <v>83</v>
      </c>
      <c r="AV328" s="224" t="s">
        <v>177</v>
      </c>
      <c r="AW328" s="224" t="s">
        <v>7</v>
      </c>
      <c r="AX328" s="224" t="s">
        <v>81</v>
      </c>
      <c r="AY328" s="225" t="s">
        <v>171</v>
      </c>
    </row>
    <row r="329" spans="2:65" s="45" customFormat="1" ht="16.5" customHeight="1" x14ac:dyDescent="0.3">
      <c r="B329" s="38"/>
      <c r="C329" s="201" t="s">
        <v>583</v>
      </c>
      <c r="D329" s="201" t="s">
        <v>173</v>
      </c>
      <c r="E329" s="202" t="s">
        <v>2950</v>
      </c>
      <c r="F329" s="203" t="s">
        <v>2951</v>
      </c>
      <c r="G329" s="204" t="s">
        <v>937</v>
      </c>
      <c r="H329" s="205">
        <v>1</v>
      </c>
      <c r="I329" s="7"/>
      <c r="J329" s="7"/>
      <c r="K329" s="206">
        <f>ROUND(P329*H329,2)</f>
        <v>0</v>
      </c>
      <c r="L329" s="203" t="s">
        <v>5</v>
      </c>
      <c r="M329" s="38"/>
      <c r="N329" s="207" t="s">
        <v>5</v>
      </c>
      <c r="O329" s="208" t="s">
        <v>42</v>
      </c>
      <c r="P329" s="144">
        <f>I329+J329</f>
        <v>0</v>
      </c>
      <c r="Q329" s="144">
        <f>ROUND(I329*H329,2)</f>
        <v>0</v>
      </c>
      <c r="R329" s="144">
        <f>ROUND(J329*H329,2)</f>
        <v>0</v>
      </c>
      <c r="S329" s="39"/>
      <c r="T329" s="209">
        <f>S329*H329</f>
        <v>0</v>
      </c>
      <c r="U329" s="209">
        <v>0</v>
      </c>
      <c r="V329" s="209">
        <f>U329*H329</f>
        <v>0</v>
      </c>
      <c r="W329" s="209">
        <v>0</v>
      </c>
      <c r="X329" s="210">
        <f>W329*H329</f>
        <v>0</v>
      </c>
      <c r="AR329" s="17" t="s">
        <v>177</v>
      </c>
      <c r="AT329" s="17" t="s">
        <v>173</v>
      </c>
      <c r="AU329" s="17" t="s">
        <v>83</v>
      </c>
      <c r="AY329" s="17" t="s">
        <v>171</v>
      </c>
      <c r="BE329" s="211">
        <f>IF(O329="základní",K329,0)</f>
        <v>0</v>
      </c>
      <c r="BF329" s="211">
        <f>IF(O329="snížená",K329,0)</f>
        <v>0</v>
      </c>
      <c r="BG329" s="211">
        <f>IF(O329="zákl. přenesená",K329,0)</f>
        <v>0</v>
      </c>
      <c r="BH329" s="211">
        <f>IF(O329="sníž. přenesená",K329,0)</f>
        <v>0</v>
      </c>
      <c r="BI329" s="211">
        <f>IF(O329="nulová",K329,0)</f>
        <v>0</v>
      </c>
      <c r="BJ329" s="17" t="s">
        <v>81</v>
      </c>
      <c r="BK329" s="211">
        <f>ROUND(P329*H329,2)</f>
        <v>0</v>
      </c>
      <c r="BL329" s="17" t="s">
        <v>177</v>
      </c>
      <c r="BM329" s="17" t="s">
        <v>804</v>
      </c>
    </row>
    <row r="330" spans="2:65" s="45" customFormat="1" ht="27" x14ac:dyDescent="0.3">
      <c r="B330" s="38"/>
      <c r="D330" s="212" t="s">
        <v>179</v>
      </c>
      <c r="F330" s="213" t="s">
        <v>2811</v>
      </c>
      <c r="M330" s="38"/>
      <c r="N330" s="214"/>
      <c r="O330" s="39"/>
      <c r="P330" s="39"/>
      <c r="Q330" s="39"/>
      <c r="R330" s="39"/>
      <c r="S330" s="39"/>
      <c r="T330" s="39"/>
      <c r="U330" s="39"/>
      <c r="V330" s="39"/>
      <c r="W330" s="39"/>
      <c r="X330" s="87"/>
      <c r="AT330" s="17" t="s">
        <v>179</v>
      </c>
      <c r="AU330" s="17" t="s">
        <v>83</v>
      </c>
    </row>
    <row r="331" spans="2:65" s="216" customFormat="1" ht="13.5" x14ac:dyDescent="0.3">
      <c r="B331" s="215"/>
      <c r="D331" s="212" t="s">
        <v>181</v>
      </c>
      <c r="E331" s="217" t="s">
        <v>5</v>
      </c>
      <c r="F331" s="218" t="s">
        <v>81</v>
      </c>
      <c r="H331" s="219">
        <v>1</v>
      </c>
      <c r="M331" s="215"/>
      <c r="N331" s="220"/>
      <c r="O331" s="221"/>
      <c r="P331" s="221"/>
      <c r="Q331" s="221"/>
      <c r="R331" s="221"/>
      <c r="S331" s="221"/>
      <c r="T331" s="221"/>
      <c r="U331" s="221"/>
      <c r="V331" s="221"/>
      <c r="W331" s="221"/>
      <c r="X331" s="222"/>
      <c r="AT331" s="217" t="s">
        <v>181</v>
      </c>
      <c r="AU331" s="217" t="s">
        <v>83</v>
      </c>
      <c r="AV331" s="216" t="s">
        <v>83</v>
      </c>
      <c r="AW331" s="216" t="s">
        <v>7</v>
      </c>
      <c r="AX331" s="216" t="s">
        <v>73</v>
      </c>
      <c r="AY331" s="217" t="s">
        <v>171</v>
      </c>
    </row>
    <row r="332" spans="2:65" s="224" customFormat="1" ht="13.5" x14ac:dyDescent="0.3">
      <c r="B332" s="223"/>
      <c r="D332" s="212" t="s">
        <v>181</v>
      </c>
      <c r="E332" s="225" t="s">
        <v>5</v>
      </c>
      <c r="F332" s="226" t="s">
        <v>205</v>
      </c>
      <c r="H332" s="227">
        <v>1</v>
      </c>
      <c r="M332" s="223"/>
      <c r="N332" s="228"/>
      <c r="O332" s="229"/>
      <c r="P332" s="229"/>
      <c r="Q332" s="229"/>
      <c r="R332" s="229"/>
      <c r="S332" s="229"/>
      <c r="T332" s="229"/>
      <c r="U332" s="229"/>
      <c r="V332" s="229"/>
      <c r="W332" s="229"/>
      <c r="X332" s="230"/>
      <c r="AT332" s="225" t="s">
        <v>181</v>
      </c>
      <c r="AU332" s="225" t="s">
        <v>83</v>
      </c>
      <c r="AV332" s="224" t="s">
        <v>177</v>
      </c>
      <c r="AW332" s="224" t="s">
        <v>7</v>
      </c>
      <c r="AX332" s="224" t="s">
        <v>81</v>
      </c>
      <c r="AY332" s="225" t="s">
        <v>171</v>
      </c>
    </row>
    <row r="333" spans="2:65" s="45" customFormat="1" ht="25.5" customHeight="1" x14ac:dyDescent="0.3">
      <c r="B333" s="38"/>
      <c r="C333" s="201" t="s">
        <v>805</v>
      </c>
      <c r="D333" s="201" t="s">
        <v>173</v>
      </c>
      <c r="E333" s="202" t="s">
        <v>2952</v>
      </c>
      <c r="F333" s="203" t="s">
        <v>2953</v>
      </c>
      <c r="G333" s="204" t="s">
        <v>224</v>
      </c>
      <c r="H333" s="205">
        <v>5</v>
      </c>
      <c r="I333" s="7"/>
      <c r="J333" s="7"/>
      <c r="K333" s="206">
        <f>ROUND(P333*H333,2)</f>
        <v>0</v>
      </c>
      <c r="L333" s="203" t="s">
        <v>5</v>
      </c>
      <c r="M333" s="38"/>
      <c r="N333" s="207" t="s">
        <v>5</v>
      </c>
      <c r="O333" s="208" t="s">
        <v>42</v>
      </c>
      <c r="P333" s="144">
        <f>I333+J333</f>
        <v>0</v>
      </c>
      <c r="Q333" s="144">
        <f>ROUND(I333*H333,2)</f>
        <v>0</v>
      </c>
      <c r="R333" s="144">
        <f>ROUND(J333*H333,2)</f>
        <v>0</v>
      </c>
      <c r="S333" s="39"/>
      <c r="T333" s="209">
        <f>S333*H333</f>
        <v>0</v>
      </c>
      <c r="U333" s="209">
        <v>0</v>
      </c>
      <c r="V333" s="209">
        <f>U333*H333</f>
        <v>0</v>
      </c>
      <c r="W333" s="209">
        <v>0</v>
      </c>
      <c r="X333" s="210">
        <f>W333*H333</f>
        <v>0</v>
      </c>
      <c r="AR333" s="17" t="s">
        <v>177</v>
      </c>
      <c r="AT333" s="17" t="s">
        <v>173</v>
      </c>
      <c r="AU333" s="17" t="s">
        <v>83</v>
      </c>
      <c r="AY333" s="17" t="s">
        <v>171</v>
      </c>
      <c r="BE333" s="211">
        <f>IF(O333="základní",K333,0)</f>
        <v>0</v>
      </c>
      <c r="BF333" s="211">
        <f>IF(O333="snížená",K333,0)</f>
        <v>0</v>
      </c>
      <c r="BG333" s="211">
        <f>IF(O333="zákl. přenesená",K333,0)</f>
        <v>0</v>
      </c>
      <c r="BH333" s="211">
        <f>IF(O333="sníž. přenesená",K333,0)</f>
        <v>0</v>
      </c>
      <c r="BI333" s="211">
        <f>IF(O333="nulová",K333,0)</f>
        <v>0</v>
      </c>
      <c r="BJ333" s="17" t="s">
        <v>81</v>
      </c>
      <c r="BK333" s="211">
        <f>ROUND(P333*H333,2)</f>
        <v>0</v>
      </c>
      <c r="BL333" s="17" t="s">
        <v>177</v>
      </c>
      <c r="BM333" s="17" t="s">
        <v>808</v>
      </c>
    </row>
    <row r="334" spans="2:65" s="45" customFormat="1" ht="27" x14ac:dyDescent="0.3">
      <c r="B334" s="38"/>
      <c r="C334" s="39"/>
      <c r="D334" s="262" t="s">
        <v>179</v>
      </c>
      <c r="E334" s="39"/>
      <c r="F334" s="269" t="s">
        <v>2811</v>
      </c>
      <c r="G334" s="39"/>
      <c r="H334" s="39"/>
      <c r="I334" s="39"/>
      <c r="J334" s="39"/>
      <c r="K334" s="39"/>
      <c r="L334" s="39"/>
      <c r="M334" s="38"/>
      <c r="N334" s="214"/>
      <c r="O334" s="39"/>
      <c r="P334" s="39"/>
      <c r="Q334" s="39"/>
      <c r="R334" s="39"/>
      <c r="S334" s="39"/>
      <c r="T334" s="39"/>
      <c r="U334" s="39"/>
      <c r="V334" s="39"/>
      <c r="W334" s="39"/>
      <c r="X334" s="87"/>
      <c r="AT334" s="17" t="s">
        <v>179</v>
      </c>
      <c r="AU334" s="17" t="s">
        <v>83</v>
      </c>
    </row>
    <row r="335" spans="2:65" s="216" customFormat="1" ht="13.5" x14ac:dyDescent="0.3">
      <c r="B335" s="215"/>
      <c r="D335" s="212" t="s">
        <v>181</v>
      </c>
      <c r="E335" s="217" t="s">
        <v>5</v>
      </c>
      <c r="F335" s="218" t="s">
        <v>2954</v>
      </c>
      <c r="H335" s="219">
        <v>5</v>
      </c>
      <c r="M335" s="215"/>
      <c r="N335" s="220"/>
      <c r="O335" s="221"/>
      <c r="P335" s="221"/>
      <c r="Q335" s="221"/>
      <c r="R335" s="221"/>
      <c r="S335" s="221"/>
      <c r="T335" s="221"/>
      <c r="U335" s="221"/>
      <c r="V335" s="221"/>
      <c r="W335" s="221"/>
      <c r="X335" s="222"/>
      <c r="AT335" s="217" t="s">
        <v>181</v>
      </c>
      <c r="AU335" s="217" t="s">
        <v>83</v>
      </c>
      <c r="AV335" s="216" t="s">
        <v>83</v>
      </c>
      <c r="AW335" s="216" t="s">
        <v>7</v>
      </c>
      <c r="AX335" s="216" t="s">
        <v>73</v>
      </c>
      <c r="AY335" s="217" t="s">
        <v>171</v>
      </c>
    </row>
    <row r="336" spans="2:65" s="224" customFormat="1" ht="13.5" x14ac:dyDescent="0.3">
      <c r="B336" s="223"/>
      <c r="D336" s="212" t="s">
        <v>181</v>
      </c>
      <c r="E336" s="225" t="s">
        <v>5</v>
      </c>
      <c r="F336" s="226" t="s">
        <v>205</v>
      </c>
      <c r="H336" s="227">
        <v>5</v>
      </c>
      <c r="M336" s="223"/>
      <c r="N336" s="228"/>
      <c r="O336" s="229"/>
      <c r="P336" s="229"/>
      <c r="Q336" s="229"/>
      <c r="R336" s="229"/>
      <c r="S336" s="229"/>
      <c r="T336" s="229"/>
      <c r="U336" s="229"/>
      <c r="V336" s="229"/>
      <c r="W336" s="229"/>
      <c r="X336" s="230"/>
      <c r="AT336" s="225" t="s">
        <v>181</v>
      </c>
      <c r="AU336" s="225" t="s">
        <v>83</v>
      </c>
      <c r="AV336" s="224" t="s">
        <v>177</v>
      </c>
      <c r="AW336" s="224" t="s">
        <v>7</v>
      </c>
      <c r="AX336" s="224" t="s">
        <v>81</v>
      </c>
      <c r="AY336" s="225" t="s">
        <v>171</v>
      </c>
    </row>
    <row r="337" spans="2:65" s="45" customFormat="1" ht="16.5" customHeight="1" x14ac:dyDescent="0.3">
      <c r="B337" s="38"/>
      <c r="C337" s="201" t="s">
        <v>588</v>
      </c>
      <c r="D337" s="201" t="s">
        <v>173</v>
      </c>
      <c r="E337" s="202" t="s">
        <v>2955</v>
      </c>
      <c r="F337" s="203" t="s">
        <v>2956</v>
      </c>
      <c r="G337" s="204" t="s">
        <v>224</v>
      </c>
      <c r="H337" s="205">
        <v>70</v>
      </c>
      <c r="I337" s="7"/>
      <c r="J337" s="7"/>
      <c r="K337" s="206">
        <f>ROUND(P337*H337,2)</f>
        <v>0</v>
      </c>
      <c r="L337" s="203" t="s">
        <v>5</v>
      </c>
      <c r="M337" s="38"/>
      <c r="N337" s="207" t="s">
        <v>5</v>
      </c>
      <c r="O337" s="208" t="s">
        <v>42</v>
      </c>
      <c r="P337" s="144">
        <f>I337+J337</f>
        <v>0</v>
      </c>
      <c r="Q337" s="144">
        <f>ROUND(I337*H337,2)</f>
        <v>0</v>
      </c>
      <c r="R337" s="144">
        <f>ROUND(J337*H337,2)</f>
        <v>0</v>
      </c>
      <c r="S337" s="39"/>
      <c r="T337" s="209">
        <f>S337*H337</f>
        <v>0</v>
      </c>
      <c r="U337" s="209">
        <v>0</v>
      </c>
      <c r="V337" s="209">
        <f>U337*H337</f>
        <v>0</v>
      </c>
      <c r="W337" s="209">
        <v>0</v>
      </c>
      <c r="X337" s="210">
        <f>W337*H337</f>
        <v>0</v>
      </c>
      <c r="AR337" s="17" t="s">
        <v>177</v>
      </c>
      <c r="AT337" s="17" t="s">
        <v>173</v>
      </c>
      <c r="AU337" s="17" t="s">
        <v>83</v>
      </c>
      <c r="AY337" s="17" t="s">
        <v>171</v>
      </c>
      <c r="BE337" s="211">
        <f>IF(O337="základní",K337,0)</f>
        <v>0</v>
      </c>
      <c r="BF337" s="211">
        <f>IF(O337="snížená",K337,0)</f>
        <v>0</v>
      </c>
      <c r="BG337" s="211">
        <f>IF(O337="zákl. přenesená",K337,0)</f>
        <v>0</v>
      </c>
      <c r="BH337" s="211">
        <f>IF(O337="sníž. přenesená",K337,0)</f>
        <v>0</v>
      </c>
      <c r="BI337" s="211">
        <f>IF(O337="nulová",K337,0)</f>
        <v>0</v>
      </c>
      <c r="BJ337" s="17" t="s">
        <v>81</v>
      </c>
      <c r="BK337" s="211">
        <f>ROUND(P337*H337,2)</f>
        <v>0</v>
      </c>
      <c r="BL337" s="17" t="s">
        <v>177</v>
      </c>
      <c r="BM337" s="17" t="s">
        <v>811</v>
      </c>
    </row>
    <row r="338" spans="2:65" s="45" customFormat="1" ht="27" x14ac:dyDescent="0.3">
      <c r="B338" s="38"/>
      <c r="D338" s="212" t="s">
        <v>179</v>
      </c>
      <c r="F338" s="213" t="s">
        <v>2811</v>
      </c>
      <c r="M338" s="38"/>
      <c r="N338" s="214"/>
      <c r="O338" s="39"/>
      <c r="P338" s="39"/>
      <c r="Q338" s="39"/>
      <c r="R338" s="39"/>
      <c r="S338" s="39"/>
      <c r="T338" s="39"/>
      <c r="U338" s="39"/>
      <c r="V338" s="39"/>
      <c r="W338" s="39"/>
      <c r="X338" s="87"/>
      <c r="AT338" s="17" t="s">
        <v>179</v>
      </c>
      <c r="AU338" s="17" t="s">
        <v>83</v>
      </c>
    </row>
    <row r="339" spans="2:65" s="216" customFormat="1" ht="13.5" x14ac:dyDescent="0.3">
      <c r="B339" s="215"/>
      <c r="C339" s="221"/>
      <c r="D339" s="262" t="s">
        <v>181</v>
      </c>
      <c r="E339" s="267" t="s">
        <v>5</v>
      </c>
      <c r="F339" s="271" t="s">
        <v>2957</v>
      </c>
      <c r="G339" s="221"/>
      <c r="H339" s="273">
        <v>70</v>
      </c>
      <c r="I339" s="221"/>
      <c r="J339" s="221"/>
      <c r="K339" s="221"/>
      <c r="L339" s="221"/>
      <c r="M339" s="215"/>
      <c r="N339" s="220"/>
      <c r="O339" s="221"/>
      <c r="P339" s="221"/>
      <c r="Q339" s="221"/>
      <c r="R339" s="221"/>
      <c r="S339" s="221"/>
      <c r="T339" s="221"/>
      <c r="U339" s="221"/>
      <c r="V339" s="221"/>
      <c r="W339" s="221"/>
      <c r="X339" s="222"/>
      <c r="AT339" s="217" t="s">
        <v>181</v>
      </c>
      <c r="AU339" s="217" t="s">
        <v>83</v>
      </c>
      <c r="AV339" s="216" t="s">
        <v>83</v>
      </c>
      <c r="AW339" s="216" t="s">
        <v>7</v>
      </c>
      <c r="AX339" s="216" t="s">
        <v>73</v>
      </c>
      <c r="AY339" s="217" t="s">
        <v>171</v>
      </c>
    </row>
    <row r="340" spans="2:65" s="224" customFormat="1" ht="13.5" x14ac:dyDescent="0.3">
      <c r="B340" s="223"/>
      <c r="D340" s="212" t="s">
        <v>181</v>
      </c>
      <c r="E340" s="225" t="s">
        <v>5</v>
      </c>
      <c r="F340" s="226" t="s">
        <v>205</v>
      </c>
      <c r="H340" s="227">
        <v>70</v>
      </c>
      <c r="M340" s="223"/>
      <c r="N340" s="228"/>
      <c r="O340" s="229"/>
      <c r="P340" s="229"/>
      <c r="Q340" s="229"/>
      <c r="R340" s="229"/>
      <c r="S340" s="229"/>
      <c r="T340" s="229"/>
      <c r="U340" s="229"/>
      <c r="V340" s="229"/>
      <c r="W340" s="229"/>
      <c r="X340" s="230"/>
      <c r="AT340" s="225" t="s">
        <v>181</v>
      </c>
      <c r="AU340" s="225" t="s">
        <v>83</v>
      </c>
      <c r="AV340" s="224" t="s">
        <v>177</v>
      </c>
      <c r="AW340" s="224" t="s">
        <v>7</v>
      </c>
      <c r="AX340" s="224" t="s">
        <v>81</v>
      </c>
      <c r="AY340" s="225" t="s">
        <v>171</v>
      </c>
    </row>
    <row r="341" spans="2:65" s="45" customFormat="1" ht="16.5" customHeight="1" x14ac:dyDescent="0.3">
      <c r="B341" s="38"/>
      <c r="C341" s="201" t="s">
        <v>812</v>
      </c>
      <c r="D341" s="201" t="s">
        <v>173</v>
      </c>
      <c r="E341" s="202" t="s">
        <v>2958</v>
      </c>
      <c r="F341" s="203" t="s">
        <v>2959</v>
      </c>
      <c r="G341" s="204" t="s">
        <v>224</v>
      </c>
      <c r="H341" s="205">
        <v>1</v>
      </c>
      <c r="I341" s="7"/>
      <c r="J341" s="7"/>
      <c r="K341" s="206">
        <f>ROUND(P341*H341,2)</f>
        <v>0</v>
      </c>
      <c r="L341" s="203" t="s">
        <v>5</v>
      </c>
      <c r="M341" s="38"/>
      <c r="N341" s="207" t="s">
        <v>5</v>
      </c>
      <c r="O341" s="208" t="s">
        <v>42</v>
      </c>
      <c r="P341" s="144">
        <f>I341+J341</f>
        <v>0</v>
      </c>
      <c r="Q341" s="144">
        <f>ROUND(I341*H341,2)</f>
        <v>0</v>
      </c>
      <c r="R341" s="144">
        <f>ROUND(J341*H341,2)</f>
        <v>0</v>
      </c>
      <c r="S341" s="39"/>
      <c r="T341" s="209">
        <f>S341*H341</f>
        <v>0</v>
      </c>
      <c r="U341" s="209">
        <v>0</v>
      </c>
      <c r="V341" s="209">
        <f>U341*H341</f>
        <v>0</v>
      </c>
      <c r="W341" s="209">
        <v>0</v>
      </c>
      <c r="X341" s="210">
        <f>W341*H341</f>
        <v>0</v>
      </c>
      <c r="AR341" s="17" t="s">
        <v>177</v>
      </c>
      <c r="AT341" s="17" t="s">
        <v>173</v>
      </c>
      <c r="AU341" s="17" t="s">
        <v>83</v>
      </c>
      <c r="AY341" s="17" t="s">
        <v>171</v>
      </c>
      <c r="BE341" s="211">
        <f>IF(O341="základní",K341,0)</f>
        <v>0</v>
      </c>
      <c r="BF341" s="211">
        <f>IF(O341="snížená",K341,0)</f>
        <v>0</v>
      </c>
      <c r="BG341" s="211">
        <f>IF(O341="zákl. přenesená",K341,0)</f>
        <v>0</v>
      </c>
      <c r="BH341" s="211">
        <f>IF(O341="sníž. přenesená",K341,0)</f>
        <v>0</v>
      </c>
      <c r="BI341" s="211">
        <f>IF(O341="nulová",K341,0)</f>
        <v>0</v>
      </c>
      <c r="BJ341" s="17" t="s">
        <v>81</v>
      </c>
      <c r="BK341" s="211">
        <f>ROUND(P341*H341,2)</f>
        <v>0</v>
      </c>
      <c r="BL341" s="17" t="s">
        <v>177</v>
      </c>
      <c r="BM341" s="17" t="s">
        <v>815</v>
      </c>
    </row>
    <row r="342" spans="2:65" s="45" customFormat="1" ht="27" x14ac:dyDescent="0.3">
      <c r="B342" s="38"/>
      <c r="D342" s="212" t="s">
        <v>179</v>
      </c>
      <c r="F342" s="213" t="s">
        <v>2811</v>
      </c>
      <c r="M342" s="38"/>
      <c r="N342" s="214"/>
      <c r="O342" s="39"/>
      <c r="P342" s="39"/>
      <c r="Q342" s="39"/>
      <c r="R342" s="39"/>
      <c r="S342" s="39"/>
      <c r="T342" s="39"/>
      <c r="U342" s="39"/>
      <c r="V342" s="39"/>
      <c r="W342" s="39"/>
      <c r="X342" s="87"/>
      <c r="AT342" s="17" t="s">
        <v>179</v>
      </c>
      <c r="AU342" s="17" t="s">
        <v>83</v>
      </c>
    </row>
    <row r="343" spans="2:65" s="216" customFormat="1" ht="13.5" x14ac:dyDescent="0.3">
      <c r="B343" s="215"/>
      <c r="D343" s="212" t="s">
        <v>181</v>
      </c>
      <c r="E343" s="217" t="s">
        <v>5</v>
      </c>
      <c r="F343" s="218" t="s">
        <v>81</v>
      </c>
      <c r="H343" s="219">
        <v>1</v>
      </c>
      <c r="M343" s="215"/>
      <c r="N343" s="220"/>
      <c r="O343" s="221"/>
      <c r="P343" s="221"/>
      <c r="Q343" s="221"/>
      <c r="R343" s="221"/>
      <c r="S343" s="221"/>
      <c r="T343" s="221"/>
      <c r="U343" s="221"/>
      <c r="V343" s="221"/>
      <c r="W343" s="221"/>
      <c r="X343" s="222"/>
      <c r="AT343" s="217" t="s">
        <v>181</v>
      </c>
      <c r="AU343" s="217" t="s">
        <v>83</v>
      </c>
      <c r="AV343" s="216" t="s">
        <v>83</v>
      </c>
      <c r="AW343" s="216" t="s">
        <v>7</v>
      </c>
      <c r="AX343" s="216" t="s">
        <v>73</v>
      </c>
      <c r="AY343" s="217" t="s">
        <v>171</v>
      </c>
    </row>
    <row r="344" spans="2:65" s="224" customFormat="1" ht="13.5" x14ac:dyDescent="0.3">
      <c r="B344" s="223"/>
      <c r="C344" s="229"/>
      <c r="D344" s="262" t="s">
        <v>181</v>
      </c>
      <c r="E344" s="265" t="s">
        <v>5</v>
      </c>
      <c r="F344" s="270" t="s">
        <v>205</v>
      </c>
      <c r="G344" s="229"/>
      <c r="H344" s="272">
        <v>1</v>
      </c>
      <c r="I344" s="229"/>
      <c r="J344" s="229"/>
      <c r="K344" s="229"/>
      <c r="L344" s="229"/>
      <c r="M344" s="223"/>
      <c r="N344" s="228"/>
      <c r="O344" s="229"/>
      <c r="P344" s="229"/>
      <c r="Q344" s="229"/>
      <c r="R344" s="229"/>
      <c r="S344" s="229"/>
      <c r="T344" s="229"/>
      <c r="U344" s="229"/>
      <c r="V344" s="229"/>
      <c r="W344" s="229"/>
      <c r="X344" s="230"/>
      <c r="AT344" s="225" t="s">
        <v>181</v>
      </c>
      <c r="AU344" s="225" t="s">
        <v>83</v>
      </c>
      <c r="AV344" s="224" t="s">
        <v>177</v>
      </c>
      <c r="AW344" s="224" t="s">
        <v>7</v>
      </c>
      <c r="AX344" s="224" t="s">
        <v>81</v>
      </c>
      <c r="AY344" s="225" t="s">
        <v>171</v>
      </c>
    </row>
    <row r="345" spans="2:65" s="45" customFormat="1" ht="16.5" customHeight="1" x14ac:dyDescent="0.3">
      <c r="B345" s="38"/>
      <c r="C345" s="201" t="s">
        <v>592</v>
      </c>
      <c r="D345" s="201" t="s">
        <v>173</v>
      </c>
      <c r="E345" s="202" t="s">
        <v>2960</v>
      </c>
      <c r="F345" s="203" t="s">
        <v>2961</v>
      </c>
      <c r="G345" s="204" t="s">
        <v>582</v>
      </c>
      <c r="H345" s="9"/>
      <c r="I345" s="7"/>
      <c r="J345" s="7"/>
      <c r="K345" s="206">
        <f>ROUND(P345*H345,2)</f>
        <v>0</v>
      </c>
      <c r="L345" s="203" t="s">
        <v>5</v>
      </c>
      <c r="M345" s="38"/>
      <c r="N345" s="207" t="s">
        <v>5</v>
      </c>
      <c r="O345" s="208" t="s">
        <v>42</v>
      </c>
      <c r="P345" s="144">
        <f>I345+J345</f>
        <v>0</v>
      </c>
      <c r="Q345" s="144">
        <f>ROUND(I345*H345,2)</f>
        <v>0</v>
      </c>
      <c r="R345" s="144">
        <f>ROUND(J345*H345,2)</f>
        <v>0</v>
      </c>
      <c r="S345" s="39"/>
      <c r="T345" s="209">
        <f>S345*H345</f>
        <v>0</v>
      </c>
      <c r="U345" s="209">
        <v>0</v>
      </c>
      <c r="V345" s="209">
        <f>U345*H345</f>
        <v>0</v>
      </c>
      <c r="W345" s="209">
        <v>0</v>
      </c>
      <c r="X345" s="210">
        <f>W345*H345</f>
        <v>0</v>
      </c>
      <c r="AR345" s="17" t="s">
        <v>177</v>
      </c>
      <c r="AT345" s="17" t="s">
        <v>173</v>
      </c>
      <c r="AU345" s="17" t="s">
        <v>83</v>
      </c>
      <c r="AY345" s="17" t="s">
        <v>171</v>
      </c>
      <c r="BE345" s="211">
        <f>IF(O345="základní",K345,0)</f>
        <v>0</v>
      </c>
      <c r="BF345" s="211">
        <f>IF(O345="snížená",K345,0)</f>
        <v>0</v>
      </c>
      <c r="BG345" s="211">
        <f>IF(O345="zákl. přenesená",K345,0)</f>
        <v>0</v>
      </c>
      <c r="BH345" s="211">
        <f>IF(O345="sníž. přenesená",K345,0)</f>
        <v>0</v>
      </c>
      <c r="BI345" s="211">
        <f>IF(O345="nulová",K345,0)</f>
        <v>0</v>
      </c>
      <c r="BJ345" s="17" t="s">
        <v>81</v>
      </c>
      <c r="BK345" s="211">
        <f>ROUND(P345*H345,2)</f>
        <v>0</v>
      </c>
      <c r="BL345" s="17" t="s">
        <v>177</v>
      </c>
      <c r="BM345" s="17" t="s">
        <v>819</v>
      </c>
    </row>
    <row r="346" spans="2:65" s="45" customFormat="1" ht="27" x14ac:dyDescent="0.3">
      <c r="B346" s="38"/>
      <c r="D346" s="212" t="s">
        <v>179</v>
      </c>
      <c r="F346" s="213" t="s">
        <v>2811</v>
      </c>
      <c r="M346" s="38"/>
      <c r="N346" s="214"/>
      <c r="O346" s="39"/>
      <c r="P346" s="39"/>
      <c r="Q346" s="39"/>
      <c r="R346" s="39"/>
      <c r="S346" s="39"/>
      <c r="T346" s="39"/>
      <c r="U346" s="39"/>
      <c r="V346" s="39"/>
      <c r="W346" s="39"/>
      <c r="X346" s="87"/>
      <c r="AT346" s="17" t="s">
        <v>179</v>
      </c>
      <c r="AU346" s="17" t="s">
        <v>83</v>
      </c>
    </row>
    <row r="347" spans="2:65" s="188" customFormat="1" ht="29.85" customHeight="1" x14ac:dyDescent="0.3">
      <c r="B347" s="187"/>
      <c r="D347" s="189" t="s">
        <v>72</v>
      </c>
      <c r="E347" s="199" t="s">
        <v>1073</v>
      </c>
      <c r="F347" s="199" t="s">
        <v>2962</v>
      </c>
      <c r="K347" s="200">
        <f>BK347</f>
        <v>0</v>
      </c>
      <c r="M347" s="187"/>
      <c r="N347" s="192"/>
      <c r="O347" s="193"/>
      <c r="P347" s="193"/>
      <c r="Q347" s="194">
        <f>SUM(Q348:Q401)</f>
        <v>0</v>
      </c>
      <c r="R347" s="194">
        <f>SUM(R348:R401)</f>
        <v>0</v>
      </c>
      <c r="S347" s="193"/>
      <c r="T347" s="195">
        <f>SUM(T348:T401)</f>
        <v>0</v>
      </c>
      <c r="U347" s="193"/>
      <c r="V347" s="195">
        <f>SUM(V348:V401)</f>
        <v>0</v>
      </c>
      <c r="W347" s="193"/>
      <c r="X347" s="196">
        <f>SUM(X348:X401)</f>
        <v>0</v>
      </c>
      <c r="AR347" s="189" t="s">
        <v>81</v>
      </c>
      <c r="AT347" s="197" t="s">
        <v>72</v>
      </c>
      <c r="AU347" s="197" t="s">
        <v>81</v>
      </c>
      <c r="AY347" s="189" t="s">
        <v>171</v>
      </c>
      <c r="BK347" s="198">
        <f>SUM(BK348:BK401)</f>
        <v>0</v>
      </c>
    </row>
    <row r="348" spans="2:65" s="45" customFormat="1" ht="51" customHeight="1" x14ac:dyDescent="0.3">
      <c r="B348" s="38"/>
      <c r="C348" s="201" t="s">
        <v>820</v>
      </c>
      <c r="D348" s="201" t="s">
        <v>173</v>
      </c>
      <c r="E348" s="202" t="s">
        <v>2963</v>
      </c>
      <c r="F348" s="203" t="s">
        <v>2964</v>
      </c>
      <c r="G348" s="204" t="s">
        <v>224</v>
      </c>
      <c r="H348" s="205">
        <v>1</v>
      </c>
      <c r="I348" s="7"/>
      <c r="J348" s="7"/>
      <c r="K348" s="206">
        <f>ROUND(P348*H348,2)</f>
        <v>0</v>
      </c>
      <c r="L348" s="203" t="s">
        <v>5</v>
      </c>
      <c r="M348" s="38"/>
      <c r="N348" s="207" t="s">
        <v>5</v>
      </c>
      <c r="O348" s="208" t="s">
        <v>42</v>
      </c>
      <c r="P348" s="144">
        <f>I348+J348</f>
        <v>0</v>
      </c>
      <c r="Q348" s="144">
        <f>ROUND(I348*H348,2)</f>
        <v>0</v>
      </c>
      <c r="R348" s="144">
        <f>ROUND(J348*H348,2)</f>
        <v>0</v>
      </c>
      <c r="S348" s="39"/>
      <c r="T348" s="209">
        <f>S348*H348</f>
        <v>0</v>
      </c>
      <c r="U348" s="209">
        <v>0</v>
      </c>
      <c r="V348" s="209">
        <f>U348*H348</f>
        <v>0</v>
      </c>
      <c r="W348" s="209">
        <v>0</v>
      </c>
      <c r="X348" s="210">
        <f>W348*H348</f>
        <v>0</v>
      </c>
      <c r="AR348" s="17" t="s">
        <v>177</v>
      </c>
      <c r="AT348" s="17" t="s">
        <v>173</v>
      </c>
      <c r="AU348" s="17" t="s">
        <v>83</v>
      </c>
      <c r="AY348" s="17" t="s">
        <v>171</v>
      </c>
      <c r="BE348" s="211">
        <f>IF(O348="základní",K348,0)</f>
        <v>0</v>
      </c>
      <c r="BF348" s="211">
        <f>IF(O348="snížená",K348,0)</f>
        <v>0</v>
      </c>
      <c r="BG348" s="211">
        <f>IF(O348="zákl. přenesená",K348,0)</f>
        <v>0</v>
      </c>
      <c r="BH348" s="211">
        <f>IF(O348="sníž. přenesená",K348,0)</f>
        <v>0</v>
      </c>
      <c r="BI348" s="211">
        <f>IF(O348="nulová",K348,0)</f>
        <v>0</v>
      </c>
      <c r="BJ348" s="17" t="s">
        <v>81</v>
      </c>
      <c r="BK348" s="211">
        <f>ROUND(P348*H348,2)</f>
        <v>0</v>
      </c>
      <c r="BL348" s="17" t="s">
        <v>177</v>
      </c>
      <c r="BM348" s="17" t="s">
        <v>823</v>
      </c>
    </row>
    <row r="349" spans="2:65" s="45" customFormat="1" ht="27" x14ac:dyDescent="0.3">
      <c r="B349" s="38"/>
      <c r="D349" s="212" t="s">
        <v>179</v>
      </c>
      <c r="F349" s="213" t="s">
        <v>2811</v>
      </c>
      <c r="M349" s="38"/>
      <c r="N349" s="214"/>
      <c r="O349" s="39"/>
      <c r="P349" s="39"/>
      <c r="Q349" s="39"/>
      <c r="R349" s="39"/>
      <c r="S349" s="39"/>
      <c r="T349" s="39"/>
      <c r="U349" s="39"/>
      <c r="V349" s="39"/>
      <c r="W349" s="39"/>
      <c r="X349" s="87"/>
      <c r="AT349" s="17" t="s">
        <v>179</v>
      </c>
      <c r="AU349" s="17" t="s">
        <v>83</v>
      </c>
    </row>
    <row r="350" spans="2:65" s="216" customFormat="1" ht="13.5" x14ac:dyDescent="0.3">
      <c r="B350" s="215"/>
      <c r="C350" s="221"/>
      <c r="D350" s="262" t="s">
        <v>181</v>
      </c>
      <c r="E350" s="267" t="s">
        <v>5</v>
      </c>
      <c r="F350" s="271" t="s">
        <v>81</v>
      </c>
      <c r="G350" s="221"/>
      <c r="H350" s="273">
        <v>1</v>
      </c>
      <c r="I350" s="221"/>
      <c r="J350" s="221"/>
      <c r="K350" s="221"/>
      <c r="L350" s="221"/>
      <c r="M350" s="215"/>
      <c r="N350" s="220"/>
      <c r="O350" s="221"/>
      <c r="P350" s="221"/>
      <c r="Q350" s="221"/>
      <c r="R350" s="221"/>
      <c r="S350" s="221"/>
      <c r="T350" s="221"/>
      <c r="U350" s="221"/>
      <c r="V350" s="221"/>
      <c r="W350" s="221"/>
      <c r="X350" s="222"/>
      <c r="AT350" s="217" t="s">
        <v>181</v>
      </c>
      <c r="AU350" s="217" t="s">
        <v>83</v>
      </c>
      <c r="AV350" s="216" t="s">
        <v>83</v>
      </c>
      <c r="AW350" s="216" t="s">
        <v>7</v>
      </c>
      <c r="AX350" s="216" t="s">
        <v>73</v>
      </c>
      <c r="AY350" s="217" t="s">
        <v>171</v>
      </c>
    </row>
    <row r="351" spans="2:65" s="224" customFormat="1" ht="13.5" x14ac:dyDescent="0.3">
      <c r="B351" s="223"/>
      <c r="D351" s="212" t="s">
        <v>181</v>
      </c>
      <c r="E351" s="225" t="s">
        <v>5</v>
      </c>
      <c r="F351" s="226" t="s">
        <v>205</v>
      </c>
      <c r="H351" s="227">
        <v>1</v>
      </c>
      <c r="M351" s="223"/>
      <c r="N351" s="228"/>
      <c r="O351" s="229"/>
      <c r="P351" s="229"/>
      <c r="Q351" s="229"/>
      <c r="R351" s="229"/>
      <c r="S351" s="229"/>
      <c r="T351" s="229"/>
      <c r="U351" s="229"/>
      <c r="V351" s="229"/>
      <c r="W351" s="229"/>
      <c r="X351" s="230"/>
      <c r="AT351" s="225" t="s">
        <v>181</v>
      </c>
      <c r="AU351" s="225" t="s">
        <v>83</v>
      </c>
      <c r="AV351" s="224" t="s">
        <v>177</v>
      </c>
      <c r="AW351" s="224" t="s">
        <v>7</v>
      </c>
      <c r="AX351" s="224" t="s">
        <v>81</v>
      </c>
      <c r="AY351" s="225" t="s">
        <v>171</v>
      </c>
    </row>
    <row r="352" spans="2:65" s="45" customFormat="1" ht="16.5" customHeight="1" x14ac:dyDescent="0.3">
      <c r="B352" s="38"/>
      <c r="C352" s="201" t="s">
        <v>597</v>
      </c>
      <c r="D352" s="201" t="s">
        <v>173</v>
      </c>
      <c r="E352" s="202" t="s">
        <v>2965</v>
      </c>
      <c r="F352" s="203" t="s">
        <v>2966</v>
      </c>
      <c r="G352" s="204" t="s">
        <v>937</v>
      </c>
      <c r="H352" s="205">
        <v>1</v>
      </c>
      <c r="I352" s="7"/>
      <c r="J352" s="7"/>
      <c r="K352" s="206">
        <f>ROUND(P352*H352,2)</f>
        <v>0</v>
      </c>
      <c r="L352" s="203" t="s">
        <v>5</v>
      </c>
      <c r="M352" s="38"/>
      <c r="N352" s="207" t="s">
        <v>5</v>
      </c>
      <c r="O352" s="208" t="s">
        <v>42</v>
      </c>
      <c r="P352" s="144">
        <f>I352+J352</f>
        <v>0</v>
      </c>
      <c r="Q352" s="144">
        <f>ROUND(I352*H352,2)</f>
        <v>0</v>
      </c>
      <c r="R352" s="144">
        <f>ROUND(J352*H352,2)</f>
        <v>0</v>
      </c>
      <c r="S352" s="39"/>
      <c r="T352" s="209">
        <f>S352*H352</f>
        <v>0</v>
      </c>
      <c r="U352" s="209">
        <v>0</v>
      </c>
      <c r="V352" s="209">
        <f>U352*H352</f>
        <v>0</v>
      </c>
      <c r="W352" s="209">
        <v>0</v>
      </c>
      <c r="X352" s="210">
        <f>W352*H352</f>
        <v>0</v>
      </c>
      <c r="AR352" s="17" t="s">
        <v>177</v>
      </c>
      <c r="AT352" s="17" t="s">
        <v>173</v>
      </c>
      <c r="AU352" s="17" t="s">
        <v>83</v>
      </c>
      <c r="AY352" s="17" t="s">
        <v>171</v>
      </c>
      <c r="BE352" s="211">
        <f>IF(O352="základní",K352,0)</f>
        <v>0</v>
      </c>
      <c r="BF352" s="211">
        <f>IF(O352="snížená",K352,0)</f>
        <v>0</v>
      </c>
      <c r="BG352" s="211">
        <f>IF(O352="zákl. přenesená",K352,0)</f>
        <v>0</v>
      </c>
      <c r="BH352" s="211">
        <f>IF(O352="sníž. přenesená",K352,0)</f>
        <v>0</v>
      </c>
      <c r="BI352" s="211">
        <f>IF(O352="nulová",K352,0)</f>
        <v>0</v>
      </c>
      <c r="BJ352" s="17" t="s">
        <v>81</v>
      </c>
      <c r="BK352" s="211">
        <f>ROUND(P352*H352,2)</f>
        <v>0</v>
      </c>
      <c r="BL352" s="17" t="s">
        <v>177</v>
      </c>
      <c r="BM352" s="17" t="s">
        <v>826</v>
      </c>
    </row>
    <row r="353" spans="2:65" s="45" customFormat="1" ht="27" x14ac:dyDescent="0.3">
      <c r="B353" s="38"/>
      <c r="D353" s="212" t="s">
        <v>179</v>
      </c>
      <c r="F353" s="213" t="s">
        <v>2811</v>
      </c>
      <c r="M353" s="38"/>
      <c r="N353" s="214"/>
      <c r="O353" s="39"/>
      <c r="P353" s="39"/>
      <c r="Q353" s="39"/>
      <c r="R353" s="39"/>
      <c r="S353" s="39"/>
      <c r="T353" s="39"/>
      <c r="U353" s="39"/>
      <c r="V353" s="39"/>
      <c r="W353" s="39"/>
      <c r="X353" s="87"/>
      <c r="AT353" s="17" t="s">
        <v>179</v>
      </c>
      <c r="AU353" s="17" t="s">
        <v>83</v>
      </c>
    </row>
    <row r="354" spans="2:65" s="216" customFormat="1" ht="13.5" x14ac:dyDescent="0.3">
      <c r="B354" s="215"/>
      <c r="D354" s="212" t="s">
        <v>181</v>
      </c>
      <c r="E354" s="217" t="s">
        <v>5</v>
      </c>
      <c r="F354" s="218" t="s">
        <v>81</v>
      </c>
      <c r="H354" s="219">
        <v>1</v>
      </c>
      <c r="M354" s="215"/>
      <c r="N354" s="220"/>
      <c r="O354" s="221"/>
      <c r="P354" s="221"/>
      <c r="Q354" s="221"/>
      <c r="R354" s="221"/>
      <c r="S354" s="221"/>
      <c r="T354" s="221"/>
      <c r="U354" s="221"/>
      <c r="V354" s="221"/>
      <c r="W354" s="221"/>
      <c r="X354" s="222"/>
      <c r="AT354" s="217" t="s">
        <v>181</v>
      </c>
      <c r="AU354" s="217" t="s">
        <v>83</v>
      </c>
      <c r="AV354" s="216" t="s">
        <v>83</v>
      </c>
      <c r="AW354" s="216" t="s">
        <v>7</v>
      </c>
      <c r="AX354" s="216" t="s">
        <v>73</v>
      </c>
      <c r="AY354" s="217" t="s">
        <v>171</v>
      </c>
    </row>
    <row r="355" spans="2:65" s="224" customFormat="1" ht="13.5" x14ac:dyDescent="0.3">
      <c r="B355" s="223"/>
      <c r="C355" s="229"/>
      <c r="D355" s="262" t="s">
        <v>181</v>
      </c>
      <c r="E355" s="265" t="s">
        <v>5</v>
      </c>
      <c r="F355" s="270" t="s">
        <v>205</v>
      </c>
      <c r="G355" s="229"/>
      <c r="H355" s="272">
        <v>1</v>
      </c>
      <c r="I355" s="229"/>
      <c r="J355" s="229"/>
      <c r="K355" s="229"/>
      <c r="L355" s="229"/>
      <c r="M355" s="223"/>
      <c r="N355" s="228"/>
      <c r="O355" s="229"/>
      <c r="P355" s="229"/>
      <c r="Q355" s="229"/>
      <c r="R355" s="229"/>
      <c r="S355" s="229"/>
      <c r="T355" s="229"/>
      <c r="U355" s="229"/>
      <c r="V355" s="229"/>
      <c r="W355" s="229"/>
      <c r="X355" s="230"/>
      <c r="AT355" s="225" t="s">
        <v>181</v>
      </c>
      <c r="AU355" s="225" t="s">
        <v>83</v>
      </c>
      <c r="AV355" s="224" t="s">
        <v>177</v>
      </c>
      <c r="AW355" s="224" t="s">
        <v>7</v>
      </c>
      <c r="AX355" s="224" t="s">
        <v>81</v>
      </c>
      <c r="AY355" s="225" t="s">
        <v>171</v>
      </c>
    </row>
    <row r="356" spans="2:65" s="45" customFormat="1" ht="25.5" customHeight="1" x14ac:dyDescent="0.3">
      <c r="B356" s="38"/>
      <c r="C356" s="201" t="s">
        <v>827</v>
      </c>
      <c r="D356" s="201" t="s">
        <v>173</v>
      </c>
      <c r="E356" s="202" t="s">
        <v>2967</v>
      </c>
      <c r="F356" s="203" t="s">
        <v>2968</v>
      </c>
      <c r="G356" s="204" t="s">
        <v>937</v>
      </c>
      <c r="H356" s="205">
        <v>4</v>
      </c>
      <c r="I356" s="7"/>
      <c r="J356" s="7"/>
      <c r="K356" s="206">
        <f>ROUND(P356*H356,2)</f>
        <v>0</v>
      </c>
      <c r="L356" s="203" t="s">
        <v>5</v>
      </c>
      <c r="M356" s="38"/>
      <c r="N356" s="207" t="s">
        <v>5</v>
      </c>
      <c r="O356" s="208" t="s">
        <v>42</v>
      </c>
      <c r="P356" s="144">
        <f>I356+J356</f>
        <v>0</v>
      </c>
      <c r="Q356" s="144">
        <f>ROUND(I356*H356,2)</f>
        <v>0</v>
      </c>
      <c r="R356" s="144">
        <f>ROUND(J356*H356,2)</f>
        <v>0</v>
      </c>
      <c r="S356" s="39"/>
      <c r="T356" s="209">
        <f>S356*H356</f>
        <v>0</v>
      </c>
      <c r="U356" s="209">
        <v>0</v>
      </c>
      <c r="V356" s="209">
        <f>U356*H356</f>
        <v>0</v>
      </c>
      <c r="W356" s="209">
        <v>0</v>
      </c>
      <c r="X356" s="210">
        <f>W356*H356</f>
        <v>0</v>
      </c>
      <c r="AR356" s="17" t="s">
        <v>177</v>
      </c>
      <c r="AT356" s="17" t="s">
        <v>173</v>
      </c>
      <c r="AU356" s="17" t="s">
        <v>83</v>
      </c>
      <c r="AY356" s="17" t="s">
        <v>171</v>
      </c>
      <c r="BE356" s="211">
        <f>IF(O356="základní",K356,0)</f>
        <v>0</v>
      </c>
      <c r="BF356" s="211">
        <f>IF(O356="snížená",K356,0)</f>
        <v>0</v>
      </c>
      <c r="BG356" s="211">
        <f>IF(O356="zákl. přenesená",K356,0)</f>
        <v>0</v>
      </c>
      <c r="BH356" s="211">
        <f>IF(O356="sníž. přenesená",K356,0)</f>
        <v>0</v>
      </c>
      <c r="BI356" s="211">
        <f>IF(O356="nulová",K356,0)</f>
        <v>0</v>
      </c>
      <c r="BJ356" s="17" t="s">
        <v>81</v>
      </c>
      <c r="BK356" s="211">
        <f>ROUND(P356*H356,2)</f>
        <v>0</v>
      </c>
      <c r="BL356" s="17" t="s">
        <v>177</v>
      </c>
      <c r="BM356" s="17" t="s">
        <v>830</v>
      </c>
    </row>
    <row r="357" spans="2:65" s="45" customFormat="1" ht="27" x14ac:dyDescent="0.3">
      <c r="B357" s="38"/>
      <c r="D357" s="212" t="s">
        <v>179</v>
      </c>
      <c r="F357" s="213" t="s">
        <v>2811</v>
      </c>
      <c r="M357" s="38"/>
      <c r="N357" s="214"/>
      <c r="O357" s="39"/>
      <c r="P357" s="39"/>
      <c r="Q357" s="39"/>
      <c r="R357" s="39"/>
      <c r="S357" s="39"/>
      <c r="T357" s="39"/>
      <c r="U357" s="39"/>
      <c r="V357" s="39"/>
      <c r="W357" s="39"/>
      <c r="X357" s="87"/>
      <c r="AT357" s="17" t="s">
        <v>179</v>
      </c>
      <c r="AU357" s="17" t="s">
        <v>83</v>
      </c>
    </row>
    <row r="358" spans="2:65" s="216" customFormat="1" ht="13.5" x14ac:dyDescent="0.3">
      <c r="B358" s="215"/>
      <c r="D358" s="212" t="s">
        <v>181</v>
      </c>
      <c r="E358" s="217" t="s">
        <v>5</v>
      </c>
      <c r="F358" s="218" t="s">
        <v>2874</v>
      </c>
      <c r="H358" s="219">
        <v>4</v>
      </c>
      <c r="M358" s="215"/>
      <c r="N358" s="220"/>
      <c r="O358" s="221"/>
      <c r="P358" s="221"/>
      <c r="Q358" s="221"/>
      <c r="R358" s="221"/>
      <c r="S358" s="221"/>
      <c r="T358" s="221"/>
      <c r="U358" s="221"/>
      <c r="V358" s="221"/>
      <c r="W358" s="221"/>
      <c r="X358" s="222"/>
      <c r="AT358" s="217" t="s">
        <v>181</v>
      </c>
      <c r="AU358" s="217" t="s">
        <v>83</v>
      </c>
      <c r="AV358" s="216" t="s">
        <v>83</v>
      </c>
      <c r="AW358" s="216" t="s">
        <v>7</v>
      </c>
      <c r="AX358" s="216" t="s">
        <v>73</v>
      </c>
      <c r="AY358" s="217" t="s">
        <v>171</v>
      </c>
    </row>
    <row r="359" spans="2:65" s="224" customFormat="1" ht="13.5" x14ac:dyDescent="0.3">
      <c r="B359" s="223"/>
      <c r="D359" s="212" t="s">
        <v>181</v>
      </c>
      <c r="E359" s="225" t="s">
        <v>5</v>
      </c>
      <c r="F359" s="226" t="s">
        <v>205</v>
      </c>
      <c r="H359" s="227">
        <v>4</v>
      </c>
      <c r="M359" s="223"/>
      <c r="N359" s="228"/>
      <c r="O359" s="229"/>
      <c r="P359" s="229"/>
      <c r="Q359" s="229"/>
      <c r="R359" s="229"/>
      <c r="S359" s="229"/>
      <c r="T359" s="229"/>
      <c r="U359" s="229"/>
      <c r="V359" s="229"/>
      <c r="W359" s="229"/>
      <c r="X359" s="230"/>
      <c r="AT359" s="225" t="s">
        <v>181</v>
      </c>
      <c r="AU359" s="225" t="s">
        <v>83</v>
      </c>
      <c r="AV359" s="224" t="s">
        <v>177</v>
      </c>
      <c r="AW359" s="224" t="s">
        <v>7</v>
      </c>
      <c r="AX359" s="224" t="s">
        <v>81</v>
      </c>
      <c r="AY359" s="225" t="s">
        <v>171</v>
      </c>
    </row>
    <row r="360" spans="2:65" s="45" customFormat="1" ht="25.5" customHeight="1" x14ac:dyDescent="0.3">
      <c r="B360" s="38"/>
      <c r="C360" s="201" t="s">
        <v>600</v>
      </c>
      <c r="D360" s="201" t="s">
        <v>173</v>
      </c>
      <c r="E360" s="202" t="s">
        <v>2969</v>
      </c>
      <c r="F360" s="203" t="s">
        <v>2970</v>
      </c>
      <c r="G360" s="204" t="s">
        <v>937</v>
      </c>
      <c r="H360" s="205">
        <v>1</v>
      </c>
      <c r="I360" s="7"/>
      <c r="J360" s="7"/>
      <c r="K360" s="206">
        <f>ROUND(P360*H360,2)</f>
        <v>0</v>
      </c>
      <c r="L360" s="203" t="s">
        <v>5</v>
      </c>
      <c r="M360" s="38"/>
      <c r="N360" s="207" t="s">
        <v>5</v>
      </c>
      <c r="O360" s="208" t="s">
        <v>42</v>
      </c>
      <c r="P360" s="144">
        <f>I360+J360</f>
        <v>0</v>
      </c>
      <c r="Q360" s="144">
        <f>ROUND(I360*H360,2)</f>
        <v>0</v>
      </c>
      <c r="R360" s="144">
        <f>ROUND(J360*H360,2)</f>
        <v>0</v>
      </c>
      <c r="S360" s="39"/>
      <c r="T360" s="209">
        <f>S360*H360</f>
        <v>0</v>
      </c>
      <c r="U360" s="209">
        <v>0</v>
      </c>
      <c r="V360" s="209">
        <f>U360*H360</f>
        <v>0</v>
      </c>
      <c r="W360" s="209">
        <v>0</v>
      </c>
      <c r="X360" s="210">
        <f>W360*H360</f>
        <v>0</v>
      </c>
      <c r="AR360" s="17" t="s">
        <v>177</v>
      </c>
      <c r="AT360" s="17" t="s">
        <v>173</v>
      </c>
      <c r="AU360" s="17" t="s">
        <v>83</v>
      </c>
      <c r="AY360" s="17" t="s">
        <v>171</v>
      </c>
      <c r="BE360" s="211">
        <f>IF(O360="základní",K360,0)</f>
        <v>0</v>
      </c>
      <c r="BF360" s="211">
        <f>IF(O360="snížená",K360,0)</f>
        <v>0</v>
      </c>
      <c r="BG360" s="211">
        <f>IF(O360="zákl. přenesená",K360,0)</f>
        <v>0</v>
      </c>
      <c r="BH360" s="211">
        <f>IF(O360="sníž. přenesená",K360,0)</f>
        <v>0</v>
      </c>
      <c r="BI360" s="211">
        <f>IF(O360="nulová",K360,0)</f>
        <v>0</v>
      </c>
      <c r="BJ360" s="17" t="s">
        <v>81</v>
      </c>
      <c r="BK360" s="211">
        <f>ROUND(P360*H360,2)</f>
        <v>0</v>
      </c>
      <c r="BL360" s="17" t="s">
        <v>177</v>
      </c>
      <c r="BM360" s="17" t="s">
        <v>834</v>
      </c>
    </row>
    <row r="361" spans="2:65" s="45" customFormat="1" ht="27" x14ac:dyDescent="0.3">
      <c r="B361" s="38"/>
      <c r="C361" s="39"/>
      <c r="D361" s="262" t="s">
        <v>179</v>
      </c>
      <c r="E361" s="39"/>
      <c r="F361" s="269" t="s">
        <v>2811</v>
      </c>
      <c r="G361" s="39"/>
      <c r="H361" s="39"/>
      <c r="I361" s="39"/>
      <c r="J361" s="39"/>
      <c r="K361" s="39"/>
      <c r="L361" s="39"/>
      <c r="M361" s="38"/>
      <c r="N361" s="214"/>
      <c r="O361" s="39"/>
      <c r="P361" s="39"/>
      <c r="Q361" s="39"/>
      <c r="R361" s="39"/>
      <c r="S361" s="39"/>
      <c r="T361" s="39"/>
      <c r="U361" s="39"/>
      <c r="V361" s="39"/>
      <c r="W361" s="39"/>
      <c r="X361" s="87"/>
      <c r="AT361" s="17" t="s">
        <v>179</v>
      </c>
      <c r="AU361" s="17" t="s">
        <v>83</v>
      </c>
    </row>
    <row r="362" spans="2:65" s="216" customFormat="1" ht="13.5" x14ac:dyDescent="0.3">
      <c r="B362" s="215"/>
      <c r="D362" s="212" t="s">
        <v>181</v>
      </c>
      <c r="E362" s="217" t="s">
        <v>5</v>
      </c>
      <c r="F362" s="218" t="s">
        <v>81</v>
      </c>
      <c r="H362" s="219">
        <v>1</v>
      </c>
      <c r="M362" s="215"/>
      <c r="N362" s="220"/>
      <c r="O362" s="221"/>
      <c r="P362" s="221"/>
      <c r="Q362" s="221"/>
      <c r="R362" s="221"/>
      <c r="S362" s="221"/>
      <c r="T362" s="221"/>
      <c r="U362" s="221"/>
      <c r="V362" s="221"/>
      <c r="W362" s="221"/>
      <c r="X362" s="222"/>
      <c r="AT362" s="217" t="s">
        <v>181</v>
      </c>
      <c r="AU362" s="217" t="s">
        <v>83</v>
      </c>
      <c r="AV362" s="216" t="s">
        <v>83</v>
      </c>
      <c r="AW362" s="216" t="s">
        <v>7</v>
      </c>
      <c r="AX362" s="216" t="s">
        <v>73</v>
      </c>
      <c r="AY362" s="217" t="s">
        <v>171</v>
      </c>
    </row>
    <row r="363" spans="2:65" s="224" customFormat="1" ht="13.5" x14ac:dyDescent="0.3">
      <c r="B363" s="223"/>
      <c r="D363" s="212" t="s">
        <v>181</v>
      </c>
      <c r="E363" s="225" t="s">
        <v>5</v>
      </c>
      <c r="F363" s="226" t="s">
        <v>205</v>
      </c>
      <c r="H363" s="227">
        <v>1</v>
      </c>
      <c r="M363" s="223"/>
      <c r="N363" s="228"/>
      <c r="O363" s="229"/>
      <c r="P363" s="229"/>
      <c r="Q363" s="229"/>
      <c r="R363" s="229"/>
      <c r="S363" s="229"/>
      <c r="T363" s="229"/>
      <c r="U363" s="229"/>
      <c r="V363" s="229"/>
      <c r="W363" s="229"/>
      <c r="X363" s="230"/>
      <c r="AT363" s="225" t="s">
        <v>181</v>
      </c>
      <c r="AU363" s="225" t="s">
        <v>83</v>
      </c>
      <c r="AV363" s="224" t="s">
        <v>177</v>
      </c>
      <c r="AW363" s="224" t="s">
        <v>7</v>
      </c>
      <c r="AX363" s="224" t="s">
        <v>81</v>
      </c>
      <c r="AY363" s="225" t="s">
        <v>171</v>
      </c>
    </row>
    <row r="364" spans="2:65" s="45" customFormat="1" ht="16.5" customHeight="1" x14ac:dyDescent="0.3">
      <c r="B364" s="38"/>
      <c r="C364" s="201" t="s">
        <v>835</v>
      </c>
      <c r="D364" s="201" t="s">
        <v>173</v>
      </c>
      <c r="E364" s="202" t="s">
        <v>2971</v>
      </c>
      <c r="F364" s="203" t="s">
        <v>2972</v>
      </c>
      <c r="G364" s="204" t="s">
        <v>937</v>
      </c>
      <c r="H364" s="205">
        <v>1</v>
      </c>
      <c r="I364" s="7"/>
      <c r="J364" s="7"/>
      <c r="K364" s="206">
        <f>ROUND(P364*H364,2)</f>
        <v>0</v>
      </c>
      <c r="L364" s="203" t="s">
        <v>5</v>
      </c>
      <c r="M364" s="38"/>
      <c r="N364" s="207" t="s">
        <v>5</v>
      </c>
      <c r="O364" s="208" t="s">
        <v>42</v>
      </c>
      <c r="P364" s="144">
        <f>I364+J364</f>
        <v>0</v>
      </c>
      <c r="Q364" s="144">
        <f>ROUND(I364*H364,2)</f>
        <v>0</v>
      </c>
      <c r="R364" s="144">
        <f>ROUND(J364*H364,2)</f>
        <v>0</v>
      </c>
      <c r="S364" s="39"/>
      <c r="T364" s="209">
        <f>S364*H364</f>
        <v>0</v>
      </c>
      <c r="U364" s="209">
        <v>0</v>
      </c>
      <c r="V364" s="209">
        <f>U364*H364</f>
        <v>0</v>
      </c>
      <c r="W364" s="209">
        <v>0</v>
      </c>
      <c r="X364" s="210">
        <f>W364*H364</f>
        <v>0</v>
      </c>
      <c r="AR364" s="17" t="s">
        <v>177</v>
      </c>
      <c r="AT364" s="17" t="s">
        <v>173</v>
      </c>
      <c r="AU364" s="17" t="s">
        <v>83</v>
      </c>
      <c r="AY364" s="17" t="s">
        <v>171</v>
      </c>
      <c r="BE364" s="211">
        <f>IF(O364="základní",K364,0)</f>
        <v>0</v>
      </c>
      <c r="BF364" s="211">
        <f>IF(O364="snížená",K364,0)</f>
        <v>0</v>
      </c>
      <c r="BG364" s="211">
        <f>IF(O364="zákl. přenesená",K364,0)</f>
        <v>0</v>
      </c>
      <c r="BH364" s="211">
        <f>IF(O364="sníž. přenesená",K364,0)</f>
        <v>0</v>
      </c>
      <c r="BI364" s="211">
        <f>IF(O364="nulová",K364,0)</f>
        <v>0</v>
      </c>
      <c r="BJ364" s="17" t="s">
        <v>81</v>
      </c>
      <c r="BK364" s="211">
        <f>ROUND(P364*H364,2)</f>
        <v>0</v>
      </c>
      <c r="BL364" s="17" t="s">
        <v>177</v>
      </c>
      <c r="BM364" s="17" t="s">
        <v>838</v>
      </c>
    </row>
    <row r="365" spans="2:65" s="45" customFormat="1" ht="27" x14ac:dyDescent="0.3">
      <c r="B365" s="38"/>
      <c r="D365" s="212" t="s">
        <v>179</v>
      </c>
      <c r="F365" s="213" t="s">
        <v>2811</v>
      </c>
      <c r="M365" s="38"/>
      <c r="N365" s="214"/>
      <c r="O365" s="39"/>
      <c r="P365" s="39"/>
      <c r="Q365" s="39"/>
      <c r="R365" s="39"/>
      <c r="S365" s="39"/>
      <c r="T365" s="39"/>
      <c r="U365" s="39"/>
      <c r="V365" s="39"/>
      <c r="W365" s="39"/>
      <c r="X365" s="87"/>
      <c r="AT365" s="17" t="s">
        <v>179</v>
      </c>
      <c r="AU365" s="17" t="s">
        <v>83</v>
      </c>
    </row>
    <row r="366" spans="2:65" s="216" customFormat="1" ht="13.5" x14ac:dyDescent="0.3">
      <c r="B366" s="215"/>
      <c r="C366" s="221"/>
      <c r="D366" s="262" t="s">
        <v>181</v>
      </c>
      <c r="E366" s="267" t="s">
        <v>5</v>
      </c>
      <c r="F366" s="271" t="s">
        <v>81</v>
      </c>
      <c r="G366" s="221"/>
      <c r="H366" s="273">
        <v>1</v>
      </c>
      <c r="I366" s="221"/>
      <c r="J366" s="221"/>
      <c r="K366" s="221"/>
      <c r="L366" s="221"/>
      <c r="M366" s="215"/>
      <c r="N366" s="220"/>
      <c r="O366" s="221"/>
      <c r="P366" s="221"/>
      <c r="Q366" s="221"/>
      <c r="R366" s="221"/>
      <c r="S366" s="221"/>
      <c r="T366" s="221"/>
      <c r="U366" s="221"/>
      <c r="V366" s="221"/>
      <c r="W366" s="221"/>
      <c r="X366" s="222"/>
      <c r="AT366" s="217" t="s">
        <v>181</v>
      </c>
      <c r="AU366" s="217" t="s">
        <v>83</v>
      </c>
      <c r="AV366" s="216" t="s">
        <v>83</v>
      </c>
      <c r="AW366" s="216" t="s">
        <v>7</v>
      </c>
      <c r="AX366" s="216" t="s">
        <v>73</v>
      </c>
      <c r="AY366" s="217" t="s">
        <v>171</v>
      </c>
    </row>
    <row r="367" spans="2:65" s="224" customFormat="1" ht="13.5" x14ac:dyDescent="0.3">
      <c r="B367" s="223"/>
      <c r="D367" s="212" t="s">
        <v>181</v>
      </c>
      <c r="E367" s="225" t="s">
        <v>5</v>
      </c>
      <c r="F367" s="226" t="s">
        <v>205</v>
      </c>
      <c r="H367" s="227">
        <v>1</v>
      </c>
      <c r="M367" s="223"/>
      <c r="N367" s="228"/>
      <c r="O367" s="229"/>
      <c r="P367" s="229"/>
      <c r="Q367" s="229"/>
      <c r="R367" s="229"/>
      <c r="S367" s="229"/>
      <c r="T367" s="229"/>
      <c r="U367" s="229"/>
      <c r="V367" s="229"/>
      <c r="W367" s="229"/>
      <c r="X367" s="230"/>
      <c r="AT367" s="225" t="s">
        <v>181</v>
      </c>
      <c r="AU367" s="225" t="s">
        <v>83</v>
      </c>
      <c r="AV367" s="224" t="s">
        <v>177</v>
      </c>
      <c r="AW367" s="224" t="s">
        <v>7</v>
      </c>
      <c r="AX367" s="224" t="s">
        <v>81</v>
      </c>
      <c r="AY367" s="225" t="s">
        <v>171</v>
      </c>
    </row>
    <row r="368" spans="2:65" s="45" customFormat="1" ht="25.5" customHeight="1" x14ac:dyDescent="0.3">
      <c r="B368" s="38"/>
      <c r="C368" s="201" t="s">
        <v>606</v>
      </c>
      <c r="D368" s="201" t="s">
        <v>173</v>
      </c>
      <c r="E368" s="202" t="s">
        <v>2973</v>
      </c>
      <c r="F368" s="203" t="s">
        <v>2974</v>
      </c>
      <c r="G368" s="204" t="s">
        <v>937</v>
      </c>
      <c r="H368" s="205">
        <v>1</v>
      </c>
      <c r="I368" s="7"/>
      <c r="J368" s="7"/>
      <c r="K368" s="206">
        <f>ROUND(P368*H368,2)</f>
        <v>0</v>
      </c>
      <c r="L368" s="203" t="s">
        <v>5</v>
      </c>
      <c r="M368" s="38"/>
      <c r="N368" s="207" t="s">
        <v>5</v>
      </c>
      <c r="O368" s="208" t="s">
        <v>42</v>
      </c>
      <c r="P368" s="144">
        <f>I368+J368</f>
        <v>0</v>
      </c>
      <c r="Q368" s="144">
        <f>ROUND(I368*H368,2)</f>
        <v>0</v>
      </c>
      <c r="R368" s="144">
        <f>ROUND(J368*H368,2)</f>
        <v>0</v>
      </c>
      <c r="S368" s="39"/>
      <c r="T368" s="209">
        <f>S368*H368</f>
        <v>0</v>
      </c>
      <c r="U368" s="209">
        <v>0</v>
      </c>
      <c r="V368" s="209">
        <f>U368*H368</f>
        <v>0</v>
      </c>
      <c r="W368" s="209">
        <v>0</v>
      </c>
      <c r="X368" s="210">
        <f>W368*H368</f>
        <v>0</v>
      </c>
      <c r="AR368" s="17" t="s">
        <v>177</v>
      </c>
      <c r="AT368" s="17" t="s">
        <v>173</v>
      </c>
      <c r="AU368" s="17" t="s">
        <v>83</v>
      </c>
      <c r="AY368" s="17" t="s">
        <v>171</v>
      </c>
      <c r="BE368" s="211">
        <f>IF(O368="základní",K368,0)</f>
        <v>0</v>
      </c>
      <c r="BF368" s="211">
        <f>IF(O368="snížená",K368,0)</f>
        <v>0</v>
      </c>
      <c r="BG368" s="211">
        <f>IF(O368="zákl. přenesená",K368,0)</f>
        <v>0</v>
      </c>
      <c r="BH368" s="211">
        <f>IF(O368="sníž. přenesená",K368,0)</f>
        <v>0</v>
      </c>
      <c r="BI368" s="211">
        <f>IF(O368="nulová",K368,0)</f>
        <v>0</v>
      </c>
      <c r="BJ368" s="17" t="s">
        <v>81</v>
      </c>
      <c r="BK368" s="211">
        <f>ROUND(P368*H368,2)</f>
        <v>0</v>
      </c>
      <c r="BL368" s="17" t="s">
        <v>177</v>
      </c>
      <c r="BM368" s="17" t="s">
        <v>841</v>
      </c>
    </row>
    <row r="369" spans="2:65" s="45" customFormat="1" ht="27" x14ac:dyDescent="0.3">
      <c r="B369" s="38"/>
      <c r="D369" s="212" t="s">
        <v>179</v>
      </c>
      <c r="F369" s="213" t="s">
        <v>2811</v>
      </c>
      <c r="M369" s="38"/>
      <c r="N369" s="214"/>
      <c r="O369" s="39"/>
      <c r="P369" s="39"/>
      <c r="Q369" s="39"/>
      <c r="R369" s="39"/>
      <c r="S369" s="39"/>
      <c r="T369" s="39"/>
      <c r="U369" s="39"/>
      <c r="V369" s="39"/>
      <c r="W369" s="39"/>
      <c r="X369" s="87"/>
      <c r="AT369" s="17" t="s">
        <v>179</v>
      </c>
      <c r="AU369" s="17" t="s">
        <v>83</v>
      </c>
    </row>
    <row r="370" spans="2:65" s="216" customFormat="1" ht="13.5" x14ac:dyDescent="0.3">
      <c r="B370" s="215"/>
      <c r="D370" s="212" t="s">
        <v>181</v>
      </c>
      <c r="E370" s="217" t="s">
        <v>5</v>
      </c>
      <c r="F370" s="218" t="s">
        <v>81</v>
      </c>
      <c r="H370" s="219">
        <v>1</v>
      </c>
      <c r="M370" s="215"/>
      <c r="N370" s="220"/>
      <c r="O370" s="221"/>
      <c r="P370" s="221"/>
      <c r="Q370" s="221"/>
      <c r="R370" s="221"/>
      <c r="S370" s="221"/>
      <c r="T370" s="221"/>
      <c r="U370" s="221"/>
      <c r="V370" s="221"/>
      <c r="W370" s="221"/>
      <c r="X370" s="222"/>
      <c r="AT370" s="217" t="s">
        <v>181</v>
      </c>
      <c r="AU370" s="217" t="s">
        <v>83</v>
      </c>
      <c r="AV370" s="216" t="s">
        <v>83</v>
      </c>
      <c r="AW370" s="216" t="s">
        <v>7</v>
      </c>
      <c r="AX370" s="216" t="s">
        <v>73</v>
      </c>
      <c r="AY370" s="217" t="s">
        <v>171</v>
      </c>
    </row>
    <row r="371" spans="2:65" s="224" customFormat="1" ht="13.5" x14ac:dyDescent="0.3">
      <c r="B371" s="223"/>
      <c r="C371" s="229"/>
      <c r="D371" s="262" t="s">
        <v>181</v>
      </c>
      <c r="E371" s="265" t="s">
        <v>5</v>
      </c>
      <c r="F371" s="270" t="s">
        <v>205</v>
      </c>
      <c r="G371" s="229"/>
      <c r="H371" s="272">
        <v>1</v>
      </c>
      <c r="I371" s="229"/>
      <c r="J371" s="229"/>
      <c r="K371" s="229"/>
      <c r="L371" s="229"/>
      <c r="M371" s="223"/>
      <c r="N371" s="228"/>
      <c r="O371" s="229"/>
      <c r="P371" s="229"/>
      <c r="Q371" s="229"/>
      <c r="R371" s="229"/>
      <c r="S371" s="229"/>
      <c r="T371" s="229"/>
      <c r="U371" s="229"/>
      <c r="V371" s="229"/>
      <c r="W371" s="229"/>
      <c r="X371" s="230"/>
      <c r="AT371" s="225" t="s">
        <v>181</v>
      </c>
      <c r="AU371" s="225" t="s">
        <v>83</v>
      </c>
      <c r="AV371" s="224" t="s">
        <v>177</v>
      </c>
      <c r="AW371" s="224" t="s">
        <v>7</v>
      </c>
      <c r="AX371" s="224" t="s">
        <v>81</v>
      </c>
      <c r="AY371" s="225" t="s">
        <v>171</v>
      </c>
    </row>
    <row r="372" spans="2:65" s="45" customFormat="1" ht="16.5" customHeight="1" x14ac:dyDescent="0.3">
      <c r="B372" s="38"/>
      <c r="C372" s="201" t="s">
        <v>842</v>
      </c>
      <c r="D372" s="201" t="s">
        <v>173</v>
      </c>
      <c r="E372" s="202" t="s">
        <v>2975</v>
      </c>
      <c r="F372" s="203" t="s">
        <v>2976</v>
      </c>
      <c r="G372" s="204" t="s">
        <v>937</v>
      </c>
      <c r="H372" s="205">
        <v>1</v>
      </c>
      <c r="I372" s="7"/>
      <c r="J372" s="7"/>
      <c r="K372" s="206">
        <f>ROUND(P372*H372,2)</f>
        <v>0</v>
      </c>
      <c r="L372" s="203" t="s">
        <v>5</v>
      </c>
      <c r="M372" s="38"/>
      <c r="N372" s="207" t="s">
        <v>5</v>
      </c>
      <c r="O372" s="208" t="s">
        <v>42</v>
      </c>
      <c r="P372" s="144">
        <f>I372+J372</f>
        <v>0</v>
      </c>
      <c r="Q372" s="144">
        <f>ROUND(I372*H372,2)</f>
        <v>0</v>
      </c>
      <c r="R372" s="144">
        <f>ROUND(J372*H372,2)</f>
        <v>0</v>
      </c>
      <c r="S372" s="39"/>
      <c r="T372" s="209">
        <f>S372*H372</f>
        <v>0</v>
      </c>
      <c r="U372" s="209">
        <v>0</v>
      </c>
      <c r="V372" s="209">
        <f>U372*H372</f>
        <v>0</v>
      </c>
      <c r="W372" s="209">
        <v>0</v>
      </c>
      <c r="X372" s="210">
        <f>W372*H372</f>
        <v>0</v>
      </c>
      <c r="AR372" s="17" t="s">
        <v>177</v>
      </c>
      <c r="AT372" s="17" t="s">
        <v>173</v>
      </c>
      <c r="AU372" s="17" t="s">
        <v>83</v>
      </c>
      <c r="AY372" s="17" t="s">
        <v>171</v>
      </c>
      <c r="BE372" s="211">
        <f>IF(O372="základní",K372,0)</f>
        <v>0</v>
      </c>
      <c r="BF372" s="211">
        <f>IF(O372="snížená",K372,0)</f>
        <v>0</v>
      </c>
      <c r="BG372" s="211">
        <f>IF(O372="zákl. přenesená",K372,0)</f>
        <v>0</v>
      </c>
      <c r="BH372" s="211">
        <f>IF(O372="sníž. přenesená",K372,0)</f>
        <v>0</v>
      </c>
      <c r="BI372" s="211">
        <f>IF(O372="nulová",K372,0)</f>
        <v>0</v>
      </c>
      <c r="BJ372" s="17" t="s">
        <v>81</v>
      </c>
      <c r="BK372" s="211">
        <f>ROUND(P372*H372,2)</f>
        <v>0</v>
      </c>
      <c r="BL372" s="17" t="s">
        <v>177</v>
      </c>
      <c r="BM372" s="17" t="s">
        <v>845</v>
      </c>
    </row>
    <row r="373" spans="2:65" s="45" customFormat="1" ht="27" x14ac:dyDescent="0.3">
      <c r="B373" s="38"/>
      <c r="D373" s="212" t="s">
        <v>179</v>
      </c>
      <c r="F373" s="213" t="s">
        <v>2811</v>
      </c>
      <c r="M373" s="38"/>
      <c r="N373" s="214"/>
      <c r="O373" s="39"/>
      <c r="P373" s="39"/>
      <c r="Q373" s="39"/>
      <c r="R373" s="39"/>
      <c r="S373" s="39"/>
      <c r="T373" s="39"/>
      <c r="U373" s="39"/>
      <c r="V373" s="39"/>
      <c r="W373" s="39"/>
      <c r="X373" s="87"/>
      <c r="AT373" s="17" t="s">
        <v>179</v>
      </c>
      <c r="AU373" s="17" t="s">
        <v>83</v>
      </c>
    </row>
    <row r="374" spans="2:65" s="216" customFormat="1" ht="13.5" x14ac:dyDescent="0.3">
      <c r="B374" s="215"/>
      <c r="D374" s="212" t="s">
        <v>181</v>
      </c>
      <c r="E374" s="217" t="s">
        <v>5</v>
      </c>
      <c r="F374" s="218" t="s">
        <v>81</v>
      </c>
      <c r="H374" s="219">
        <v>1</v>
      </c>
      <c r="M374" s="215"/>
      <c r="N374" s="220"/>
      <c r="O374" s="221"/>
      <c r="P374" s="221"/>
      <c r="Q374" s="221"/>
      <c r="R374" s="221"/>
      <c r="S374" s="221"/>
      <c r="T374" s="221"/>
      <c r="U374" s="221"/>
      <c r="V374" s="221"/>
      <c r="W374" s="221"/>
      <c r="X374" s="222"/>
      <c r="AT374" s="217" t="s">
        <v>181</v>
      </c>
      <c r="AU374" s="217" t="s">
        <v>83</v>
      </c>
      <c r="AV374" s="216" t="s">
        <v>83</v>
      </c>
      <c r="AW374" s="216" t="s">
        <v>7</v>
      </c>
      <c r="AX374" s="216" t="s">
        <v>73</v>
      </c>
      <c r="AY374" s="217" t="s">
        <v>171</v>
      </c>
    </row>
    <row r="375" spans="2:65" s="224" customFormat="1" ht="13.5" x14ac:dyDescent="0.3">
      <c r="B375" s="223"/>
      <c r="D375" s="212" t="s">
        <v>181</v>
      </c>
      <c r="E375" s="225" t="s">
        <v>5</v>
      </c>
      <c r="F375" s="226" t="s">
        <v>205</v>
      </c>
      <c r="H375" s="227">
        <v>1</v>
      </c>
      <c r="M375" s="223"/>
      <c r="N375" s="228"/>
      <c r="O375" s="229"/>
      <c r="P375" s="229"/>
      <c r="Q375" s="229"/>
      <c r="R375" s="229"/>
      <c r="S375" s="229"/>
      <c r="T375" s="229"/>
      <c r="U375" s="229"/>
      <c r="V375" s="229"/>
      <c r="W375" s="229"/>
      <c r="X375" s="230"/>
      <c r="AT375" s="225" t="s">
        <v>181</v>
      </c>
      <c r="AU375" s="225" t="s">
        <v>83</v>
      </c>
      <c r="AV375" s="224" t="s">
        <v>177</v>
      </c>
      <c r="AW375" s="224" t="s">
        <v>7</v>
      </c>
      <c r="AX375" s="224" t="s">
        <v>81</v>
      </c>
      <c r="AY375" s="225" t="s">
        <v>171</v>
      </c>
    </row>
    <row r="376" spans="2:65" s="45" customFormat="1" ht="16.5" customHeight="1" x14ac:dyDescent="0.3">
      <c r="B376" s="38"/>
      <c r="C376" s="201" t="s">
        <v>611</v>
      </c>
      <c r="D376" s="201" t="s">
        <v>173</v>
      </c>
      <c r="E376" s="202" t="s">
        <v>2977</v>
      </c>
      <c r="F376" s="203" t="s">
        <v>2978</v>
      </c>
      <c r="G376" s="204" t="s">
        <v>937</v>
      </c>
      <c r="H376" s="205">
        <v>11</v>
      </c>
      <c r="I376" s="7"/>
      <c r="J376" s="7"/>
      <c r="K376" s="206">
        <f>ROUND(P376*H376,2)</f>
        <v>0</v>
      </c>
      <c r="L376" s="203" t="s">
        <v>5</v>
      </c>
      <c r="M376" s="38"/>
      <c r="N376" s="207" t="s">
        <v>5</v>
      </c>
      <c r="O376" s="208" t="s">
        <v>42</v>
      </c>
      <c r="P376" s="144">
        <f>I376+J376</f>
        <v>0</v>
      </c>
      <c r="Q376" s="144">
        <f>ROUND(I376*H376,2)</f>
        <v>0</v>
      </c>
      <c r="R376" s="144">
        <f>ROUND(J376*H376,2)</f>
        <v>0</v>
      </c>
      <c r="S376" s="39"/>
      <c r="T376" s="209">
        <f>S376*H376</f>
        <v>0</v>
      </c>
      <c r="U376" s="209">
        <v>0</v>
      </c>
      <c r="V376" s="209">
        <f>U376*H376</f>
        <v>0</v>
      </c>
      <c r="W376" s="209">
        <v>0</v>
      </c>
      <c r="X376" s="210">
        <f>W376*H376</f>
        <v>0</v>
      </c>
      <c r="AR376" s="17" t="s">
        <v>177</v>
      </c>
      <c r="AT376" s="17" t="s">
        <v>173</v>
      </c>
      <c r="AU376" s="17" t="s">
        <v>83</v>
      </c>
      <c r="AY376" s="17" t="s">
        <v>171</v>
      </c>
      <c r="BE376" s="211">
        <f>IF(O376="základní",K376,0)</f>
        <v>0</v>
      </c>
      <c r="BF376" s="211">
        <f>IF(O376="snížená",K376,0)</f>
        <v>0</v>
      </c>
      <c r="BG376" s="211">
        <f>IF(O376="zákl. přenesená",K376,0)</f>
        <v>0</v>
      </c>
      <c r="BH376" s="211">
        <f>IF(O376="sníž. přenesená",K376,0)</f>
        <v>0</v>
      </c>
      <c r="BI376" s="211">
        <f>IF(O376="nulová",K376,0)</f>
        <v>0</v>
      </c>
      <c r="BJ376" s="17" t="s">
        <v>81</v>
      </c>
      <c r="BK376" s="211">
        <f>ROUND(P376*H376,2)</f>
        <v>0</v>
      </c>
      <c r="BL376" s="17" t="s">
        <v>177</v>
      </c>
      <c r="BM376" s="17" t="s">
        <v>849</v>
      </c>
    </row>
    <row r="377" spans="2:65" s="45" customFormat="1" ht="27" x14ac:dyDescent="0.3">
      <c r="B377" s="38"/>
      <c r="C377" s="39"/>
      <c r="D377" s="262" t="s">
        <v>179</v>
      </c>
      <c r="E377" s="39"/>
      <c r="F377" s="269" t="s">
        <v>2811</v>
      </c>
      <c r="G377" s="39"/>
      <c r="H377" s="39"/>
      <c r="I377" s="39"/>
      <c r="J377" s="39"/>
      <c r="K377" s="39"/>
      <c r="L377" s="39"/>
      <c r="M377" s="38"/>
      <c r="N377" s="214"/>
      <c r="O377" s="39"/>
      <c r="P377" s="39"/>
      <c r="Q377" s="39"/>
      <c r="R377" s="39"/>
      <c r="S377" s="39"/>
      <c r="T377" s="39"/>
      <c r="U377" s="39"/>
      <c r="V377" s="39"/>
      <c r="W377" s="39"/>
      <c r="X377" s="87"/>
      <c r="AT377" s="17" t="s">
        <v>179</v>
      </c>
      <c r="AU377" s="17" t="s">
        <v>83</v>
      </c>
    </row>
    <row r="378" spans="2:65" s="216" customFormat="1" ht="13.5" x14ac:dyDescent="0.3">
      <c r="B378" s="215"/>
      <c r="D378" s="212" t="s">
        <v>181</v>
      </c>
      <c r="E378" s="217" t="s">
        <v>5</v>
      </c>
      <c r="F378" s="218" t="s">
        <v>2979</v>
      </c>
      <c r="H378" s="219">
        <v>11</v>
      </c>
      <c r="M378" s="215"/>
      <c r="N378" s="220"/>
      <c r="O378" s="221"/>
      <c r="P378" s="221"/>
      <c r="Q378" s="221"/>
      <c r="R378" s="221"/>
      <c r="S378" s="221"/>
      <c r="T378" s="221"/>
      <c r="U378" s="221"/>
      <c r="V378" s="221"/>
      <c r="W378" s="221"/>
      <c r="X378" s="222"/>
      <c r="AT378" s="217" t="s">
        <v>181</v>
      </c>
      <c r="AU378" s="217" t="s">
        <v>83</v>
      </c>
      <c r="AV378" s="216" t="s">
        <v>83</v>
      </c>
      <c r="AW378" s="216" t="s">
        <v>7</v>
      </c>
      <c r="AX378" s="216" t="s">
        <v>73</v>
      </c>
      <c r="AY378" s="217" t="s">
        <v>171</v>
      </c>
    </row>
    <row r="379" spans="2:65" s="224" customFormat="1" ht="13.5" x14ac:dyDescent="0.3">
      <c r="B379" s="223"/>
      <c r="D379" s="212" t="s">
        <v>181</v>
      </c>
      <c r="E379" s="225" t="s">
        <v>5</v>
      </c>
      <c r="F379" s="226" t="s">
        <v>205</v>
      </c>
      <c r="H379" s="227">
        <v>11</v>
      </c>
      <c r="M379" s="223"/>
      <c r="N379" s="228"/>
      <c r="O379" s="229"/>
      <c r="P379" s="229"/>
      <c r="Q379" s="229"/>
      <c r="R379" s="229"/>
      <c r="S379" s="229"/>
      <c r="T379" s="229"/>
      <c r="U379" s="229"/>
      <c r="V379" s="229"/>
      <c r="W379" s="229"/>
      <c r="X379" s="230"/>
      <c r="AT379" s="225" t="s">
        <v>181</v>
      </c>
      <c r="AU379" s="225" t="s">
        <v>83</v>
      </c>
      <c r="AV379" s="224" t="s">
        <v>177</v>
      </c>
      <c r="AW379" s="224" t="s">
        <v>7</v>
      </c>
      <c r="AX379" s="224" t="s">
        <v>81</v>
      </c>
      <c r="AY379" s="225" t="s">
        <v>171</v>
      </c>
    </row>
    <row r="380" spans="2:65" s="45" customFormat="1" ht="25.5" customHeight="1" x14ac:dyDescent="0.3">
      <c r="B380" s="38"/>
      <c r="C380" s="201" t="s">
        <v>850</v>
      </c>
      <c r="D380" s="201" t="s">
        <v>173</v>
      </c>
      <c r="E380" s="202" t="s">
        <v>2980</v>
      </c>
      <c r="F380" s="203" t="s">
        <v>2981</v>
      </c>
      <c r="G380" s="204" t="s">
        <v>937</v>
      </c>
      <c r="H380" s="205">
        <v>1</v>
      </c>
      <c r="I380" s="7"/>
      <c r="J380" s="7"/>
      <c r="K380" s="206">
        <f>ROUND(P380*H380,2)</f>
        <v>0</v>
      </c>
      <c r="L380" s="203" t="s">
        <v>5</v>
      </c>
      <c r="M380" s="38"/>
      <c r="N380" s="207" t="s">
        <v>5</v>
      </c>
      <c r="O380" s="208" t="s">
        <v>42</v>
      </c>
      <c r="P380" s="144">
        <f>I380+J380</f>
        <v>0</v>
      </c>
      <c r="Q380" s="144">
        <f>ROUND(I380*H380,2)</f>
        <v>0</v>
      </c>
      <c r="R380" s="144">
        <f>ROUND(J380*H380,2)</f>
        <v>0</v>
      </c>
      <c r="S380" s="39"/>
      <c r="T380" s="209">
        <f>S380*H380</f>
        <v>0</v>
      </c>
      <c r="U380" s="209">
        <v>0</v>
      </c>
      <c r="V380" s="209">
        <f>U380*H380</f>
        <v>0</v>
      </c>
      <c r="W380" s="209">
        <v>0</v>
      </c>
      <c r="X380" s="210">
        <f>W380*H380</f>
        <v>0</v>
      </c>
      <c r="AR380" s="17" t="s">
        <v>177</v>
      </c>
      <c r="AT380" s="17" t="s">
        <v>173</v>
      </c>
      <c r="AU380" s="17" t="s">
        <v>83</v>
      </c>
      <c r="AY380" s="17" t="s">
        <v>171</v>
      </c>
      <c r="BE380" s="211">
        <f>IF(O380="základní",K380,0)</f>
        <v>0</v>
      </c>
      <c r="BF380" s="211">
        <f>IF(O380="snížená",K380,0)</f>
        <v>0</v>
      </c>
      <c r="BG380" s="211">
        <f>IF(O380="zákl. přenesená",K380,0)</f>
        <v>0</v>
      </c>
      <c r="BH380" s="211">
        <f>IF(O380="sníž. přenesená",K380,0)</f>
        <v>0</v>
      </c>
      <c r="BI380" s="211">
        <f>IF(O380="nulová",K380,0)</f>
        <v>0</v>
      </c>
      <c r="BJ380" s="17" t="s">
        <v>81</v>
      </c>
      <c r="BK380" s="211">
        <f>ROUND(P380*H380,2)</f>
        <v>0</v>
      </c>
      <c r="BL380" s="17" t="s">
        <v>177</v>
      </c>
      <c r="BM380" s="17" t="s">
        <v>853</v>
      </c>
    </row>
    <row r="381" spans="2:65" s="45" customFormat="1" ht="27" x14ac:dyDescent="0.3">
      <c r="B381" s="38"/>
      <c r="D381" s="212" t="s">
        <v>179</v>
      </c>
      <c r="F381" s="213" t="s">
        <v>2811</v>
      </c>
      <c r="M381" s="38"/>
      <c r="N381" s="214"/>
      <c r="O381" s="39"/>
      <c r="P381" s="39"/>
      <c r="Q381" s="39"/>
      <c r="R381" s="39"/>
      <c r="S381" s="39"/>
      <c r="T381" s="39"/>
      <c r="U381" s="39"/>
      <c r="V381" s="39"/>
      <c r="W381" s="39"/>
      <c r="X381" s="87"/>
      <c r="AT381" s="17" t="s">
        <v>179</v>
      </c>
      <c r="AU381" s="17" t="s">
        <v>83</v>
      </c>
    </row>
    <row r="382" spans="2:65" s="216" customFormat="1" ht="13.5" x14ac:dyDescent="0.3">
      <c r="B382" s="215"/>
      <c r="C382" s="221"/>
      <c r="D382" s="262" t="s">
        <v>181</v>
      </c>
      <c r="E382" s="267" t="s">
        <v>5</v>
      </c>
      <c r="F382" s="271" t="s">
        <v>81</v>
      </c>
      <c r="G382" s="221"/>
      <c r="H382" s="273">
        <v>1</v>
      </c>
      <c r="I382" s="221"/>
      <c r="J382" s="221"/>
      <c r="K382" s="221"/>
      <c r="L382" s="221"/>
      <c r="M382" s="215"/>
      <c r="N382" s="220"/>
      <c r="O382" s="221"/>
      <c r="P382" s="221"/>
      <c r="Q382" s="221"/>
      <c r="R382" s="221"/>
      <c r="S382" s="221"/>
      <c r="T382" s="221"/>
      <c r="U382" s="221"/>
      <c r="V382" s="221"/>
      <c r="W382" s="221"/>
      <c r="X382" s="222"/>
      <c r="AT382" s="217" t="s">
        <v>181</v>
      </c>
      <c r="AU382" s="217" t="s">
        <v>83</v>
      </c>
      <c r="AV382" s="216" t="s">
        <v>83</v>
      </c>
      <c r="AW382" s="216" t="s">
        <v>7</v>
      </c>
      <c r="AX382" s="216" t="s">
        <v>73</v>
      </c>
      <c r="AY382" s="217" t="s">
        <v>171</v>
      </c>
    </row>
    <row r="383" spans="2:65" s="224" customFormat="1" ht="13.5" x14ac:dyDescent="0.3">
      <c r="B383" s="223"/>
      <c r="D383" s="212" t="s">
        <v>181</v>
      </c>
      <c r="E383" s="225" t="s">
        <v>5</v>
      </c>
      <c r="F383" s="226" t="s">
        <v>205</v>
      </c>
      <c r="H383" s="227">
        <v>1</v>
      </c>
      <c r="M383" s="223"/>
      <c r="N383" s="228"/>
      <c r="O383" s="229"/>
      <c r="P383" s="229"/>
      <c r="Q383" s="229"/>
      <c r="R383" s="229"/>
      <c r="S383" s="229"/>
      <c r="T383" s="229"/>
      <c r="U383" s="229"/>
      <c r="V383" s="229"/>
      <c r="W383" s="229"/>
      <c r="X383" s="230"/>
      <c r="AT383" s="225" t="s">
        <v>181</v>
      </c>
      <c r="AU383" s="225" t="s">
        <v>83</v>
      </c>
      <c r="AV383" s="224" t="s">
        <v>177</v>
      </c>
      <c r="AW383" s="224" t="s">
        <v>7</v>
      </c>
      <c r="AX383" s="224" t="s">
        <v>81</v>
      </c>
      <c r="AY383" s="225" t="s">
        <v>171</v>
      </c>
    </row>
    <row r="384" spans="2:65" s="45" customFormat="1" ht="25.5" customHeight="1" x14ac:dyDescent="0.3">
      <c r="B384" s="38"/>
      <c r="C384" s="201" t="s">
        <v>616</v>
      </c>
      <c r="D384" s="201" t="s">
        <v>173</v>
      </c>
      <c r="E384" s="202" t="s">
        <v>2982</v>
      </c>
      <c r="F384" s="203" t="s">
        <v>2983</v>
      </c>
      <c r="G384" s="204" t="s">
        <v>937</v>
      </c>
      <c r="H384" s="205">
        <v>4</v>
      </c>
      <c r="I384" s="7"/>
      <c r="J384" s="7"/>
      <c r="K384" s="206">
        <f>ROUND(P384*H384,2)</f>
        <v>0</v>
      </c>
      <c r="L384" s="203" t="s">
        <v>5</v>
      </c>
      <c r="M384" s="38"/>
      <c r="N384" s="207" t="s">
        <v>5</v>
      </c>
      <c r="O384" s="208" t="s">
        <v>42</v>
      </c>
      <c r="P384" s="144">
        <f>I384+J384</f>
        <v>0</v>
      </c>
      <c r="Q384" s="144">
        <f>ROUND(I384*H384,2)</f>
        <v>0</v>
      </c>
      <c r="R384" s="144">
        <f>ROUND(J384*H384,2)</f>
        <v>0</v>
      </c>
      <c r="S384" s="39"/>
      <c r="T384" s="209">
        <f>S384*H384</f>
        <v>0</v>
      </c>
      <c r="U384" s="209">
        <v>0</v>
      </c>
      <c r="V384" s="209">
        <f>U384*H384</f>
        <v>0</v>
      </c>
      <c r="W384" s="209">
        <v>0</v>
      </c>
      <c r="X384" s="210">
        <f>W384*H384</f>
        <v>0</v>
      </c>
      <c r="AR384" s="17" t="s">
        <v>177</v>
      </c>
      <c r="AT384" s="17" t="s">
        <v>173</v>
      </c>
      <c r="AU384" s="17" t="s">
        <v>83</v>
      </c>
      <c r="AY384" s="17" t="s">
        <v>171</v>
      </c>
      <c r="BE384" s="211">
        <f>IF(O384="základní",K384,0)</f>
        <v>0</v>
      </c>
      <c r="BF384" s="211">
        <f>IF(O384="snížená",K384,0)</f>
        <v>0</v>
      </c>
      <c r="BG384" s="211">
        <f>IF(O384="zákl. přenesená",K384,0)</f>
        <v>0</v>
      </c>
      <c r="BH384" s="211">
        <f>IF(O384="sníž. přenesená",K384,0)</f>
        <v>0</v>
      </c>
      <c r="BI384" s="211">
        <f>IF(O384="nulová",K384,0)</f>
        <v>0</v>
      </c>
      <c r="BJ384" s="17" t="s">
        <v>81</v>
      </c>
      <c r="BK384" s="211">
        <f>ROUND(P384*H384,2)</f>
        <v>0</v>
      </c>
      <c r="BL384" s="17" t="s">
        <v>177</v>
      </c>
      <c r="BM384" s="17" t="s">
        <v>856</v>
      </c>
    </row>
    <row r="385" spans="2:65" s="45" customFormat="1" ht="27" x14ac:dyDescent="0.3">
      <c r="B385" s="38"/>
      <c r="D385" s="212" t="s">
        <v>179</v>
      </c>
      <c r="F385" s="213" t="s">
        <v>2811</v>
      </c>
      <c r="M385" s="38"/>
      <c r="N385" s="214"/>
      <c r="O385" s="39"/>
      <c r="P385" s="39"/>
      <c r="Q385" s="39"/>
      <c r="R385" s="39"/>
      <c r="S385" s="39"/>
      <c r="T385" s="39"/>
      <c r="U385" s="39"/>
      <c r="V385" s="39"/>
      <c r="W385" s="39"/>
      <c r="X385" s="87"/>
      <c r="AT385" s="17" t="s">
        <v>179</v>
      </c>
      <c r="AU385" s="17" t="s">
        <v>83</v>
      </c>
    </row>
    <row r="386" spans="2:65" s="216" customFormat="1" ht="13.5" x14ac:dyDescent="0.3">
      <c r="B386" s="215"/>
      <c r="D386" s="212" t="s">
        <v>181</v>
      </c>
      <c r="E386" s="217" t="s">
        <v>5</v>
      </c>
      <c r="F386" s="218" t="s">
        <v>2874</v>
      </c>
      <c r="H386" s="219">
        <v>4</v>
      </c>
      <c r="M386" s="215"/>
      <c r="N386" s="220"/>
      <c r="O386" s="221"/>
      <c r="P386" s="221"/>
      <c r="Q386" s="221"/>
      <c r="R386" s="221"/>
      <c r="S386" s="221"/>
      <c r="T386" s="221"/>
      <c r="U386" s="221"/>
      <c r="V386" s="221"/>
      <c r="W386" s="221"/>
      <c r="X386" s="222"/>
      <c r="AT386" s="217" t="s">
        <v>181</v>
      </c>
      <c r="AU386" s="217" t="s">
        <v>83</v>
      </c>
      <c r="AV386" s="216" t="s">
        <v>83</v>
      </c>
      <c r="AW386" s="216" t="s">
        <v>7</v>
      </c>
      <c r="AX386" s="216" t="s">
        <v>73</v>
      </c>
      <c r="AY386" s="217" t="s">
        <v>171</v>
      </c>
    </row>
    <row r="387" spans="2:65" s="224" customFormat="1" ht="13.5" x14ac:dyDescent="0.3">
      <c r="B387" s="223"/>
      <c r="C387" s="229"/>
      <c r="D387" s="262" t="s">
        <v>181</v>
      </c>
      <c r="E387" s="265" t="s">
        <v>5</v>
      </c>
      <c r="F387" s="270" t="s">
        <v>205</v>
      </c>
      <c r="G387" s="229"/>
      <c r="H387" s="272">
        <v>4</v>
      </c>
      <c r="I387" s="229"/>
      <c r="J387" s="229"/>
      <c r="K387" s="229"/>
      <c r="L387" s="229"/>
      <c r="M387" s="223"/>
      <c r="N387" s="228"/>
      <c r="O387" s="229"/>
      <c r="P387" s="229"/>
      <c r="Q387" s="229"/>
      <c r="R387" s="229"/>
      <c r="S387" s="229"/>
      <c r="T387" s="229"/>
      <c r="U387" s="229"/>
      <c r="V387" s="229"/>
      <c r="W387" s="229"/>
      <c r="X387" s="230"/>
      <c r="AT387" s="225" t="s">
        <v>181</v>
      </c>
      <c r="AU387" s="225" t="s">
        <v>83</v>
      </c>
      <c r="AV387" s="224" t="s">
        <v>177</v>
      </c>
      <c r="AW387" s="224" t="s">
        <v>7</v>
      </c>
      <c r="AX387" s="224" t="s">
        <v>81</v>
      </c>
      <c r="AY387" s="225" t="s">
        <v>171</v>
      </c>
    </row>
    <row r="388" spans="2:65" s="45" customFormat="1" ht="16.5" customHeight="1" x14ac:dyDescent="0.3">
      <c r="B388" s="38"/>
      <c r="C388" s="201" t="s">
        <v>857</v>
      </c>
      <c r="D388" s="201" t="s">
        <v>173</v>
      </c>
      <c r="E388" s="202" t="s">
        <v>2984</v>
      </c>
      <c r="F388" s="203" t="s">
        <v>2985</v>
      </c>
      <c r="G388" s="204" t="s">
        <v>937</v>
      </c>
      <c r="H388" s="205">
        <v>1</v>
      </c>
      <c r="I388" s="7"/>
      <c r="J388" s="7"/>
      <c r="K388" s="206">
        <f>ROUND(P388*H388,2)</f>
        <v>0</v>
      </c>
      <c r="L388" s="203" t="s">
        <v>5</v>
      </c>
      <c r="M388" s="38"/>
      <c r="N388" s="207" t="s">
        <v>5</v>
      </c>
      <c r="O388" s="208" t="s">
        <v>42</v>
      </c>
      <c r="P388" s="144">
        <f>I388+J388</f>
        <v>0</v>
      </c>
      <c r="Q388" s="144">
        <f>ROUND(I388*H388,2)</f>
        <v>0</v>
      </c>
      <c r="R388" s="144">
        <f>ROUND(J388*H388,2)</f>
        <v>0</v>
      </c>
      <c r="S388" s="39"/>
      <c r="T388" s="209">
        <f>S388*H388</f>
        <v>0</v>
      </c>
      <c r="U388" s="209">
        <v>0</v>
      </c>
      <c r="V388" s="209">
        <f>U388*H388</f>
        <v>0</v>
      </c>
      <c r="W388" s="209">
        <v>0</v>
      </c>
      <c r="X388" s="210">
        <f>W388*H388</f>
        <v>0</v>
      </c>
      <c r="AR388" s="17" t="s">
        <v>177</v>
      </c>
      <c r="AT388" s="17" t="s">
        <v>173</v>
      </c>
      <c r="AU388" s="17" t="s">
        <v>83</v>
      </c>
      <c r="AY388" s="17" t="s">
        <v>171</v>
      </c>
      <c r="BE388" s="211">
        <f>IF(O388="základní",K388,0)</f>
        <v>0</v>
      </c>
      <c r="BF388" s="211">
        <f>IF(O388="snížená",K388,0)</f>
        <v>0</v>
      </c>
      <c r="BG388" s="211">
        <f>IF(O388="zákl. přenesená",K388,0)</f>
        <v>0</v>
      </c>
      <c r="BH388" s="211">
        <f>IF(O388="sníž. přenesená",K388,0)</f>
        <v>0</v>
      </c>
      <c r="BI388" s="211">
        <f>IF(O388="nulová",K388,0)</f>
        <v>0</v>
      </c>
      <c r="BJ388" s="17" t="s">
        <v>81</v>
      </c>
      <c r="BK388" s="211">
        <f>ROUND(P388*H388,2)</f>
        <v>0</v>
      </c>
      <c r="BL388" s="17" t="s">
        <v>177</v>
      </c>
      <c r="BM388" s="17" t="s">
        <v>860</v>
      </c>
    </row>
    <row r="389" spans="2:65" s="45" customFormat="1" ht="27" x14ac:dyDescent="0.3">
      <c r="B389" s="38"/>
      <c r="D389" s="212" t="s">
        <v>179</v>
      </c>
      <c r="F389" s="213" t="s">
        <v>2811</v>
      </c>
      <c r="M389" s="38"/>
      <c r="N389" s="214"/>
      <c r="O389" s="39"/>
      <c r="P389" s="39"/>
      <c r="Q389" s="39"/>
      <c r="R389" s="39"/>
      <c r="S389" s="39"/>
      <c r="T389" s="39"/>
      <c r="U389" s="39"/>
      <c r="V389" s="39"/>
      <c r="W389" s="39"/>
      <c r="X389" s="87"/>
      <c r="AT389" s="17" t="s">
        <v>179</v>
      </c>
      <c r="AU389" s="17" t="s">
        <v>83</v>
      </c>
    </row>
    <row r="390" spans="2:65" s="216" customFormat="1" ht="13.5" x14ac:dyDescent="0.3">
      <c r="B390" s="215"/>
      <c r="D390" s="212" t="s">
        <v>181</v>
      </c>
      <c r="E390" s="217" t="s">
        <v>5</v>
      </c>
      <c r="F390" s="218" t="s">
        <v>81</v>
      </c>
      <c r="H390" s="219">
        <v>1</v>
      </c>
      <c r="M390" s="215"/>
      <c r="N390" s="220"/>
      <c r="O390" s="221"/>
      <c r="P390" s="221"/>
      <c r="Q390" s="221"/>
      <c r="R390" s="221"/>
      <c r="S390" s="221"/>
      <c r="T390" s="221"/>
      <c r="U390" s="221"/>
      <c r="V390" s="221"/>
      <c r="W390" s="221"/>
      <c r="X390" s="222"/>
      <c r="AT390" s="217" t="s">
        <v>181</v>
      </c>
      <c r="AU390" s="217" t="s">
        <v>83</v>
      </c>
      <c r="AV390" s="216" t="s">
        <v>83</v>
      </c>
      <c r="AW390" s="216" t="s">
        <v>7</v>
      </c>
      <c r="AX390" s="216" t="s">
        <v>73</v>
      </c>
      <c r="AY390" s="217" t="s">
        <v>171</v>
      </c>
    </row>
    <row r="391" spans="2:65" s="224" customFormat="1" ht="13.5" x14ac:dyDescent="0.3">
      <c r="B391" s="223"/>
      <c r="D391" s="212" t="s">
        <v>181</v>
      </c>
      <c r="E391" s="225" t="s">
        <v>5</v>
      </c>
      <c r="F391" s="226" t="s">
        <v>205</v>
      </c>
      <c r="H391" s="227">
        <v>1</v>
      </c>
      <c r="M391" s="223"/>
      <c r="N391" s="228"/>
      <c r="O391" s="229"/>
      <c r="P391" s="229"/>
      <c r="Q391" s="229"/>
      <c r="R391" s="229"/>
      <c r="S391" s="229"/>
      <c r="T391" s="229"/>
      <c r="U391" s="229"/>
      <c r="V391" s="229"/>
      <c r="W391" s="229"/>
      <c r="X391" s="230"/>
      <c r="AT391" s="225" t="s">
        <v>181</v>
      </c>
      <c r="AU391" s="225" t="s">
        <v>83</v>
      </c>
      <c r="AV391" s="224" t="s">
        <v>177</v>
      </c>
      <c r="AW391" s="224" t="s">
        <v>7</v>
      </c>
      <c r="AX391" s="224" t="s">
        <v>81</v>
      </c>
      <c r="AY391" s="225" t="s">
        <v>171</v>
      </c>
    </row>
    <row r="392" spans="2:65" s="45" customFormat="1" ht="25.5" customHeight="1" x14ac:dyDescent="0.3">
      <c r="B392" s="38"/>
      <c r="C392" s="201" t="s">
        <v>620</v>
      </c>
      <c r="D392" s="201" t="s">
        <v>173</v>
      </c>
      <c r="E392" s="202" t="s">
        <v>2986</v>
      </c>
      <c r="F392" s="203" t="s">
        <v>2987</v>
      </c>
      <c r="G392" s="204" t="s">
        <v>937</v>
      </c>
      <c r="H392" s="205">
        <v>1</v>
      </c>
      <c r="I392" s="7"/>
      <c r="J392" s="7"/>
      <c r="K392" s="206">
        <f>ROUND(P392*H392,2)</f>
        <v>0</v>
      </c>
      <c r="L392" s="203" t="s">
        <v>5</v>
      </c>
      <c r="M392" s="38"/>
      <c r="N392" s="207" t="s">
        <v>5</v>
      </c>
      <c r="O392" s="208" t="s">
        <v>42</v>
      </c>
      <c r="P392" s="144">
        <f>I392+J392</f>
        <v>0</v>
      </c>
      <c r="Q392" s="144">
        <f>ROUND(I392*H392,2)</f>
        <v>0</v>
      </c>
      <c r="R392" s="144">
        <f>ROUND(J392*H392,2)</f>
        <v>0</v>
      </c>
      <c r="S392" s="39"/>
      <c r="T392" s="209">
        <f>S392*H392</f>
        <v>0</v>
      </c>
      <c r="U392" s="209">
        <v>0</v>
      </c>
      <c r="V392" s="209">
        <f>U392*H392</f>
        <v>0</v>
      </c>
      <c r="W392" s="209">
        <v>0</v>
      </c>
      <c r="X392" s="210">
        <f>W392*H392</f>
        <v>0</v>
      </c>
      <c r="AR392" s="17" t="s">
        <v>177</v>
      </c>
      <c r="AT392" s="17" t="s">
        <v>173</v>
      </c>
      <c r="AU392" s="17" t="s">
        <v>83</v>
      </c>
      <c r="AY392" s="17" t="s">
        <v>171</v>
      </c>
      <c r="BE392" s="211">
        <f>IF(O392="základní",K392,0)</f>
        <v>0</v>
      </c>
      <c r="BF392" s="211">
        <f>IF(O392="snížená",K392,0)</f>
        <v>0</v>
      </c>
      <c r="BG392" s="211">
        <f>IF(O392="zákl. přenesená",K392,0)</f>
        <v>0</v>
      </c>
      <c r="BH392" s="211">
        <f>IF(O392="sníž. přenesená",K392,0)</f>
        <v>0</v>
      </c>
      <c r="BI392" s="211">
        <f>IF(O392="nulová",K392,0)</f>
        <v>0</v>
      </c>
      <c r="BJ392" s="17" t="s">
        <v>81</v>
      </c>
      <c r="BK392" s="211">
        <f>ROUND(P392*H392,2)</f>
        <v>0</v>
      </c>
      <c r="BL392" s="17" t="s">
        <v>177</v>
      </c>
      <c r="BM392" s="17" t="s">
        <v>863</v>
      </c>
    </row>
    <row r="393" spans="2:65" s="45" customFormat="1" ht="27" x14ac:dyDescent="0.3">
      <c r="B393" s="38"/>
      <c r="C393" s="39"/>
      <c r="D393" s="262" t="s">
        <v>179</v>
      </c>
      <c r="E393" s="39"/>
      <c r="F393" s="269" t="s">
        <v>2811</v>
      </c>
      <c r="G393" s="39"/>
      <c r="H393" s="39"/>
      <c r="I393" s="39"/>
      <c r="J393" s="39"/>
      <c r="K393" s="39"/>
      <c r="L393" s="39"/>
      <c r="M393" s="38"/>
      <c r="N393" s="214"/>
      <c r="O393" s="39"/>
      <c r="P393" s="39"/>
      <c r="Q393" s="39"/>
      <c r="R393" s="39"/>
      <c r="S393" s="39"/>
      <c r="T393" s="39"/>
      <c r="U393" s="39"/>
      <c r="V393" s="39"/>
      <c r="W393" s="39"/>
      <c r="X393" s="87"/>
      <c r="AT393" s="17" t="s">
        <v>179</v>
      </c>
      <c r="AU393" s="17" t="s">
        <v>83</v>
      </c>
    </row>
    <row r="394" spans="2:65" s="216" customFormat="1" ht="13.5" x14ac:dyDescent="0.3">
      <c r="B394" s="215"/>
      <c r="D394" s="212" t="s">
        <v>181</v>
      </c>
      <c r="E394" s="217" t="s">
        <v>5</v>
      </c>
      <c r="F394" s="218" t="s">
        <v>81</v>
      </c>
      <c r="H394" s="219">
        <v>1</v>
      </c>
      <c r="M394" s="215"/>
      <c r="N394" s="220"/>
      <c r="O394" s="221"/>
      <c r="P394" s="221"/>
      <c r="Q394" s="221"/>
      <c r="R394" s="221"/>
      <c r="S394" s="221"/>
      <c r="T394" s="221"/>
      <c r="U394" s="221"/>
      <c r="V394" s="221"/>
      <c r="W394" s="221"/>
      <c r="X394" s="222"/>
      <c r="AT394" s="217" t="s">
        <v>181</v>
      </c>
      <c r="AU394" s="217" t="s">
        <v>83</v>
      </c>
      <c r="AV394" s="216" t="s">
        <v>83</v>
      </c>
      <c r="AW394" s="216" t="s">
        <v>7</v>
      </c>
      <c r="AX394" s="216" t="s">
        <v>73</v>
      </c>
      <c r="AY394" s="217" t="s">
        <v>171</v>
      </c>
    </row>
    <row r="395" spans="2:65" s="224" customFormat="1" ht="13.5" x14ac:dyDescent="0.3">
      <c r="B395" s="223"/>
      <c r="D395" s="212" t="s">
        <v>181</v>
      </c>
      <c r="E395" s="225" t="s">
        <v>5</v>
      </c>
      <c r="F395" s="226" t="s">
        <v>205</v>
      </c>
      <c r="H395" s="227">
        <v>1</v>
      </c>
      <c r="M395" s="223"/>
      <c r="N395" s="228"/>
      <c r="O395" s="229"/>
      <c r="P395" s="229"/>
      <c r="Q395" s="229"/>
      <c r="R395" s="229"/>
      <c r="S395" s="229"/>
      <c r="T395" s="229"/>
      <c r="U395" s="229"/>
      <c r="V395" s="229"/>
      <c r="W395" s="229"/>
      <c r="X395" s="230"/>
      <c r="AT395" s="225" t="s">
        <v>181</v>
      </c>
      <c r="AU395" s="225" t="s">
        <v>83</v>
      </c>
      <c r="AV395" s="224" t="s">
        <v>177</v>
      </c>
      <c r="AW395" s="224" t="s">
        <v>7</v>
      </c>
      <c r="AX395" s="224" t="s">
        <v>81</v>
      </c>
      <c r="AY395" s="225" t="s">
        <v>171</v>
      </c>
    </row>
    <row r="396" spans="2:65" s="45" customFormat="1" ht="16.5" customHeight="1" x14ac:dyDescent="0.3">
      <c r="B396" s="38"/>
      <c r="C396" s="201" t="s">
        <v>867</v>
      </c>
      <c r="D396" s="201" t="s">
        <v>173</v>
      </c>
      <c r="E396" s="202" t="s">
        <v>2988</v>
      </c>
      <c r="F396" s="203" t="s">
        <v>2989</v>
      </c>
      <c r="G396" s="204" t="s">
        <v>224</v>
      </c>
      <c r="H396" s="205">
        <v>4</v>
      </c>
      <c r="I396" s="7"/>
      <c r="J396" s="7"/>
      <c r="K396" s="206">
        <f>ROUND(P396*H396,2)</f>
        <v>0</v>
      </c>
      <c r="L396" s="203" t="s">
        <v>5</v>
      </c>
      <c r="M396" s="38"/>
      <c r="N396" s="207" t="s">
        <v>5</v>
      </c>
      <c r="O396" s="208" t="s">
        <v>42</v>
      </c>
      <c r="P396" s="144">
        <f>I396+J396</f>
        <v>0</v>
      </c>
      <c r="Q396" s="144">
        <f>ROUND(I396*H396,2)</f>
        <v>0</v>
      </c>
      <c r="R396" s="144">
        <f>ROUND(J396*H396,2)</f>
        <v>0</v>
      </c>
      <c r="S396" s="39"/>
      <c r="T396" s="209">
        <f>S396*H396</f>
        <v>0</v>
      </c>
      <c r="U396" s="209">
        <v>0</v>
      </c>
      <c r="V396" s="209">
        <f>U396*H396</f>
        <v>0</v>
      </c>
      <c r="W396" s="209">
        <v>0</v>
      </c>
      <c r="X396" s="210">
        <f>W396*H396</f>
        <v>0</v>
      </c>
      <c r="AR396" s="17" t="s">
        <v>177</v>
      </c>
      <c r="AT396" s="17" t="s">
        <v>173</v>
      </c>
      <c r="AU396" s="17" t="s">
        <v>83</v>
      </c>
      <c r="AY396" s="17" t="s">
        <v>171</v>
      </c>
      <c r="BE396" s="211">
        <f>IF(O396="základní",K396,0)</f>
        <v>0</v>
      </c>
      <c r="BF396" s="211">
        <f>IF(O396="snížená",K396,0)</f>
        <v>0</v>
      </c>
      <c r="BG396" s="211">
        <f>IF(O396="zákl. přenesená",K396,0)</f>
        <v>0</v>
      </c>
      <c r="BH396" s="211">
        <f>IF(O396="sníž. přenesená",K396,0)</f>
        <v>0</v>
      </c>
      <c r="BI396" s="211">
        <f>IF(O396="nulová",K396,0)</f>
        <v>0</v>
      </c>
      <c r="BJ396" s="17" t="s">
        <v>81</v>
      </c>
      <c r="BK396" s="211">
        <f>ROUND(P396*H396,2)</f>
        <v>0</v>
      </c>
      <c r="BL396" s="17" t="s">
        <v>177</v>
      </c>
      <c r="BM396" s="17" t="s">
        <v>870</v>
      </c>
    </row>
    <row r="397" spans="2:65" s="45" customFormat="1" ht="27" x14ac:dyDescent="0.3">
      <c r="B397" s="38"/>
      <c r="C397" s="39"/>
      <c r="D397" s="262" t="s">
        <v>179</v>
      </c>
      <c r="E397" s="39"/>
      <c r="F397" s="269" t="s">
        <v>2811</v>
      </c>
      <c r="G397" s="39"/>
      <c r="H397" s="39"/>
      <c r="I397" s="39"/>
      <c r="J397" s="39"/>
      <c r="K397" s="39"/>
      <c r="L397" s="39"/>
      <c r="M397" s="38"/>
      <c r="N397" s="214"/>
      <c r="O397" s="39"/>
      <c r="P397" s="39"/>
      <c r="Q397" s="39"/>
      <c r="R397" s="39"/>
      <c r="S397" s="39"/>
      <c r="T397" s="39"/>
      <c r="U397" s="39"/>
      <c r="V397" s="39"/>
      <c r="W397" s="39"/>
      <c r="X397" s="87"/>
      <c r="AT397" s="17" t="s">
        <v>179</v>
      </c>
      <c r="AU397" s="17" t="s">
        <v>83</v>
      </c>
    </row>
    <row r="398" spans="2:65" s="216" customFormat="1" ht="13.5" x14ac:dyDescent="0.3">
      <c r="B398" s="215"/>
      <c r="D398" s="212" t="s">
        <v>181</v>
      </c>
      <c r="E398" s="217" t="s">
        <v>5</v>
      </c>
      <c r="F398" s="218" t="s">
        <v>2874</v>
      </c>
      <c r="H398" s="219">
        <v>4</v>
      </c>
      <c r="M398" s="215"/>
      <c r="N398" s="220"/>
      <c r="O398" s="221"/>
      <c r="P398" s="221"/>
      <c r="Q398" s="221"/>
      <c r="R398" s="221"/>
      <c r="S398" s="221"/>
      <c r="T398" s="221"/>
      <c r="U398" s="221"/>
      <c r="V398" s="221"/>
      <c r="W398" s="221"/>
      <c r="X398" s="222"/>
      <c r="AT398" s="217" t="s">
        <v>181</v>
      </c>
      <c r="AU398" s="217" t="s">
        <v>83</v>
      </c>
      <c r="AV398" s="216" t="s">
        <v>83</v>
      </c>
      <c r="AW398" s="216" t="s">
        <v>7</v>
      </c>
      <c r="AX398" s="216" t="s">
        <v>73</v>
      </c>
      <c r="AY398" s="217" t="s">
        <v>171</v>
      </c>
    </row>
    <row r="399" spans="2:65" s="224" customFormat="1" ht="13.5" x14ac:dyDescent="0.3">
      <c r="B399" s="223"/>
      <c r="D399" s="212" t="s">
        <v>181</v>
      </c>
      <c r="E399" s="225" t="s">
        <v>5</v>
      </c>
      <c r="F399" s="226" t="s">
        <v>205</v>
      </c>
      <c r="H399" s="227">
        <v>4</v>
      </c>
      <c r="M399" s="223"/>
      <c r="N399" s="228"/>
      <c r="O399" s="229"/>
      <c r="P399" s="229"/>
      <c r="Q399" s="229"/>
      <c r="R399" s="229"/>
      <c r="S399" s="229"/>
      <c r="T399" s="229"/>
      <c r="U399" s="229"/>
      <c r="V399" s="229"/>
      <c r="W399" s="229"/>
      <c r="X399" s="230"/>
      <c r="AT399" s="225" t="s">
        <v>181</v>
      </c>
      <c r="AU399" s="225" t="s">
        <v>83</v>
      </c>
      <c r="AV399" s="224" t="s">
        <v>177</v>
      </c>
      <c r="AW399" s="224" t="s">
        <v>7</v>
      </c>
      <c r="AX399" s="224" t="s">
        <v>81</v>
      </c>
      <c r="AY399" s="225" t="s">
        <v>171</v>
      </c>
    </row>
    <row r="400" spans="2:65" s="45" customFormat="1" ht="16.5" customHeight="1" x14ac:dyDescent="0.3">
      <c r="B400" s="38"/>
      <c r="C400" s="201" t="s">
        <v>623</v>
      </c>
      <c r="D400" s="201" t="s">
        <v>173</v>
      </c>
      <c r="E400" s="202" t="s">
        <v>2990</v>
      </c>
      <c r="F400" s="203" t="s">
        <v>2991</v>
      </c>
      <c r="G400" s="204" t="s">
        <v>582</v>
      </c>
      <c r="H400" s="9"/>
      <c r="I400" s="7"/>
      <c r="J400" s="7"/>
      <c r="K400" s="206">
        <f>ROUND(P400*H400,2)</f>
        <v>0</v>
      </c>
      <c r="L400" s="203" t="s">
        <v>5</v>
      </c>
      <c r="M400" s="38"/>
      <c r="N400" s="207" t="s">
        <v>5</v>
      </c>
      <c r="O400" s="208" t="s">
        <v>42</v>
      </c>
      <c r="P400" s="144">
        <f>I400+J400</f>
        <v>0</v>
      </c>
      <c r="Q400" s="144">
        <f>ROUND(I400*H400,2)</f>
        <v>0</v>
      </c>
      <c r="R400" s="144">
        <f>ROUND(J400*H400,2)</f>
        <v>0</v>
      </c>
      <c r="S400" s="39"/>
      <c r="T400" s="209">
        <f>S400*H400</f>
        <v>0</v>
      </c>
      <c r="U400" s="209">
        <v>0</v>
      </c>
      <c r="V400" s="209">
        <f>U400*H400</f>
        <v>0</v>
      </c>
      <c r="W400" s="209">
        <v>0</v>
      </c>
      <c r="X400" s="210">
        <f>W400*H400</f>
        <v>0</v>
      </c>
      <c r="AR400" s="17" t="s">
        <v>177</v>
      </c>
      <c r="AT400" s="17" t="s">
        <v>173</v>
      </c>
      <c r="AU400" s="17" t="s">
        <v>83</v>
      </c>
      <c r="AY400" s="17" t="s">
        <v>171</v>
      </c>
      <c r="BE400" s="211">
        <f>IF(O400="základní",K400,0)</f>
        <v>0</v>
      </c>
      <c r="BF400" s="211">
        <f>IF(O400="snížená",K400,0)</f>
        <v>0</v>
      </c>
      <c r="BG400" s="211">
        <f>IF(O400="zákl. přenesená",K400,0)</f>
        <v>0</v>
      </c>
      <c r="BH400" s="211">
        <f>IF(O400="sníž. přenesená",K400,0)</f>
        <v>0</v>
      </c>
      <c r="BI400" s="211">
        <f>IF(O400="nulová",K400,0)</f>
        <v>0</v>
      </c>
      <c r="BJ400" s="17" t="s">
        <v>81</v>
      </c>
      <c r="BK400" s="211">
        <f>ROUND(P400*H400,2)</f>
        <v>0</v>
      </c>
      <c r="BL400" s="17" t="s">
        <v>177</v>
      </c>
      <c r="BM400" s="17" t="s">
        <v>873</v>
      </c>
    </row>
    <row r="401" spans="2:65" s="45" customFormat="1" ht="27" x14ac:dyDescent="0.3">
      <c r="B401" s="38"/>
      <c r="D401" s="212" t="s">
        <v>179</v>
      </c>
      <c r="F401" s="213" t="s">
        <v>2811</v>
      </c>
      <c r="M401" s="38"/>
      <c r="N401" s="214"/>
      <c r="O401" s="39"/>
      <c r="P401" s="39"/>
      <c r="Q401" s="39"/>
      <c r="R401" s="39"/>
      <c r="S401" s="39"/>
      <c r="T401" s="39"/>
      <c r="U401" s="39"/>
      <c r="V401" s="39"/>
      <c r="W401" s="39"/>
      <c r="X401" s="87"/>
      <c r="AT401" s="17" t="s">
        <v>179</v>
      </c>
      <c r="AU401" s="17" t="s">
        <v>83</v>
      </c>
    </row>
    <row r="402" spans="2:65" s="188" customFormat="1" ht="29.85" customHeight="1" x14ac:dyDescent="0.3">
      <c r="B402" s="187"/>
      <c r="C402" s="193"/>
      <c r="D402" s="261" t="s">
        <v>72</v>
      </c>
      <c r="E402" s="263" t="s">
        <v>1078</v>
      </c>
      <c r="F402" s="263" t="s">
        <v>2992</v>
      </c>
      <c r="G402" s="193"/>
      <c r="H402" s="193"/>
      <c r="I402" s="193"/>
      <c r="J402" s="193"/>
      <c r="K402" s="274">
        <f>BK402</f>
        <v>0</v>
      </c>
      <c r="L402" s="193"/>
      <c r="M402" s="187"/>
      <c r="N402" s="192"/>
      <c r="O402" s="193"/>
      <c r="P402" s="193"/>
      <c r="Q402" s="194">
        <f>SUM(Q403:Q416)</f>
        <v>0</v>
      </c>
      <c r="R402" s="194">
        <f>SUM(R403:R416)</f>
        <v>0</v>
      </c>
      <c r="S402" s="193"/>
      <c r="T402" s="195">
        <f>SUM(T403:T416)</f>
        <v>0</v>
      </c>
      <c r="U402" s="193"/>
      <c r="V402" s="195">
        <f>SUM(V403:V416)</f>
        <v>0</v>
      </c>
      <c r="W402" s="193"/>
      <c r="X402" s="196">
        <f>SUM(X403:X416)</f>
        <v>0</v>
      </c>
      <c r="AR402" s="189" t="s">
        <v>81</v>
      </c>
      <c r="AT402" s="197" t="s">
        <v>72</v>
      </c>
      <c r="AU402" s="197" t="s">
        <v>81</v>
      </c>
      <c r="AY402" s="189" t="s">
        <v>171</v>
      </c>
      <c r="BK402" s="198">
        <f>SUM(BK403:BK416)</f>
        <v>0</v>
      </c>
    </row>
    <row r="403" spans="2:65" s="45" customFormat="1" ht="16.5" customHeight="1" x14ac:dyDescent="0.3">
      <c r="B403" s="38"/>
      <c r="C403" s="201" t="s">
        <v>874</v>
      </c>
      <c r="D403" s="201" t="s">
        <v>173</v>
      </c>
      <c r="E403" s="202" t="s">
        <v>2993</v>
      </c>
      <c r="F403" s="203" t="s">
        <v>2994</v>
      </c>
      <c r="G403" s="204" t="s">
        <v>224</v>
      </c>
      <c r="H403" s="205">
        <v>2</v>
      </c>
      <c r="I403" s="7"/>
      <c r="J403" s="7"/>
      <c r="K403" s="206">
        <f>ROUND(P403*H403,2)</f>
        <v>0</v>
      </c>
      <c r="L403" s="203" t="s">
        <v>5</v>
      </c>
      <c r="M403" s="38"/>
      <c r="N403" s="207" t="s">
        <v>5</v>
      </c>
      <c r="O403" s="208" t="s">
        <v>42</v>
      </c>
      <c r="P403" s="144">
        <f>I403+J403</f>
        <v>0</v>
      </c>
      <c r="Q403" s="144">
        <f>ROUND(I403*H403,2)</f>
        <v>0</v>
      </c>
      <c r="R403" s="144">
        <f>ROUND(J403*H403,2)</f>
        <v>0</v>
      </c>
      <c r="S403" s="39"/>
      <c r="T403" s="209">
        <f>S403*H403</f>
        <v>0</v>
      </c>
      <c r="U403" s="209">
        <v>0</v>
      </c>
      <c r="V403" s="209">
        <f>U403*H403</f>
        <v>0</v>
      </c>
      <c r="W403" s="209">
        <v>0</v>
      </c>
      <c r="X403" s="210">
        <f>W403*H403</f>
        <v>0</v>
      </c>
      <c r="AR403" s="17" t="s">
        <v>177</v>
      </c>
      <c r="AT403" s="17" t="s">
        <v>173</v>
      </c>
      <c r="AU403" s="17" t="s">
        <v>83</v>
      </c>
      <c r="AY403" s="17" t="s">
        <v>171</v>
      </c>
      <c r="BE403" s="211">
        <f>IF(O403="základní",K403,0)</f>
        <v>0</v>
      </c>
      <c r="BF403" s="211">
        <f>IF(O403="snížená",K403,0)</f>
        <v>0</v>
      </c>
      <c r="BG403" s="211">
        <f>IF(O403="zákl. přenesená",K403,0)</f>
        <v>0</v>
      </c>
      <c r="BH403" s="211">
        <f>IF(O403="sníž. přenesená",K403,0)</f>
        <v>0</v>
      </c>
      <c r="BI403" s="211">
        <f>IF(O403="nulová",K403,0)</f>
        <v>0</v>
      </c>
      <c r="BJ403" s="17" t="s">
        <v>81</v>
      </c>
      <c r="BK403" s="211">
        <f>ROUND(P403*H403,2)</f>
        <v>0</v>
      </c>
      <c r="BL403" s="17" t="s">
        <v>177</v>
      </c>
      <c r="BM403" s="17" t="s">
        <v>877</v>
      </c>
    </row>
    <row r="404" spans="2:65" s="45" customFormat="1" ht="27" x14ac:dyDescent="0.3">
      <c r="B404" s="38"/>
      <c r="D404" s="212" t="s">
        <v>179</v>
      </c>
      <c r="F404" s="213" t="s">
        <v>2811</v>
      </c>
      <c r="M404" s="38"/>
      <c r="N404" s="214"/>
      <c r="O404" s="39"/>
      <c r="P404" s="39"/>
      <c r="Q404" s="39"/>
      <c r="R404" s="39"/>
      <c r="S404" s="39"/>
      <c r="T404" s="39"/>
      <c r="U404" s="39"/>
      <c r="V404" s="39"/>
      <c r="W404" s="39"/>
      <c r="X404" s="87"/>
      <c r="AT404" s="17" t="s">
        <v>179</v>
      </c>
      <c r="AU404" s="17" t="s">
        <v>83</v>
      </c>
    </row>
    <row r="405" spans="2:65" s="216" customFormat="1" ht="13.5" x14ac:dyDescent="0.3">
      <c r="B405" s="215"/>
      <c r="D405" s="212" t="s">
        <v>181</v>
      </c>
      <c r="E405" s="217" t="s">
        <v>5</v>
      </c>
      <c r="F405" s="218" t="s">
        <v>960</v>
      </c>
      <c r="H405" s="219">
        <v>2</v>
      </c>
      <c r="M405" s="215"/>
      <c r="N405" s="220"/>
      <c r="O405" s="221"/>
      <c r="P405" s="221"/>
      <c r="Q405" s="221"/>
      <c r="R405" s="221"/>
      <c r="S405" s="221"/>
      <c r="T405" s="221"/>
      <c r="U405" s="221"/>
      <c r="V405" s="221"/>
      <c r="W405" s="221"/>
      <c r="X405" s="222"/>
      <c r="AT405" s="217" t="s">
        <v>181</v>
      </c>
      <c r="AU405" s="217" t="s">
        <v>83</v>
      </c>
      <c r="AV405" s="216" t="s">
        <v>83</v>
      </c>
      <c r="AW405" s="216" t="s">
        <v>7</v>
      </c>
      <c r="AX405" s="216" t="s">
        <v>73</v>
      </c>
      <c r="AY405" s="217" t="s">
        <v>171</v>
      </c>
    </row>
    <row r="406" spans="2:65" s="224" customFormat="1" ht="13.5" x14ac:dyDescent="0.3">
      <c r="B406" s="223"/>
      <c r="D406" s="212" t="s">
        <v>181</v>
      </c>
      <c r="E406" s="225" t="s">
        <v>5</v>
      </c>
      <c r="F406" s="226" t="s">
        <v>205</v>
      </c>
      <c r="H406" s="227">
        <v>2</v>
      </c>
      <c r="M406" s="223"/>
      <c r="N406" s="228"/>
      <c r="O406" s="229"/>
      <c r="P406" s="229"/>
      <c r="Q406" s="229"/>
      <c r="R406" s="229"/>
      <c r="S406" s="229"/>
      <c r="T406" s="229"/>
      <c r="U406" s="229"/>
      <c r="V406" s="229"/>
      <c r="W406" s="229"/>
      <c r="X406" s="230"/>
      <c r="AT406" s="225" t="s">
        <v>181</v>
      </c>
      <c r="AU406" s="225" t="s">
        <v>83</v>
      </c>
      <c r="AV406" s="224" t="s">
        <v>177</v>
      </c>
      <c r="AW406" s="224" t="s">
        <v>7</v>
      </c>
      <c r="AX406" s="224" t="s">
        <v>81</v>
      </c>
      <c r="AY406" s="225" t="s">
        <v>171</v>
      </c>
    </row>
    <row r="407" spans="2:65" s="45" customFormat="1" ht="16.5" customHeight="1" x14ac:dyDescent="0.3">
      <c r="B407" s="38"/>
      <c r="C407" s="201" t="s">
        <v>626</v>
      </c>
      <c r="D407" s="201" t="s">
        <v>173</v>
      </c>
      <c r="E407" s="202" t="s">
        <v>2995</v>
      </c>
      <c r="F407" s="203" t="s">
        <v>2996</v>
      </c>
      <c r="G407" s="204" t="s">
        <v>224</v>
      </c>
      <c r="H407" s="205">
        <v>2</v>
      </c>
      <c r="I407" s="7"/>
      <c r="J407" s="7"/>
      <c r="K407" s="206">
        <f>ROUND(P407*H407,2)</f>
        <v>0</v>
      </c>
      <c r="L407" s="203" t="s">
        <v>5</v>
      </c>
      <c r="M407" s="38"/>
      <c r="N407" s="207" t="s">
        <v>5</v>
      </c>
      <c r="O407" s="208" t="s">
        <v>42</v>
      </c>
      <c r="P407" s="144">
        <f>I407+J407</f>
        <v>0</v>
      </c>
      <c r="Q407" s="144">
        <f>ROUND(I407*H407,2)</f>
        <v>0</v>
      </c>
      <c r="R407" s="144">
        <f>ROUND(J407*H407,2)</f>
        <v>0</v>
      </c>
      <c r="S407" s="39"/>
      <c r="T407" s="209">
        <f>S407*H407</f>
        <v>0</v>
      </c>
      <c r="U407" s="209">
        <v>0</v>
      </c>
      <c r="V407" s="209">
        <f>U407*H407</f>
        <v>0</v>
      </c>
      <c r="W407" s="209">
        <v>0</v>
      </c>
      <c r="X407" s="210">
        <f>W407*H407</f>
        <v>0</v>
      </c>
      <c r="AR407" s="17" t="s">
        <v>177</v>
      </c>
      <c r="AT407" s="17" t="s">
        <v>173</v>
      </c>
      <c r="AU407" s="17" t="s">
        <v>83</v>
      </c>
      <c r="AY407" s="17" t="s">
        <v>171</v>
      </c>
      <c r="BE407" s="211">
        <f>IF(O407="základní",K407,0)</f>
        <v>0</v>
      </c>
      <c r="BF407" s="211">
        <f>IF(O407="snížená",K407,0)</f>
        <v>0</v>
      </c>
      <c r="BG407" s="211">
        <f>IF(O407="zákl. přenesená",K407,0)</f>
        <v>0</v>
      </c>
      <c r="BH407" s="211">
        <f>IF(O407="sníž. přenesená",K407,0)</f>
        <v>0</v>
      </c>
      <c r="BI407" s="211">
        <f>IF(O407="nulová",K407,0)</f>
        <v>0</v>
      </c>
      <c r="BJ407" s="17" t="s">
        <v>81</v>
      </c>
      <c r="BK407" s="211">
        <f>ROUND(P407*H407,2)</f>
        <v>0</v>
      </c>
      <c r="BL407" s="17" t="s">
        <v>177</v>
      </c>
      <c r="BM407" s="17" t="s">
        <v>1645</v>
      </c>
    </row>
    <row r="408" spans="2:65" s="45" customFormat="1" ht="27" x14ac:dyDescent="0.3">
      <c r="B408" s="38"/>
      <c r="C408" s="39"/>
      <c r="D408" s="262" t="s">
        <v>179</v>
      </c>
      <c r="E408" s="39"/>
      <c r="F408" s="269" t="s">
        <v>2811</v>
      </c>
      <c r="G408" s="39"/>
      <c r="H408" s="39"/>
      <c r="I408" s="39"/>
      <c r="J408" s="39"/>
      <c r="K408" s="39"/>
      <c r="L408" s="39"/>
      <c r="M408" s="38"/>
      <c r="N408" s="214"/>
      <c r="O408" s="39"/>
      <c r="P408" s="39"/>
      <c r="Q408" s="39"/>
      <c r="R408" s="39"/>
      <c r="S408" s="39"/>
      <c r="T408" s="39"/>
      <c r="U408" s="39"/>
      <c r="V408" s="39"/>
      <c r="W408" s="39"/>
      <c r="X408" s="87"/>
      <c r="AT408" s="17" t="s">
        <v>179</v>
      </c>
      <c r="AU408" s="17" t="s">
        <v>83</v>
      </c>
    </row>
    <row r="409" spans="2:65" s="216" customFormat="1" ht="13.5" x14ac:dyDescent="0.3">
      <c r="B409" s="215"/>
      <c r="D409" s="212" t="s">
        <v>181</v>
      </c>
      <c r="E409" s="217" t="s">
        <v>5</v>
      </c>
      <c r="F409" s="218" t="s">
        <v>960</v>
      </c>
      <c r="H409" s="219">
        <v>2</v>
      </c>
      <c r="M409" s="215"/>
      <c r="N409" s="220"/>
      <c r="O409" s="221"/>
      <c r="P409" s="221"/>
      <c r="Q409" s="221"/>
      <c r="R409" s="221"/>
      <c r="S409" s="221"/>
      <c r="T409" s="221"/>
      <c r="U409" s="221"/>
      <c r="V409" s="221"/>
      <c r="W409" s="221"/>
      <c r="X409" s="222"/>
      <c r="AT409" s="217" t="s">
        <v>181</v>
      </c>
      <c r="AU409" s="217" t="s">
        <v>83</v>
      </c>
      <c r="AV409" s="216" t="s">
        <v>83</v>
      </c>
      <c r="AW409" s="216" t="s">
        <v>7</v>
      </c>
      <c r="AX409" s="216" t="s">
        <v>73</v>
      </c>
      <c r="AY409" s="217" t="s">
        <v>171</v>
      </c>
    </row>
    <row r="410" spans="2:65" s="224" customFormat="1" ht="13.5" x14ac:dyDescent="0.3">
      <c r="B410" s="223"/>
      <c r="D410" s="212" t="s">
        <v>181</v>
      </c>
      <c r="E410" s="225" t="s">
        <v>5</v>
      </c>
      <c r="F410" s="226" t="s">
        <v>205</v>
      </c>
      <c r="H410" s="227">
        <v>2</v>
      </c>
      <c r="M410" s="223"/>
      <c r="N410" s="228"/>
      <c r="O410" s="229"/>
      <c r="P410" s="229"/>
      <c r="Q410" s="229"/>
      <c r="R410" s="229"/>
      <c r="S410" s="229"/>
      <c r="T410" s="229"/>
      <c r="U410" s="229"/>
      <c r="V410" s="229"/>
      <c r="W410" s="229"/>
      <c r="X410" s="230"/>
      <c r="AT410" s="225" t="s">
        <v>181</v>
      </c>
      <c r="AU410" s="225" t="s">
        <v>83</v>
      </c>
      <c r="AV410" s="224" t="s">
        <v>177</v>
      </c>
      <c r="AW410" s="224" t="s">
        <v>7</v>
      </c>
      <c r="AX410" s="224" t="s">
        <v>81</v>
      </c>
      <c r="AY410" s="225" t="s">
        <v>171</v>
      </c>
    </row>
    <row r="411" spans="2:65" s="45" customFormat="1" ht="16.5" customHeight="1" x14ac:dyDescent="0.3">
      <c r="B411" s="38"/>
      <c r="C411" s="201" t="s">
        <v>1646</v>
      </c>
      <c r="D411" s="201" t="s">
        <v>173</v>
      </c>
      <c r="E411" s="202" t="s">
        <v>2997</v>
      </c>
      <c r="F411" s="203" t="s">
        <v>2998</v>
      </c>
      <c r="G411" s="204" t="s">
        <v>937</v>
      </c>
      <c r="H411" s="205">
        <v>2</v>
      </c>
      <c r="I411" s="7"/>
      <c r="J411" s="7"/>
      <c r="K411" s="206">
        <f>ROUND(P411*H411,2)</f>
        <v>0</v>
      </c>
      <c r="L411" s="203" t="s">
        <v>5</v>
      </c>
      <c r="M411" s="38"/>
      <c r="N411" s="207" t="s">
        <v>5</v>
      </c>
      <c r="O411" s="208" t="s">
        <v>42</v>
      </c>
      <c r="P411" s="144">
        <f>I411+J411</f>
        <v>0</v>
      </c>
      <c r="Q411" s="144">
        <f>ROUND(I411*H411,2)</f>
        <v>0</v>
      </c>
      <c r="R411" s="144">
        <f>ROUND(J411*H411,2)</f>
        <v>0</v>
      </c>
      <c r="S411" s="39"/>
      <c r="T411" s="209">
        <f>S411*H411</f>
        <v>0</v>
      </c>
      <c r="U411" s="209">
        <v>0</v>
      </c>
      <c r="V411" s="209">
        <f>U411*H411</f>
        <v>0</v>
      </c>
      <c r="W411" s="209">
        <v>0</v>
      </c>
      <c r="X411" s="210">
        <f>W411*H411</f>
        <v>0</v>
      </c>
      <c r="AR411" s="17" t="s">
        <v>177</v>
      </c>
      <c r="AT411" s="17" t="s">
        <v>173</v>
      </c>
      <c r="AU411" s="17" t="s">
        <v>83</v>
      </c>
      <c r="AY411" s="17" t="s">
        <v>171</v>
      </c>
      <c r="BE411" s="211">
        <f>IF(O411="základní",K411,0)</f>
        <v>0</v>
      </c>
      <c r="BF411" s="211">
        <f>IF(O411="snížená",K411,0)</f>
        <v>0</v>
      </c>
      <c r="BG411" s="211">
        <f>IF(O411="zákl. přenesená",K411,0)</f>
        <v>0</v>
      </c>
      <c r="BH411" s="211">
        <f>IF(O411="sníž. přenesená",K411,0)</f>
        <v>0</v>
      </c>
      <c r="BI411" s="211">
        <f>IF(O411="nulová",K411,0)</f>
        <v>0</v>
      </c>
      <c r="BJ411" s="17" t="s">
        <v>81</v>
      </c>
      <c r="BK411" s="211">
        <f>ROUND(P411*H411,2)</f>
        <v>0</v>
      </c>
      <c r="BL411" s="17" t="s">
        <v>177</v>
      </c>
      <c r="BM411" s="17" t="s">
        <v>1649</v>
      </c>
    </row>
    <row r="412" spans="2:65" s="45" customFormat="1" ht="27" x14ac:dyDescent="0.3">
      <c r="B412" s="38"/>
      <c r="D412" s="212" t="s">
        <v>179</v>
      </c>
      <c r="F412" s="213" t="s">
        <v>2811</v>
      </c>
      <c r="M412" s="38"/>
      <c r="N412" s="214"/>
      <c r="O412" s="39"/>
      <c r="P412" s="39"/>
      <c r="Q412" s="39"/>
      <c r="R412" s="39"/>
      <c r="S412" s="39"/>
      <c r="T412" s="39"/>
      <c r="U412" s="39"/>
      <c r="V412" s="39"/>
      <c r="W412" s="39"/>
      <c r="X412" s="87"/>
      <c r="AT412" s="17" t="s">
        <v>179</v>
      </c>
      <c r="AU412" s="17" t="s">
        <v>83</v>
      </c>
    </row>
    <row r="413" spans="2:65" s="216" customFormat="1" ht="13.5" x14ac:dyDescent="0.3">
      <c r="B413" s="215"/>
      <c r="C413" s="221"/>
      <c r="D413" s="262" t="s">
        <v>181</v>
      </c>
      <c r="E413" s="267" t="s">
        <v>5</v>
      </c>
      <c r="F413" s="271" t="s">
        <v>960</v>
      </c>
      <c r="G413" s="221"/>
      <c r="H413" s="273">
        <v>2</v>
      </c>
      <c r="I413" s="221"/>
      <c r="J413" s="221"/>
      <c r="K413" s="221"/>
      <c r="L413" s="221"/>
      <c r="M413" s="215"/>
      <c r="N413" s="220"/>
      <c r="O413" s="221"/>
      <c r="P413" s="221"/>
      <c r="Q413" s="221"/>
      <c r="R413" s="221"/>
      <c r="S413" s="221"/>
      <c r="T413" s="221"/>
      <c r="U413" s="221"/>
      <c r="V413" s="221"/>
      <c r="W413" s="221"/>
      <c r="X413" s="222"/>
      <c r="AT413" s="217" t="s">
        <v>181</v>
      </c>
      <c r="AU413" s="217" t="s">
        <v>83</v>
      </c>
      <c r="AV413" s="216" t="s">
        <v>83</v>
      </c>
      <c r="AW413" s="216" t="s">
        <v>7</v>
      </c>
      <c r="AX413" s="216" t="s">
        <v>73</v>
      </c>
      <c r="AY413" s="217" t="s">
        <v>171</v>
      </c>
    </row>
    <row r="414" spans="2:65" s="224" customFormat="1" ht="13.5" x14ac:dyDescent="0.3">
      <c r="B414" s="223"/>
      <c r="D414" s="212" t="s">
        <v>181</v>
      </c>
      <c r="E414" s="225" t="s">
        <v>5</v>
      </c>
      <c r="F414" s="226" t="s">
        <v>205</v>
      </c>
      <c r="H414" s="227">
        <v>2</v>
      </c>
      <c r="M414" s="223"/>
      <c r="N414" s="228"/>
      <c r="O414" s="229"/>
      <c r="P414" s="229"/>
      <c r="Q414" s="229"/>
      <c r="R414" s="229"/>
      <c r="S414" s="229"/>
      <c r="T414" s="229"/>
      <c r="U414" s="229"/>
      <c r="V414" s="229"/>
      <c r="W414" s="229"/>
      <c r="X414" s="230"/>
      <c r="AT414" s="225" t="s">
        <v>181</v>
      </c>
      <c r="AU414" s="225" t="s">
        <v>83</v>
      </c>
      <c r="AV414" s="224" t="s">
        <v>177</v>
      </c>
      <c r="AW414" s="224" t="s">
        <v>7</v>
      </c>
      <c r="AX414" s="224" t="s">
        <v>81</v>
      </c>
      <c r="AY414" s="225" t="s">
        <v>171</v>
      </c>
    </row>
    <row r="415" spans="2:65" s="45" customFormat="1" ht="16.5" customHeight="1" x14ac:dyDescent="0.3">
      <c r="B415" s="38"/>
      <c r="C415" s="201" t="s">
        <v>630</v>
      </c>
      <c r="D415" s="201" t="s">
        <v>173</v>
      </c>
      <c r="E415" s="202" t="s">
        <v>2999</v>
      </c>
      <c r="F415" s="203" t="s">
        <v>3000</v>
      </c>
      <c r="G415" s="204" t="s">
        <v>209</v>
      </c>
      <c r="H415" s="205">
        <v>3.6999999999999998E-2</v>
      </c>
      <c r="I415" s="7"/>
      <c r="J415" s="7"/>
      <c r="K415" s="206">
        <f>ROUND(P415*H415,2)</f>
        <v>0</v>
      </c>
      <c r="L415" s="203" t="s">
        <v>5</v>
      </c>
      <c r="M415" s="38"/>
      <c r="N415" s="207" t="s">
        <v>5</v>
      </c>
      <c r="O415" s="208" t="s">
        <v>42</v>
      </c>
      <c r="P415" s="144">
        <f>I415+J415</f>
        <v>0</v>
      </c>
      <c r="Q415" s="144">
        <f>ROUND(I415*H415,2)</f>
        <v>0</v>
      </c>
      <c r="R415" s="144">
        <f>ROUND(J415*H415,2)</f>
        <v>0</v>
      </c>
      <c r="S415" s="39"/>
      <c r="T415" s="209">
        <f>S415*H415</f>
        <v>0</v>
      </c>
      <c r="U415" s="209">
        <v>0</v>
      </c>
      <c r="V415" s="209">
        <f>U415*H415</f>
        <v>0</v>
      </c>
      <c r="W415" s="209">
        <v>0</v>
      </c>
      <c r="X415" s="210">
        <f>W415*H415</f>
        <v>0</v>
      </c>
      <c r="AR415" s="17" t="s">
        <v>177</v>
      </c>
      <c r="AT415" s="17" t="s">
        <v>173</v>
      </c>
      <c r="AU415" s="17" t="s">
        <v>83</v>
      </c>
      <c r="AY415" s="17" t="s">
        <v>171</v>
      </c>
      <c r="BE415" s="211">
        <f>IF(O415="základní",K415,0)</f>
        <v>0</v>
      </c>
      <c r="BF415" s="211">
        <f>IF(O415="snížená",K415,0)</f>
        <v>0</v>
      </c>
      <c r="BG415" s="211">
        <f>IF(O415="zákl. přenesená",K415,0)</f>
        <v>0</v>
      </c>
      <c r="BH415" s="211">
        <f>IF(O415="sníž. přenesená",K415,0)</f>
        <v>0</v>
      </c>
      <c r="BI415" s="211">
        <f>IF(O415="nulová",K415,0)</f>
        <v>0</v>
      </c>
      <c r="BJ415" s="17" t="s">
        <v>81</v>
      </c>
      <c r="BK415" s="211">
        <f>ROUND(P415*H415,2)</f>
        <v>0</v>
      </c>
      <c r="BL415" s="17" t="s">
        <v>177</v>
      </c>
      <c r="BM415" s="17" t="s">
        <v>1655</v>
      </c>
    </row>
    <row r="416" spans="2:65" s="45" customFormat="1" ht="27" x14ac:dyDescent="0.3">
      <c r="B416" s="38"/>
      <c r="D416" s="212" t="s">
        <v>179</v>
      </c>
      <c r="F416" s="213" t="s">
        <v>2811</v>
      </c>
      <c r="M416" s="38"/>
      <c r="N416" s="214"/>
      <c r="O416" s="39"/>
      <c r="P416" s="39"/>
      <c r="Q416" s="39"/>
      <c r="R416" s="39"/>
      <c r="S416" s="39"/>
      <c r="T416" s="39"/>
      <c r="U416" s="39"/>
      <c r="V416" s="39"/>
      <c r="W416" s="39"/>
      <c r="X416" s="87"/>
      <c r="AT416" s="17" t="s">
        <v>179</v>
      </c>
      <c r="AU416" s="17" t="s">
        <v>83</v>
      </c>
    </row>
    <row r="417" spans="2:65" s="188" customFormat="1" ht="29.85" customHeight="1" x14ac:dyDescent="0.3">
      <c r="B417" s="187"/>
      <c r="C417" s="193"/>
      <c r="D417" s="261" t="s">
        <v>72</v>
      </c>
      <c r="E417" s="263" t="s">
        <v>1250</v>
      </c>
      <c r="F417" s="263" t="s">
        <v>3001</v>
      </c>
      <c r="G417" s="193"/>
      <c r="H417" s="193"/>
      <c r="I417" s="193"/>
      <c r="J417" s="193"/>
      <c r="K417" s="274">
        <f>BK417</f>
        <v>0</v>
      </c>
      <c r="L417" s="193"/>
      <c r="M417" s="187"/>
      <c r="N417" s="192"/>
      <c r="O417" s="193"/>
      <c r="P417" s="193"/>
      <c r="Q417" s="194">
        <f>SUM(Q418:Q421)</f>
        <v>0</v>
      </c>
      <c r="R417" s="194">
        <f>SUM(R418:R421)</f>
        <v>0</v>
      </c>
      <c r="S417" s="193"/>
      <c r="T417" s="195">
        <f>SUM(T418:T421)</f>
        <v>0</v>
      </c>
      <c r="U417" s="193"/>
      <c r="V417" s="195">
        <f>SUM(V418:V421)</f>
        <v>0</v>
      </c>
      <c r="W417" s="193"/>
      <c r="X417" s="196">
        <f>SUM(X418:X421)</f>
        <v>0</v>
      </c>
      <c r="AR417" s="189" t="s">
        <v>81</v>
      </c>
      <c r="AT417" s="197" t="s">
        <v>72</v>
      </c>
      <c r="AU417" s="197" t="s">
        <v>81</v>
      </c>
      <c r="AY417" s="189" t="s">
        <v>171</v>
      </c>
      <c r="BK417" s="198">
        <f>SUM(BK418:BK421)</f>
        <v>0</v>
      </c>
    </row>
    <row r="418" spans="2:65" s="45" customFormat="1" ht="25.5" customHeight="1" x14ac:dyDescent="0.3">
      <c r="B418" s="38"/>
      <c r="C418" s="201" t="s">
        <v>1657</v>
      </c>
      <c r="D418" s="201" t="s">
        <v>173</v>
      </c>
      <c r="E418" s="202" t="s">
        <v>3002</v>
      </c>
      <c r="F418" s="203" t="s">
        <v>3003</v>
      </c>
      <c r="G418" s="204" t="s">
        <v>241</v>
      </c>
      <c r="H418" s="205">
        <v>70</v>
      </c>
      <c r="I418" s="7"/>
      <c r="J418" s="7"/>
      <c r="K418" s="206">
        <f>ROUND(P418*H418,2)</f>
        <v>0</v>
      </c>
      <c r="L418" s="203" t="s">
        <v>5</v>
      </c>
      <c r="M418" s="38"/>
      <c r="N418" s="207" t="s">
        <v>5</v>
      </c>
      <c r="O418" s="208" t="s">
        <v>42</v>
      </c>
      <c r="P418" s="144">
        <f>I418+J418</f>
        <v>0</v>
      </c>
      <c r="Q418" s="144">
        <f>ROUND(I418*H418,2)</f>
        <v>0</v>
      </c>
      <c r="R418" s="144">
        <f>ROUND(J418*H418,2)</f>
        <v>0</v>
      </c>
      <c r="S418" s="39"/>
      <c r="T418" s="209">
        <f>S418*H418</f>
        <v>0</v>
      </c>
      <c r="U418" s="209">
        <v>0</v>
      </c>
      <c r="V418" s="209">
        <f>U418*H418</f>
        <v>0</v>
      </c>
      <c r="W418" s="209">
        <v>0</v>
      </c>
      <c r="X418" s="210">
        <f>W418*H418</f>
        <v>0</v>
      </c>
      <c r="AR418" s="17" t="s">
        <v>177</v>
      </c>
      <c r="AT418" s="17" t="s">
        <v>173</v>
      </c>
      <c r="AU418" s="17" t="s">
        <v>83</v>
      </c>
      <c r="AY418" s="17" t="s">
        <v>171</v>
      </c>
      <c r="BE418" s="211">
        <f>IF(O418="základní",K418,0)</f>
        <v>0</v>
      </c>
      <c r="BF418" s="211">
        <f>IF(O418="snížená",K418,0)</f>
        <v>0</v>
      </c>
      <c r="BG418" s="211">
        <f>IF(O418="zákl. přenesená",K418,0)</f>
        <v>0</v>
      </c>
      <c r="BH418" s="211">
        <f>IF(O418="sníž. přenesená",K418,0)</f>
        <v>0</v>
      </c>
      <c r="BI418" s="211">
        <f>IF(O418="nulová",K418,0)</f>
        <v>0</v>
      </c>
      <c r="BJ418" s="17" t="s">
        <v>81</v>
      </c>
      <c r="BK418" s="211">
        <f>ROUND(P418*H418,2)</f>
        <v>0</v>
      </c>
      <c r="BL418" s="17" t="s">
        <v>177</v>
      </c>
      <c r="BM418" s="17" t="s">
        <v>1660</v>
      </c>
    </row>
    <row r="419" spans="2:65" s="45" customFormat="1" ht="27" x14ac:dyDescent="0.3">
      <c r="B419" s="38"/>
      <c r="D419" s="212" t="s">
        <v>179</v>
      </c>
      <c r="F419" s="213" t="s">
        <v>2811</v>
      </c>
      <c r="M419" s="38"/>
      <c r="N419" s="214"/>
      <c r="O419" s="39"/>
      <c r="P419" s="39"/>
      <c r="Q419" s="39"/>
      <c r="R419" s="39"/>
      <c r="S419" s="39"/>
      <c r="T419" s="39"/>
      <c r="U419" s="39"/>
      <c r="V419" s="39"/>
      <c r="W419" s="39"/>
      <c r="X419" s="87"/>
      <c r="AT419" s="17" t="s">
        <v>179</v>
      </c>
      <c r="AU419" s="17" t="s">
        <v>83</v>
      </c>
    </row>
    <row r="420" spans="2:65" s="216" customFormat="1" ht="13.5" x14ac:dyDescent="0.3">
      <c r="B420" s="215"/>
      <c r="D420" s="212" t="s">
        <v>181</v>
      </c>
      <c r="E420" s="217" t="s">
        <v>5</v>
      </c>
      <c r="F420" s="218" t="s">
        <v>2957</v>
      </c>
      <c r="H420" s="219">
        <v>70</v>
      </c>
      <c r="M420" s="215"/>
      <c r="N420" s="220"/>
      <c r="O420" s="221"/>
      <c r="P420" s="221"/>
      <c r="Q420" s="221"/>
      <c r="R420" s="221"/>
      <c r="S420" s="221"/>
      <c r="T420" s="221"/>
      <c r="U420" s="221"/>
      <c r="V420" s="221"/>
      <c r="W420" s="221"/>
      <c r="X420" s="222"/>
      <c r="AT420" s="217" t="s">
        <v>181</v>
      </c>
      <c r="AU420" s="217" t="s">
        <v>83</v>
      </c>
      <c r="AV420" s="216" t="s">
        <v>83</v>
      </c>
      <c r="AW420" s="216" t="s">
        <v>7</v>
      </c>
      <c r="AX420" s="216" t="s">
        <v>73</v>
      </c>
      <c r="AY420" s="217" t="s">
        <v>171</v>
      </c>
    </row>
    <row r="421" spans="2:65" s="224" customFormat="1" ht="13.5" x14ac:dyDescent="0.3">
      <c r="B421" s="223"/>
      <c r="D421" s="212" t="s">
        <v>181</v>
      </c>
      <c r="E421" s="225" t="s">
        <v>5</v>
      </c>
      <c r="F421" s="226" t="s">
        <v>205</v>
      </c>
      <c r="H421" s="227">
        <v>70</v>
      </c>
      <c r="M421" s="223"/>
      <c r="N421" s="240"/>
      <c r="O421" s="241"/>
      <c r="P421" s="241"/>
      <c r="Q421" s="241"/>
      <c r="R421" s="241"/>
      <c r="S421" s="241"/>
      <c r="T421" s="241"/>
      <c r="U421" s="241"/>
      <c r="V421" s="241"/>
      <c r="W421" s="241"/>
      <c r="X421" s="242"/>
      <c r="AT421" s="225" t="s">
        <v>181</v>
      </c>
      <c r="AU421" s="225" t="s">
        <v>83</v>
      </c>
      <c r="AV421" s="224" t="s">
        <v>177</v>
      </c>
      <c r="AW421" s="224" t="s">
        <v>7</v>
      </c>
      <c r="AX421" s="224" t="s">
        <v>81</v>
      </c>
      <c r="AY421" s="225" t="s">
        <v>171</v>
      </c>
    </row>
    <row r="422" spans="2:65" s="45" customFormat="1" ht="6.95" customHeight="1" x14ac:dyDescent="0.3">
      <c r="B422" s="64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38"/>
    </row>
  </sheetData>
  <sheetProtection algorithmName="SHA-512" hashValue="Do1Kz24ggTXLhWMLOBNw8FtWe7QfxYlirHaEIsg6ORGiziOclT7yR9UwCceT8ZbZH7yJuToGw54yXg37pNkIDQ==" saltValue="3Ct7YU/l/ISaWAwux0EYNA==" spinCount="100000" sheet="1" objects="1" scenarios="1"/>
  <autoFilter ref="C86:L421">
    <sortState ref="C87:L422">
      <sortCondition ref="I86:I421"/>
    </sortState>
  </autoFilter>
  <mergeCells count="10">
    <mergeCell ref="J53:J54"/>
    <mergeCell ref="E77:H77"/>
    <mergeCell ref="E79:H79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2"/>
  <sheetViews>
    <sheetView showGridLines="0" workbookViewId="0">
      <pane ySplit="1" topLeftCell="A2" activePane="bottomLeft" state="frozen"/>
      <selection pane="bottomLeft" activeCell="K106" sqref="K106"/>
    </sheetView>
  </sheetViews>
  <sheetFormatPr defaultRowHeight="15" x14ac:dyDescent="0.3"/>
  <cols>
    <col min="1" max="1" width="8.33203125" style="13" customWidth="1"/>
    <col min="2" max="2" width="1.6640625" style="13" customWidth="1"/>
    <col min="3" max="3" width="4.1640625" style="13" customWidth="1"/>
    <col min="4" max="4" width="4.33203125" style="13" customWidth="1"/>
    <col min="5" max="5" width="17.1640625" style="13" customWidth="1"/>
    <col min="6" max="6" width="75" style="13" customWidth="1"/>
    <col min="7" max="7" width="8.6640625" style="13" customWidth="1"/>
    <col min="8" max="8" width="11.1640625" style="13" customWidth="1"/>
    <col min="9" max="11" width="23.5" style="13" customWidth="1"/>
    <col min="12" max="12" width="15.5" style="13" customWidth="1"/>
    <col min="13" max="13" width="9.33203125" style="13"/>
    <col min="14" max="18" width="9.33203125" style="13" hidden="1"/>
    <col min="19" max="19" width="8.1640625" style="13" hidden="1" customWidth="1"/>
    <col min="20" max="20" width="29.6640625" style="13" hidden="1" customWidth="1"/>
    <col min="21" max="21" width="16.33203125" style="13" hidden="1" customWidth="1"/>
    <col min="22" max="24" width="20" style="13" hidden="1" customWidth="1"/>
    <col min="25" max="25" width="12.33203125" style="13" hidden="1" customWidth="1"/>
    <col min="26" max="26" width="16.33203125" style="13" customWidth="1"/>
    <col min="27" max="27" width="12.33203125" style="13" customWidth="1"/>
    <col min="28" max="28" width="15" style="13" customWidth="1"/>
    <col min="29" max="29" width="11" style="13" customWidth="1"/>
    <col min="30" max="30" width="15" style="13" customWidth="1"/>
    <col min="31" max="31" width="16.33203125" style="13" customWidth="1"/>
    <col min="32" max="43" width="9.33203125" style="13"/>
    <col min="44" max="65" width="9.33203125" style="13" hidden="1"/>
    <col min="66" max="16384" width="9.33203125" style="13"/>
  </cols>
  <sheetData>
    <row r="1" spans="1:70" ht="21.75" customHeight="1" x14ac:dyDescent="0.3">
      <c r="A1" s="12"/>
      <c r="B1" s="2"/>
      <c r="C1" s="2"/>
      <c r="D1" s="3" t="s">
        <v>1</v>
      </c>
      <c r="E1" s="2"/>
      <c r="F1" s="128" t="s">
        <v>125</v>
      </c>
      <c r="G1" s="129" t="s">
        <v>126</v>
      </c>
      <c r="H1" s="129"/>
      <c r="I1" s="2"/>
      <c r="J1" s="128" t="s">
        <v>127</v>
      </c>
      <c r="K1" s="3" t="s">
        <v>128</v>
      </c>
      <c r="L1" s="128" t="s">
        <v>129</v>
      </c>
      <c r="M1" s="128"/>
      <c r="N1" s="128"/>
      <c r="O1" s="128"/>
      <c r="P1" s="128"/>
      <c r="Q1" s="128"/>
      <c r="R1" s="128"/>
      <c r="S1" s="128"/>
      <c r="T1" s="12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M2" s="15" t="s">
        <v>9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T2" s="17" t="s">
        <v>124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70" ht="36.950000000000003" customHeight="1" x14ac:dyDescent="0.3">
      <c r="B4" s="21"/>
      <c r="C4" s="22"/>
      <c r="D4" s="23" t="s">
        <v>130</v>
      </c>
      <c r="E4" s="22"/>
      <c r="F4" s="22"/>
      <c r="G4" s="22"/>
      <c r="H4" s="22"/>
      <c r="I4" s="22"/>
      <c r="J4" s="22"/>
      <c r="K4" s="22"/>
      <c r="L4" s="24"/>
      <c r="N4" s="25" t="s">
        <v>14</v>
      </c>
      <c r="AT4" s="17" t="s">
        <v>6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22"/>
      <c r="J5" s="22"/>
      <c r="K5" s="22"/>
      <c r="L5" s="24"/>
    </row>
    <row r="6" spans="1:70" x14ac:dyDescent="0.3">
      <c r="B6" s="21"/>
      <c r="C6" s="22"/>
      <c r="D6" s="34" t="s">
        <v>20</v>
      </c>
      <c r="E6" s="22"/>
      <c r="F6" s="22"/>
      <c r="G6" s="22"/>
      <c r="H6" s="22"/>
      <c r="I6" s="22"/>
      <c r="J6" s="22"/>
      <c r="K6" s="22"/>
      <c r="L6" s="24"/>
    </row>
    <row r="7" spans="1:70" ht="16.5" customHeight="1" x14ac:dyDescent="0.3">
      <c r="B7" s="21"/>
      <c r="C7" s="22"/>
      <c r="D7" s="22"/>
      <c r="E7" s="130" t="str">
        <f>'Rekapitulace stavby'!K6</f>
        <v>Vojenská vlečka č.10 - Čáslav - Remíza pro hnací drážní vozidlo</v>
      </c>
      <c r="F7" s="131"/>
      <c r="G7" s="131"/>
      <c r="H7" s="131"/>
      <c r="I7" s="22"/>
      <c r="J7" s="22"/>
      <c r="K7" s="22"/>
      <c r="L7" s="24"/>
    </row>
    <row r="8" spans="1:70" s="45" customFormat="1" x14ac:dyDescent="0.3">
      <c r="B8" s="38"/>
      <c r="C8" s="39"/>
      <c r="D8" s="34" t="s">
        <v>131</v>
      </c>
      <c r="E8" s="39"/>
      <c r="F8" s="39"/>
      <c r="G8" s="39"/>
      <c r="H8" s="39"/>
      <c r="I8" s="39"/>
      <c r="J8" s="39"/>
      <c r="K8" s="39"/>
      <c r="L8" s="44"/>
    </row>
    <row r="9" spans="1:70" s="45" customFormat="1" ht="36.950000000000003" customHeight="1" x14ac:dyDescent="0.3">
      <c r="B9" s="38"/>
      <c r="C9" s="39"/>
      <c r="D9" s="39"/>
      <c r="E9" s="132" t="s">
        <v>3004</v>
      </c>
      <c r="F9" s="133"/>
      <c r="G9" s="133"/>
      <c r="H9" s="133"/>
      <c r="I9" s="39"/>
      <c r="J9" s="39"/>
      <c r="K9" s="39"/>
      <c r="L9" s="44"/>
    </row>
    <row r="10" spans="1:70" s="45" customFormat="1" ht="13.5" x14ac:dyDescent="0.3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44"/>
    </row>
    <row r="11" spans="1:70" s="45" customFormat="1" ht="14.45" customHeight="1" x14ac:dyDescent="0.3">
      <c r="B11" s="38"/>
      <c r="C11" s="39"/>
      <c r="D11" s="34" t="s">
        <v>22</v>
      </c>
      <c r="E11" s="39"/>
      <c r="F11" s="35" t="s">
        <v>5</v>
      </c>
      <c r="G11" s="39"/>
      <c r="H11" s="39"/>
      <c r="I11" s="34" t="s">
        <v>23</v>
      </c>
      <c r="J11" s="35" t="s">
        <v>5</v>
      </c>
      <c r="K11" s="39"/>
      <c r="L11" s="44"/>
    </row>
    <row r="12" spans="1:70" s="45" customFormat="1" ht="14.45" customHeight="1" x14ac:dyDescent="0.3">
      <c r="B12" s="38"/>
      <c r="C12" s="39"/>
      <c r="D12" s="34" t="s">
        <v>24</v>
      </c>
      <c r="E12" s="39"/>
      <c r="F12" s="35" t="s">
        <v>25</v>
      </c>
      <c r="G12" s="39"/>
      <c r="H12" s="39"/>
      <c r="I12" s="34" t="s">
        <v>26</v>
      </c>
      <c r="J12" s="134" t="str">
        <f>'Rekapitulace stavby'!AN8</f>
        <v>10. 2. 2017</v>
      </c>
      <c r="K12" s="39"/>
      <c r="L12" s="44"/>
    </row>
    <row r="13" spans="1:70" s="45" customFormat="1" ht="10.9" customHeight="1" x14ac:dyDescent="0.3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44"/>
    </row>
    <row r="14" spans="1:70" s="45" customFormat="1" ht="14.45" customHeight="1" x14ac:dyDescent="0.3">
      <c r="B14" s="38"/>
      <c r="C14" s="39"/>
      <c r="D14" s="34" t="s">
        <v>28</v>
      </c>
      <c r="E14" s="39"/>
      <c r="F14" s="39"/>
      <c r="G14" s="39"/>
      <c r="H14" s="39"/>
      <c r="I14" s="34" t="s">
        <v>29</v>
      </c>
      <c r="J14" s="35" t="str">
        <f>IF('Rekapitulace stavby'!AN10="","",'Rekapitulace stavby'!AN10)</f>
        <v/>
      </c>
      <c r="K14" s="39"/>
      <c r="L14" s="44"/>
    </row>
    <row r="15" spans="1:70" s="45" customFormat="1" ht="18" customHeight="1" x14ac:dyDescent="0.3">
      <c r="B15" s="38"/>
      <c r="C15" s="39"/>
      <c r="D15" s="39"/>
      <c r="E15" s="35" t="str">
        <f>IF('Rekapitulace stavby'!E11="","",'Rekapitulace stavby'!E11)</f>
        <v>ARMÁDNÍ SERVISNÍ, příspěvková organizace</v>
      </c>
      <c r="F15" s="39"/>
      <c r="G15" s="39"/>
      <c r="H15" s="39"/>
      <c r="I15" s="34" t="s">
        <v>31</v>
      </c>
      <c r="J15" s="35" t="str">
        <f>IF('Rekapitulace stavby'!AN11="","",'Rekapitulace stavby'!AN11)</f>
        <v/>
      </c>
      <c r="K15" s="39"/>
      <c r="L15" s="44"/>
    </row>
    <row r="16" spans="1:70" s="45" customFormat="1" ht="6.95" customHeight="1" x14ac:dyDescent="0.3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44"/>
    </row>
    <row r="17" spans="2:12" s="45" customFormat="1" ht="14.45" customHeight="1" x14ac:dyDescent="0.3">
      <c r="B17" s="38"/>
      <c r="C17" s="39"/>
      <c r="D17" s="34" t="s">
        <v>32</v>
      </c>
      <c r="E17" s="39"/>
      <c r="F17" s="39"/>
      <c r="G17" s="39"/>
      <c r="H17" s="39"/>
      <c r="I17" s="34" t="s">
        <v>29</v>
      </c>
      <c r="J17" s="35" t="str">
        <f>IF('Rekapitulace stavby'!AN13="Vyplň údaj","",IF('Rekapitulace stavby'!AN13="","",'Rekapitulace stavby'!AN13))</f>
        <v/>
      </c>
      <c r="K17" s="39"/>
      <c r="L17" s="44"/>
    </row>
    <row r="18" spans="2:12" s="45" customFormat="1" ht="18" customHeight="1" x14ac:dyDescent="0.3">
      <c r="B18" s="38"/>
      <c r="C18" s="39"/>
      <c r="D18" s="39"/>
      <c r="E18" s="35" t="str">
        <f>IF('Rekapitulace stavby'!E14="Vyplň údaj","",IF('Rekapitulace stavby'!E14="","",'Rekapitulace stavby'!E14))</f>
        <v/>
      </c>
      <c r="F18" s="39"/>
      <c r="G18" s="39"/>
      <c r="H18" s="39"/>
      <c r="I18" s="34" t="s">
        <v>31</v>
      </c>
      <c r="J18" s="35" t="str">
        <f>IF('Rekapitulace stavby'!AN14="Vyplň údaj","",IF('Rekapitulace stavby'!AN14="","",'Rekapitulace stavby'!AN14))</f>
        <v/>
      </c>
      <c r="K18" s="39"/>
      <c r="L18" s="44"/>
    </row>
    <row r="19" spans="2:12" s="45" customFormat="1" ht="6.95" customHeigh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4"/>
    </row>
    <row r="20" spans="2:12" s="45" customFormat="1" ht="14.45" customHeight="1" x14ac:dyDescent="0.3">
      <c r="B20" s="38"/>
      <c r="C20" s="39"/>
      <c r="D20" s="34" t="s">
        <v>34</v>
      </c>
      <c r="E20" s="39"/>
      <c r="F20" s="39"/>
      <c r="G20" s="39"/>
      <c r="H20" s="39"/>
      <c r="I20" s="34" t="s">
        <v>29</v>
      </c>
      <c r="J20" s="35" t="str">
        <f>IF('Rekapitulace stavby'!AN16="","",'Rekapitulace stavby'!AN16)</f>
        <v/>
      </c>
      <c r="K20" s="39"/>
      <c r="L20" s="44"/>
    </row>
    <row r="21" spans="2:12" s="45" customFormat="1" ht="18" customHeight="1" x14ac:dyDescent="0.3">
      <c r="B21" s="38"/>
      <c r="C21" s="39"/>
      <c r="D21" s="39"/>
      <c r="E21" s="35" t="str">
        <f>IF('Rekapitulace stavby'!E17="","",'Rekapitulace stavby'!E17)</f>
        <v xml:space="preserve"> </v>
      </c>
      <c r="F21" s="39"/>
      <c r="G21" s="39"/>
      <c r="H21" s="39"/>
      <c r="I21" s="34" t="s">
        <v>31</v>
      </c>
      <c r="J21" s="35" t="str">
        <f>IF('Rekapitulace stavby'!AN17="","",'Rekapitulace stavby'!AN17)</f>
        <v/>
      </c>
      <c r="K21" s="39"/>
      <c r="L21" s="44"/>
    </row>
    <row r="22" spans="2:12" s="45" customFormat="1" ht="6.95" customHeight="1" x14ac:dyDescent="0.3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44"/>
    </row>
    <row r="23" spans="2:12" s="45" customFormat="1" ht="14.45" customHeight="1" x14ac:dyDescent="0.3">
      <c r="B23" s="38"/>
      <c r="C23" s="39"/>
      <c r="D23" s="34" t="s">
        <v>36</v>
      </c>
      <c r="E23" s="39"/>
      <c r="F23" s="39"/>
      <c r="G23" s="39"/>
      <c r="H23" s="39"/>
      <c r="I23" s="39"/>
      <c r="J23" s="39"/>
      <c r="K23" s="39"/>
      <c r="L23" s="44"/>
    </row>
    <row r="24" spans="2:12" s="138" customFormat="1" ht="16.5" customHeight="1" x14ac:dyDescent="0.3">
      <c r="B24" s="135"/>
      <c r="C24" s="136"/>
      <c r="D24" s="136"/>
      <c r="E24" s="36" t="s">
        <v>5</v>
      </c>
      <c r="F24" s="36"/>
      <c r="G24" s="36"/>
      <c r="H24" s="36"/>
      <c r="I24" s="136"/>
      <c r="J24" s="136"/>
      <c r="K24" s="136"/>
      <c r="L24" s="137"/>
    </row>
    <row r="25" spans="2:12" s="45" customFormat="1" ht="6.95" customHeigh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4"/>
    </row>
    <row r="26" spans="2:12" s="45" customFormat="1" ht="6.95" customHeight="1" x14ac:dyDescent="0.3">
      <c r="B26" s="38"/>
      <c r="C26" s="39"/>
      <c r="D26" s="83"/>
      <c r="E26" s="83"/>
      <c r="F26" s="83"/>
      <c r="G26" s="83"/>
      <c r="H26" s="83"/>
      <c r="I26" s="83"/>
      <c r="J26" s="83"/>
      <c r="K26" s="83"/>
      <c r="L26" s="139"/>
    </row>
    <row r="27" spans="2:12" s="45" customFormat="1" x14ac:dyDescent="0.3">
      <c r="B27" s="38"/>
      <c r="C27" s="39"/>
      <c r="D27" s="39"/>
      <c r="E27" s="34" t="s">
        <v>134</v>
      </c>
      <c r="F27" s="39"/>
      <c r="G27" s="39"/>
      <c r="H27" s="39"/>
      <c r="I27" s="39"/>
      <c r="J27" s="39"/>
      <c r="K27" s="140">
        <f>I58</f>
        <v>0</v>
      </c>
      <c r="L27" s="44"/>
    </row>
    <row r="28" spans="2:12" s="45" customFormat="1" x14ac:dyDescent="0.3">
      <c r="B28" s="38"/>
      <c r="C28" s="39"/>
      <c r="D28" s="39"/>
      <c r="E28" s="34" t="s">
        <v>135</v>
      </c>
      <c r="F28" s="39"/>
      <c r="G28" s="39"/>
      <c r="H28" s="39"/>
      <c r="I28" s="39"/>
      <c r="J28" s="39"/>
      <c r="K28" s="140">
        <f>J58</f>
        <v>0</v>
      </c>
      <c r="L28" s="44"/>
    </row>
    <row r="29" spans="2:12" s="45" customFormat="1" ht="25.35" customHeight="1" x14ac:dyDescent="0.3">
      <c r="B29" s="38"/>
      <c r="C29" s="39"/>
      <c r="D29" s="141" t="s">
        <v>37</v>
      </c>
      <c r="E29" s="39"/>
      <c r="F29" s="39"/>
      <c r="G29" s="39"/>
      <c r="H29" s="39"/>
      <c r="I29" s="39"/>
      <c r="J29" s="39"/>
      <c r="K29" s="142">
        <f>ROUND(K84,2)</f>
        <v>0</v>
      </c>
      <c r="L29" s="44"/>
    </row>
    <row r="30" spans="2:12" s="45" customFormat="1" ht="6.95" customHeight="1" x14ac:dyDescent="0.3">
      <c r="B30" s="38"/>
      <c r="C30" s="39"/>
      <c r="D30" s="83"/>
      <c r="E30" s="83"/>
      <c r="F30" s="83"/>
      <c r="G30" s="83"/>
      <c r="H30" s="83"/>
      <c r="I30" s="83"/>
      <c r="J30" s="83"/>
      <c r="K30" s="83"/>
      <c r="L30" s="139"/>
    </row>
    <row r="31" spans="2:12" s="45" customFormat="1" ht="14.45" customHeight="1" x14ac:dyDescent="0.3">
      <c r="B31" s="38"/>
      <c r="C31" s="39"/>
      <c r="D31" s="39"/>
      <c r="E31" s="39"/>
      <c r="F31" s="143" t="s">
        <v>39</v>
      </c>
      <c r="G31" s="39"/>
      <c r="H31" s="39"/>
      <c r="I31" s="143" t="s">
        <v>38</v>
      </c>
      <c r="J31" s="39"/>
      <c r="K31" s="143" t="s">
        <v>40</v>
      </c>
      <c r="L31" s="44"/>
    </row>
    <row r="32" spans="2:12" s="45" customFormat="1" ht="14.45" customHeight="1" x14ac:dyDescent="0.3">
      <c r="B32" s="38"/>
      <c r="C32" s="39"/>
      <c r="D32" s="49" t="s">
        <v>41</v>
      </c>
      <c r="E32" s="49" t="s">
        <v>42</v>
      </c>
      <c r="F32" s="144">
        <f>ROUND(SUM(BE84:BE111), 2)</f>
        <v>0</v>
      </c>
      <c r="G32" s="39"/>
      <c r="H32" s="39"/>
      <c r="I32" s="145">
        <v>0.21</v>
      </c>
      <c r="J32" s="39"/>
      <c r="K32" s="144">
        <f>ROUND(ROUND((SUM(BE84:BE111)), 2)*I32, 2)</f>
        <v>0</v>
      </c>
      <c r="L32" s="44"/>
    </row>
    <row r="33" spans="2:12" s="45" customFormat="1" ht="14.45" customHeight="1" x14ac:dyDescent="0.3">
      <c r="B33" s="38"/>
      <c r="C33" s="39"/>
      <c r="D33" s="39"/>
      <c r="E33" s="49" t="s">
        <v>43</v>
      </c>
      <c r="F33" s="144">
        <f>ROUND(SUM(BF84:BF111), 2)</f>
        <v>0</v>
      </c>
      <c r="G33" s="39"/>
      <c r="H33" s="39"/>
      <c r="I33" s="145">
        <v>0.15</v>
      </c>
      <c r="J33" s="39"/>
      <c r="K33" s="144">
        <f>ROUND(ROUND((SUM(BF84:BF111)), 2)*I33, 2)</f>
        <v>0</v>
      </c>
      <c r="L33" s="44"/>
    </row>
    <row r="34" spans="2:12" s="45" customFormat="1" ht="14.45" hidden="1" customHeight="1" x14ac:dyDescent="0.3">
      <c r="B34" s="38"/>
      <c r="C34" s="39"/>
      <c r="D34" s="39"/>
      <c r="E34" s="49" t="s">
        <v>44</v>
      </c>
      <c r="F34" s="144">
        <f>ROUND(SUM(BG84:BG111), 2)</f>
        <v>0</v>
      </c>
      <c r="G34" s="39"/>
      <c r="H34" s="39"/>
      <c r="I34" s="145">
        <v>0.21</v>
      </c>
      <c r="J34" s="39"/>
      <c r="K34" s="144">
        <v>0</v>
      </c>
      <c r="L34" s="44"/>
    </row>
    <row r="35" spans="2:12" s="45" customFormat="1" ht="14.45" hidden="1" customHeight="1" x14ac:dyDescent="0.3">
      <c r="B35" s="38"/>
      <c r="C35" s="39"/>
      <c r="D35" s="39"/>
      <c r="E35" s="49" t="s">
        <v>45</v>
      </c>
      <c r="F35" s="144">
        <f>ROUND(SUM(BH84:BH111), 2)</f>
        <v>0</v>
      </c>
      <c r="G35" s="39"/>
      <c r="H35" s="39"/>
      <c r="I35" s="145">
        <v>0.15</v>
      </c>
      <c r="J35" s="39"/>
      <c r="K35" s="144">
        <v>0</v>
      </c>
      <c r="L35" s="44"/>
    </row>
    <row r="36" spans="2:12" s="45" customFormat="1" ht="14.45" hidden="1" customHeight="1" x14ac:dyDescent="0.3">
      <c r="B36" s="38"/>
      <c r="C36" s="39"/>
      <c r="D36" s="39"/>
      <c r="E36" s="49" t="s">
        <v>46</v>
      </c>
      <c r="F36" s="144">
        <f>ROUND(SUM(BI84:BI111), 2)</f>
        <v>0</v>
      </c>
      <c r="G36" s="39"/>
      <c r="H36" s="39"/>
      <c r="I36" s="145">
        <v>0</v>
      </c>
      <c r="J36" s="39"/>
      <c r="K36" s="144">
        <v>0</v>
      </c>
      <c r="L36" s="44"/>
    </row>
    <row r="37" spans="2:12" s="45" customFormat="1" ht="6.95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44"/>
    </row>
    <row r="38" spans="2:12" s="45" customFormat="1" ht="25.35" customHeight="1" x14ac:dyDescent="0.3">
      <c r="B38" s="38"/>
      <c r="C38" s="146"/>
      <c r="D38" s="147" t="s">
        <v>47</v>
      </c>
      <c r="E38" s="90"/>
      <c r="F38" s="90"/>
      <c r="G38" s="148" t="s">
        <v>48</v>
      </c>
      <c r="H38" s="149" t="s">
        <v>49</v>
      </c>
      <c r="I38" s="90"/>
      <c r="J38" s="90"/>
      <c r="K38" s="150">
        <f>SUM(K29:K36)</f>
        <v>0</v>
      </c>
      <c r="L38" s="151"/>
    </row>
    <row r="39" spans="2:12" s="45" customFormat="1" ht="14.45" customHeight="1" x14ac:dyDescent="0.3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6"/>
    </row>
    <row r="43" spans="2:12" s="45" customFormat="1" ht="6.95" customHeight="1" x14ac:dyDescent="0.3"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152"/>
    </row>
    <row r="44" spans="2:12" s="45" customFormat="1" ht="36.950000000000003" customHeight="1" x14ac:dyDescent="0.3">
      <c r="B44" s="38"/>
      <c r="C44" s="23" t="s">
        <v>136</v>
      </c>
      <c r="D44" s="39"/>
      <c r="E44" s="39"/>
      <c r="F44" s="39"/>
      <c r="G44" s="39"/>
      <c r="H44" s="39"/>
      <c r="I44" s="39"/>
      <c r="J44" s="39"/>
      <c r="K44" s="39"/>
      <c r="L44" s="44"/>
    </row>
    <row r="45" spans="2:12" s="45" customFormat="1" ht="6.95" customHeight="1" x14ac:dyDescent="0.3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4"/>
    </row>
    <row r="46" spans="2:12" s="45" customFormat="1" ht="14.45" customHeight="1" x14ac:dyDescent="0.3">
      <c r="B46" s="38"/>
      <c r="C46" s="34" t="s">
        <v>20</v>
      </c>
      <c r="D46" s="39"/>
      <c r="E46" s="39"/>
      <c r="F46" s="39"/>
      <c r="G46" s="39"/>
      <c r="H46" s="39"/>
      <c r="I46" s="39"/>
      <c r="J46" s="39"/>
      <c r="K46" s="39"/>
      <c r="L46" s="44"/>
    </row>
    <row r="47" spans="2:12" s="45" customFormat="1" ht="16.5" customHeight="1" x14ac:dyDescent="0.3">
      <c r="B47" s="38"/>
      <c r="C47" s="39"/>
      <c r="D47" s="39"/>
      <c r="E47" s="130" t="str">
        <f>E7</f>
        <v>Vojenská vlečka č.10 - Čáslav - Remíza pro hnací drážní vozidlo</v>
      </c>
      <c r="F47" s="131"/>
      <c r="G47" s="131"/>
      <c r="H47" s="131"/>
      <c r="I47" s="39"/>
      <c r="J47" s="39"/>
      <c r="K47" s="39"/>
      <c r="L47" s="44"/>
    </row>
    <row r="48" spans="2:12" s="45" customFormat="1" ht="14.45" customHeight="1" x14ac:dyDescent="0.3">
      <c r="B48" s="38"/>
      <c r="C48" s="34" t="s">
        <v>131</v>
      </c>
      <c r="D48" s="39"/>
      <c r="E48" s="39"/>
      <c r="F48" s="39"/>
      <c r="G48" s="39"/>
      <c r="H48" s="39"/>
      <c r="I48" s="39"/>
      <c r="J48" s="39"/>
      <c r="K48" s="39"/>
      <c r="L48" s="44"/>
    </row>
    <row r="49" spans="2:47" s="45" customFormat="1" ht="17.25" customHeight="1" x14ac:dyDescent="0.3">
      <c r="B49" s="38"/>
      <c r="C49" s="39"/>
      <c r="D49" s="39"/>
      <c r="E49" s="132" t="str">
        <f>E9</f>
        <v>VRN - Vedlejší rozpočtové náklady</v>
      </c>
      <c r="F49" s="133"/>
      <c r="G49" s="133"/>
      <c r="H49" s="133"/>
      <c r="I49" s="39"/>
      <c r="J49" s="39"/>
      <c r="K49" s="39"/>
      <c r="L49" s="44"/>
    </row>
    <row r="50" spans="2:47" s="45" customFormat="1" ht="6.95" customHeight="1" x14ac:dyDescent="0.3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44"/>
    </row>
    <row r="51" spans="2:47" s="45" customFormat="1" ht="18" customHeight="1" x14ac:dyDescent="0.3">
      <c r="B51" s="38"/>
      <c r="C51" s="34" t="s">
        <v>24</v>
      </c>
      <c r="D51" s="39"/>
      <c r="E51" s="39"/>
      <c r="F51" s="35" t="str">
        <f>F12</f>
        <v>Chotusice</v>
      </c>
      <c r="G51" s="39"/>
      <c r="H51" s="39"/>
      <c r="I51" s="34" t="s">
        <v>26</v>
      </c>
      <c r="J51" s="134" t="str">
        <f>IF(J12="","",J12)</f>
        <v>10. 2. 2017</v>
      </c>
      <c r="K51" s="39"/>
      <c r="L51" s="44"/>
    </row>
    <row r="52" spans="2:47" s="45" customFormat="1" ht="6.95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44"/>
    </row>
    <row r="53" spans="2:47" s="45" customFormat="1" x14ac:dyDescent="0.3">
      <c r="B53" s="38"/>
      <c r="C53" s="34" t="s">
        <v>28</v>
      </c>
      <c r="D53" s="39"/>
      <c r="E53" s="39"/>
      <c r="F53" s="35" t="str">
        <f>E15</f>
        <v>ARMÁDNÍ SERVISNÍ, příspěvková organizace</v>
      </c>
      <c r="G53" s="39"/>
      <c r="H53" s="39"/>
      <c r="I53" s="34" t="s">
        <v>34</v>
      </c>
      <c r="J53" s="36" t="str">
        <f>E21</f>
        <v xml:space="preserve"> </v>
      </c>
      <c r="K53" s="39"/>
      <c r="L53" s="44"/>
    </row>
    <row r="54" spans="2:47" s="45" customFormat="1" ht="14.45" customHeight="1" x14ac:dyDescent="0.3">
      <c r="B54" s="38"/>
      <c r="C54" s="34" t="s">
        <v>32</v>
      </c>
      <c r="D54" s="39"/>
      <c r="E54" s="39"/>
      <c r="F54" s="35" t="str">
        <f>IF(E18="","",E18)</f>
        <v/>
      </c>
      <c r="G54" s="39"/>
      <c r="H54" s="39"/>
      <c r="I54" s="39"/>
      <c r="J54" s="153"/>
      <c r="K54" s="39"/>
      <c r="L54" s="44"/>
    </row>
    <row r="55" spans="2:47" s="45" customFormat="1" ht="10.35" customHeight="1" x14ac:dyDescent="0.3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44"/>
    </row>
    <row r="56" spans="2:47" s="45" customFormat="1" ht="29.25" customHeight="1" x14ac:dyDescent="0.3">
      <c r="B56" s="38"/>
      <c r="C56" s="154" t="s">
        <v>137</v>
      </c>
      <c r="D56" s="146"/>
      <c r="E56" s="146"/>
      <c r="F56" s="146"/>
      <c r="G56" s="146"/>
      <c r="H56" s="146"/>
      <c r="I56" s="155" t="s">
        <v>138</v>
      </c>
      <c r="J56" s="155" t="s">
        <v>139</v>
      </c>
      <c r="K56" s="155" t="s">
        <v>140</v>
      </c>
      <c r="L56" s="156"/>
    </row>
    <row r="57" spans="2:47" s="45" customFormat="1" ht="10.3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44"/>
    </row>
    <row r="58" spans="2:47" s="45" customFormat="1" ht="29.25" customHeight="1" x14ac:dyDescent="0.3">
      <c r="B58" s="38"/>
      <c r="C58" s="157" t="s">
        <v>141</v>
      </c>
      <c r="D58" s="39"/>
      <c r="E58" s="39"/>
      <c r="F58" s="39"/>
      <c r="G58" s="39"/>
      <c r="H58" s="39"/>
      <c r="I58" s="142">
        <f t="shared" ref="I58:J60" si="0">Q84</f>
        <v>0</v>
      </c>
      <c r="J58" s="142">
        <f t="shared" si="0"/>
        <v>0</v>
      </c>
      <c r="K58" s="142">
        <f>K84</f>
        <v>0</v>
      </c>
      <c r="L58" s="44"/>
      <c r="AU58" s="17" t="s">
        <v>142</v>
      </c>
    </row>
    <row r="59" spans="2:47" s="164" customFormat="1" ht="24.95" customHeight="1" x14ac:dyDescent="0.3">
      <c r="B59" s="158"/>
      <c r="C59" s="159"/>
      <c r="D59" s="160" t="s">
        <v>3004</v>
      </c>
      <c r="E59" s="161"/>
      <c r="F59" s="161"/>
      <c r="G59" s="161"/>
      <c r="H59" s="161"/>
      <c r="I59" s="162">
        <f t="shared" si="0"/>
        <v>0</v>
      </c>
      <c r="J59" s="162">
        <f t="shared" si="0"/>
        <v>0</v>
      </c>
      <c r="K59" s="162">
        <f>K85</f>
        <v>0</v>
      </c>
      <c r="L59" s="163"/>
    </row>
    <row r="60" spans="2:47" s="171" customFormat="1" ht="19.899999999999999" customHeight="1" x14ac:dyDescent="0.3">
      <c r="B60" s="165"/>
      <c r="C60" s="166"/>
      <c r="D60" s="167" t="s">
        <v>3005</v>
      </c>
      <c r="E60" s="168"/>
      <c r="F60" s="168"/>
      <c r="G60" s="168"/>
      <c r="H60" s="168"/>
      <c r="I60" s="169">
        <f t="shared" si="0"/>
        <v>0</v>
      </c>
      <c r="J60" s="169">
        <f t="shared" si="0"/>
        <v>0</v>
      </c>
      <c r="K60" s="169">
        <f>K86</f>
        <v>0</v>
      </c>
      <c r="L60" s="170"/>
    </row>
    <row r="61" spans="2:47" s="171" customFormat="1" ht="19.899999999999999" customHeight="1" x14ac:dyDescent="0.3">
      <c r="B61" s="165"/>
      <c r="C61" s="166"/>
      <c r="D61" s="167" t="s">
        <v>3006</v>
      </c>
      <c r="E61" s="168"/>
      <c r="F61" s="168"/>
      <c r="G61" s="168"/>
      <c r="H61" s="168"/>
      <c r="I61" s="169">
        <f>Q93</f>
        <v>0</v>
      </c>
      <c r="J61" s="169">
        <f>R93</f>
        <v>0</v>
      </c>
      <c r="K61" s="169">
        <f>K93</f>
        <v>0</v>
      </c>
      <c r="L61" s="170"/>
    </row>
    <row r="62" spans="2:47" s="171" customFormat="1" ht="19.899999999999999" customHeight="1" x14ac:dyDescent="0.3">
      <c r="B62" s="165"/>
      <c r="C62" s="166"/>
      <c r="D62" s="167" t="s">
        <v>3007</v>
      </c>
      <c r="E62" s="168"/>
      <c r="F62" s="168"/>
      <c r="G62" s="168"/>
      <c r="H62" s="168"/>
      <c r="I62" s="169">
        <f>Q100</f>
        <v>0</v>
      </c>
      <c r="J62" s="169">
        <f>R100</f>
        <v>0</v>
      </c>
      <c r="K62" s="169">
        <f>K100</f>
        <v>0</v>
      </c>
      <c r="L62" s="170"/>
    </row>
    <row r="63" spans="2:47" s="171" customFormat="1" ht="19.899999999999999" customHeight="1" x14ac:dyDescent="0.3">
      <c r="B63" s="165"/>
      <c r="C63" s="166"/>
      <c r="D63" s="167" t="s">
        <v>3008</v>
      </c>
      <c r="E63" s="168"/>
      <c r="F63" s="168"/>
      <c r="G63" s="168"/>
      <c r="H63" s="168"/>
      <c r="I63" s="169">
        <f>Q106</f>
        <v>0</v>
      </c>
      <c r="J63" s="169">
        <f>R106</f>
        <v>0</v>
      </c>
      <c r="K63" s="169">
        <f>K106</f>
        <v>0</v>
      </c>
      <c r="L63" s="170"/>
    </row>
    <row r="64" spans="2:47" s="171" customFormat="1" ht="19.899999999999999" customHeight="1" x14ac:dyDescent="0.3">
      <c r="B64" s="165"/>
      <c r="C64" s="166"/>
      <c r="D64" s="167" t="s">
        <v>3009</v>
      </c>
      <c r="E64" s="168"/>
      <c r="F64" s="168"/>
      <c r="G64" s="168"/>
      <c r="H64" s="168"/>
      <c r="I64" s="169">
        <f>Q109</f>
        <v>0</v>
      </c>
      <c r="J64" s="169">
        <f>R109</f>
        <v>0</v>
      </c>
      <c r="K64" s="169">
        <f>K109</f>
        <v>0</v>
      </c>
      <c r="L64" s="170"/>
    </row>
    <row r="65" spans="2:13" s="45" customFormat="1" ht="21.75" customHeight="1" x14ac:dyDescent="0.3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44"/>
    </row>
    <row r="66" spans="2:13" s="45" customFormat="1" ht="6.95" customHeight="1" x14ac:dyDescent="0.3"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66"/>
    </row>
    <row r="70" spans="2:13" s="45" customFormat="1" ht="6.95" customHeight="1" x14ac:dyDescent="0.3">
      <c r="B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38"/>
    </row>
    <row r="71" spans="2:13" s="45" customFormat="1" ht="36.950000000000003" customHeight="1" x14ac:dyDescent="0.3">
      <c r="B71" s="38"/>
      <c r="C71" s="69" t="s">
        <v>151</v>
      </c>
      <c r="M71" s="38"/>
    </row>
    <row r="72" spans="2:13" s="45" customFormat="1" ht="6.95" customHeight="1" x14ac:dyDescent="0.3">
      <c r="B72" s="38"/>
      <c r="M72" s="38"/>
    </row>
    <row r="73" spans="2:13" s="45" customFormat="1" ht="14.45" customHeight="1" x14ac:dyDescent="0.3">
      <c r="B73" s="38"/>
      <c r="C73" s="71" t="s">
        <v>20</v>
      </c>
      <c r="M73" s="38"/>
    </row>
    <row r="74" spans="2:13" s="45" customFormat="1" ht="16.5" customHeight="1" x14ac:dyDescent="0.3">
      <c r="B74" s="38"/>
      <c r="E74" s="172" t="str">
        <f>E7</f>
        <v>Vojenská vlečka č.10 - Čáslav - Remíza pro hnací drážní vozidlo</v>
      </c>
      <c r="F74" s="173"/>
      <c r="G74" s="173"/>
      <c r="H74" s="173"/>
      <c r="M74" s="38"/>
    </row>
    <row r="75" spans="2:13" s="45" customFormat="1" ht="14.45" customHeight="1" x14ac:dyDescent="0.3">
      <c r="B75" s="38"/>
      <c r="C75" s="71" t="s">
        <v>131</v>
      </c>
      <c r="M75" s="38"/>
    </row>
    <row r="76" spans="2:13" s="45" customFormat="1" ht="17.25" customHeight="1" x14ac:dyDescent="0.3">
      <c r="B76" s="38"/>
      <c r="E76" s="76" t="str">
        <f>E9</f>
        <v>VRN - Vedlejší rozpočtové náklady</v>
      </c>
      <c r="F76" s="174"/>
      <c r="G76" s="174"/>
      <c r="H76" s="174"/>
      <c r="M76" s="38"/>
    </row>
    <row r="77" spans="2:13" s="45" customFormat="1" ht="6.95" customHeight="1" x14ac:dyDescent="0.3">
      <c r="B77" s="38"/>
      <c r="M77" s="38"/>
    </row>
    <row r="78" spans="2:13" s="45" customFormat="1" ht="18" customHeight="1" x14ac:dyDescent="0.3">
      <c r="B78" s="38"/>
      <c r="C78" s="71" t="s">
        <v>24</v>
      </c>
      <c r="F78" s="175" t="str">
        <f>F12</f>
        <v>Chotusice</v>
      </c>
      <c r="I78" s="71" t="s">
        <v>26</v>
      </c>
      <c r="J78" s="176" t="str">
        <f>IF(J12="","",J12)</f>
        <v>10. 2. 2017</v>
      </c>
      <c r="M78" s="38"/>
    </row>
    <row r="79" spans="2:13" s="45" customFormat="1" ht="6.95" customHeight="1" x14ac:dyDescent="0.3">
      <c r="B79" s="38"/>
      <c r="M79" s="38"/>
    </row>
    <row r="80" spans="2:13" s="45" customFormat="1" x14ac:dyDescent="0.3">
      <c r="B80" s="38"/>
      <c r="C80" s="71" t="s">
        <v>28</v>
      </c>
      <c r="F80" s="175" t="str">
        <f>E15</f>
        <v>ARMÁDNÍ SERVISNÍ, příspěvková organizace</v>
      </c>
      <c r="I80" s="71" t="s">
        <v>34</v>
      </c>
      <c r="J80" s="175" t="str">
        <f>E21</f>
        <v xml:space="preserve"> </v>
      </c>
      <c r="M80" s="38"/>
    </row>
    <row r="81" spans="2:65" s="45" customFormat="1" ht="14.45" customHeight="1" x14ac:dyDescent="0.3">
      <c r="B81" s="38"/>
      <c r="C81" s="71" t="s">
        <v>32</v>
      </c>
      <c r="F81" s="175" t="str">
        <f>IF(E18="","",E18)</f>
        <v/>
      </c>
      <c r="M81" s="38"/>
    </row>
    <row r="82" spans="2:65" s="45" customFormat="1" ht="10.35" customHeight="1" x14ac:dyDescent="0.3">
      <c r="B82" s="38"/>
      <c r="M82" s="38"/>
    </row>
    <row r="83" spans="2:65" s="181" customFormat="1" ht="29.25" customHeight="1" x14ac:dyDescent="0.3">
      <c r="B83" s="177"/>
      <c r="C83" s="178" t="s">
        <v>152</v>
      </c>
      <c r="D83" s="179" t="s">
        <v>56</v>
      </c>
      <c r="E83" s="179" t="s">
        <v>52</v>
      </c>
      <c r="F83" s="179" t="s">
        <v>153</v>
      </c>
      <c r="G83" s="179" t="s">
        <v>154</v>
      </c>
      <c r="H83" s="179" t="s">
        <v>155</v>
      </c>
      <c r="I83" s="179" t="s">
        <v>156</v>
      </c>
      <c r="J83" s="179" t="s">
        <v>157</v>
      </c>
      <c r="K83" s="179" t="s">
        <v>140</v>
      </c>
      <c r="L83" s="180" t="s">
        <v>158</v>
      </c>
      <c r="M83" s="177"/>
      <c r="N83" s="94" t="s">
        <v>159</v>
      </c>
      <c r="O83" s="95" t="s">
        <v>41</v>
      </c>
      <c r="P83" s="95" t="s">
        <v>160</v>
      </c>
      <c r="Q83" s="95" t="s">
        <v>161</v>
      </c>
      <c r="R83" s="95" t="s">
        <v>162</v>
      </c>
      <c r="S83" s="95" t="s">
        <v>163</v>
      </c>
      <c r="T83" s="95" t="s">
        <v>164</v>
      </c>
      <c r="U83" s="95" t="s">
        <v>165</v>
      </c>
      <c r="V83" s="95" t="s">
        <v>166</v>
      </c>
      <c r="W83" s="95" t="s">
        <v>167</v>
      </c>
      <c r="X83" s="96" t="s">
        <v>168</v>
      </c>
    </row>
    <row r="84" spans="2:65" s="45" customFormat="1" ht="29.25" customHeight="1" x14ac:dyDescent="0.35">
      <c r="B84" s="38"/>
      <c r="C84" s="98" t="s">
        <v>141</v>
      </c>
      <c r="K84" s="182">
        <f>BK84</f>
        <v>0</v>
      </c>
      <c r="M84" s="38"/>
      <c r="N84" s="97"/>
      <c r="O84" s="83"/>
      <c r="P84" s="83"/>
      <c r="Q84" s="183">
        <f>Q85</f>
        <v>0</v>
      </c>
      <c r="R84" s="183">
        <f>R85</f>
        <v>0</v>
      </c>
      <c r="S84" s="83"/>
      <c r="T84" s="184">
        <f>T85</f>
        <v>0</v>
      </c>
      <c r="U84" s="83"/>
      <c r="V84" s="184">
        <f>V85</f>
        <v>0</v>
      </c>
      <c r="W84" s="83"/>
      <c r="X84" s="185">
        <f>X85</f>
        <v>0</v>
      </c>
      <c r="AT84" s="17" t="s">
        <v>72</v>
      </c>
      <c r="AU84" s="17" t="s">
        <v>142</v>
      </c>
      <c r="BK84" s="186">
        <f>BK85</f>
        <v>0</v>
      </c>
    </row>
    <row r="85" spans="2:65" s="188" customFormat="1" ht="37.35" customHeight="1" x14ac:dyDescent="0.35">
      <c r="B85" s="187"/>
      <c r="D85" s="189" t="s">
        <v>72</v>
      </c>
      <c r="E85" s="190" t="s">
        <v>122</v>
      </c>
      <c r="F85" s="190" t="s">
        <v>123</v>
      </c>
      <c r="K85" s="191">
        <f>BK85</f>
        <v>0</v>
      </c>
      <c r="M85" s="187"/>
      <c r="N85" s="192"/>
      <c r="O85" s="193"/>
      <c r="P85" s="193"/>
      <c r="Q85" s="194">
        <f>Q86+Q93+Q100+Q106+Q109</f>
        <v>0</v>
      </c>
      <c r="R85" s="194">
        <f>R86+R93+R100+R106+R109</f>
        <v>0</v>
      </c>
      <c r="S85" s="193"/>
      <c r="T85" s="195">
        <f>T86+T93+T100+T106+T109</f>
        <v>0</v>
      </c>
      <c r="U85" s="193"/>
      <c r="V85" s="195">
        <f>V86+V93+V100+V106+V109</f>
        <v>0</v>
      </c>
      <c r="W85" s="193"/>
      <c r="X85" s="196">
        <f>X86+X93+X100+X106+X109</f>
        <v>0</v>
      </c>
      <c r="AR85" s="189" t="s">
        <v>199</v>
      </c>
      <c r="AT85" s="197" t="s">
        <v>72</v>
      </c>
      <c r="AU85" s="197" t="s">
        <v>73</v>
      </c>
      <c r="AY85" s="189" t="s">
        <v>171</v>
      </c>
      <c r="BK85" s="198">
        <f>BK86+BK93+BK100+BK106+BK109</f>
        <v>0</v>
      </c>
    </row>
    <row r="86" spans="2:65" s="188" customFormat="1" ht="19.899999999999999" customHeight="1" x14ac:dyDescent="0.3">
      <c r="B86" s="187"/>
      <c r="D86" s="189" t="s">
        <v>72</v>
      </c>
      <c r="E86" s="199" t="s">
        <v>3010</v>
      </c>
      <c r="F86" s="199" t="s">
        <v>3011</v>
      </c>
      <c r="K86" s="200">
        <f>BK86</f>
        <v>0</v>
      </c>
      <c r="M86" s="187"/>
      <c r="N86" s="192"/>
      <c r="O86" s="193"/>
      <c r="P86" s="193"/>
      <c r="Q86" s="194">
        <f>SUM(Q87:Q92)</f>
        <v>0</v>
      </c>
      <c r="R86" s="194">
        <f>SUM(R87:R92)</f>
        <v>0</v>
      </c>
      <c r="S86" s="193"/>
      <c r="T86" s="195">
        <f>SUM(T87:T92)</f>
        <v>0</v>
      </c>
      <c r="U86" s="193"/>
      <c r="V86" s="195">
        <f>SUM(V87:V92)</f>
        <v>0</v>
      </c>
      <c r="W86" s="193"/>
      <c r="X86" s="196">
        <f>SUM(X87:X92)</f>
        <v>0</v>
      </c>
      <c r="AR86" s="189" t="s">
        <v>199</v>
      </c>
      <c r="AT86" s="197" t="s">
        <v>72</v>
      </c>
      <c r="AU86" s="197" t="s">
        <v>81</v>
      </c>
      <c r="AY86" s="189" t="s">
        <v>171</v>
      </c>
      <c r="BK86" s="198">
        <f>SUM(BK87:BK92)</f>
        <v>0</v>
      </c>
    </row>
    <row r="87" spans="2:65" s="45" customFormat="1" ht="25.5" customHeight="1" x14ac:dyDescent="0.3">
      <c r="B87" s="38"/>
      <c r="C87" s="201" t="s">
        <v>238</v>
      </c>
      <c r="D87" s="201" t="s">
        <v>173</v>
      </c>
      <c r="E87" s="202" t="s">
        <v>3012</v>
      </c>
      <c r="F87" s="203" t="s">
        <v>3013</v>
      </c>
      <c r="G87" s="204" t="s">
        <v>1460</v>
      </c>
      <c r="H87" s="205">
        <v>1</v>
      </c>
      <c r="I87" s="7"/>
      <c r="J87" s="7"/>
      <c r="K87" s="206">
        <f>ROUND(P87*H87,2)</f>
        <v>0</v>
      </c>
      <c r="L87" s="203" t="s">
        <v>185</v>
      </c>
      <c r="M87" s="38"/>
      <c r="N87" s="207" t="s">
        <v>5</v>
      </c>
      <c r="O87" s="208" t="s">
        <v>42</v>
      </c>
      <c r="P87" s="144">
        <f>I87+J87</f>
        <v>0</v>
      </c>
      <c r="Q87" s="144">
        <f>ROUND(I87*H87,2)</f>
        <v>0</v>
      </c>
      <c r="R87" s="144">
        <f>ROUND(J87*H87,2)</f>
        <v>0</v>
      </c>
      <c r="S87" s="39"/>
      <c r="T87" s="209">
        <f>S87*H87</f>
        <v>0</v>
      </c>
      <c r="U87" s="209">
        <v>0</v>
      </c>
      <c r="V87" s="209">
        <f>U87*H87</f>
        <v>0</v>
      </c>
      <c r="W87" s="209">
        <v>0</v>
      </c>
      <c r="X87" s="210">
        <f>W87*H87</f>
        <v>0</v>
      </c>
      <c r="AR87" s="17" t="s">
        <v>3014</v>
      </c>
      <c r="AT87" s="17" t="s">
        <v>173</v>
      </c>
      <c r="AU87" s="17" t="s">
        <v>83</v>
      </c>
      <c r="AY87" s="17" t="s">
        <v>171</v>
      </c>
      <c r="BE87" s="211">
        <f>IF(O87="základní",K87,0)</f>
        <v>0</v>
      </c>
      <c r="BF87" s="211">
        <f>IF(O87="snížená",K87,0)</f>
        <v>0</v>
      </c>
      <c r="BG87" s="211">
        <f>IF(O87="zákl. přenesená",K87,0)</f>
        <v>0</v>
      </c>
      <c r="BH87" s="211">
        <f>IF(O87="sníž. přenesená",K87,0)</f>
        <v>0</v>
      </c>
      <c r="BI87" s="211">
        <f>IF(O87="nulová",K87,0)</f>
        <v>0</v>
      </c>
      <c r="BJ87" s="17" t="s">
        <v>81</v>
      </c>
      <c r="BK87" s="211">
        <f>ROUND(P87*H87,2)</f>
        <v>0</v>
      </c>
      <c r="BL87" s="17" t="s">
        <v>3014</v>
      </c>
      <c r="BM87" s="17" t="s">
        <v>3015</v>
      </c>
    </row>
    <row r="88" spans="2:65" s="45" customFormat="1" ht="27" x14ac:dyDescent="0.3">
      <c r="B88" s="38"/>
      <c r="D88" s="212" t="s">
        <v>179</v>
      </c>
      <c r="F88" s="213" t="s">
        <v>3016</v>
      </c>
      <c r="M88" s="38"/>
      <c r="N88" s="214"/>
      <c r="O88" s="39"/>
      <c r="P88" s="39"/>
      <c r="Q88" s="39"/>
      <c r="R88" s="39"/>
      <c r="S88" s="39"/>
      <c r="T88" s="39"/>
      <c r="U88" s="39"/>
      <c r="V88" s="39"/>
      <c r="W88" s="39"/>
      <c r="X88" s="87"/>
      <c r="AT88" s="17" t="s">
        <v>179</v>
      </c>
      <c r="AU88" s="17" t="s">
        <v>83</v>
      </c>
    </row>
    <row r="89" spans="2:65" s="216" customFormat="1" ht="13.5" x14ac:dyDescent="0.3">
      <c r="B89" s="215"/>
      <c r="D89" s="212" t="s">
        <v>181</v>
      </c>
      <c r="E89" s="217" t="s">
        <v>5</v>
      </c>
      <c r="F89" s="218" t="s">
        <v>3017</v>
      </c>
      <c r="H89" s="219">
        <v>1</v>
      </c>
      <c r="M89" s="215"/>
      <c r="N89" s="220"/>
      <c r="O89" s="221"/>
      <c r="P89" s="221"/>
      <c r="Q89" s="221"/>
      <c r="R89" s="221"/>
      <c r="S89" s="221"/>
      <c r="T89" s="221"/>
      <c r="U89" s="221"/>
      <c r="V89" s="221"/>
      <c r="W89" s="221"/>
      <c r="X89" s="222"/>
      <c r="AT89" s="217" t="s">
        <v>181</v>
      </c>
      <c r="AU89" s="217" t="s">
        <v>83</v>
      </c>
      <c r="AV89" s="216" t="s">
        <v>83</v>
      </c>
      <c r="AW89" s="216" t="s">
        <v>7</v>
      </c>
      <c r="AX89" s="216" t="s">
        <v>81</v>
      </c>
      <c r="AY89" s="217" t="s">
        <v>171</v>
      </c>
    </row>
    <row r="90" spans="2:65" s="45" customFormat="1" ht="25.5" customHeight="1" x14ac:dyDescent="0.3">
      <c r="B90" s="38"/>
      <c r="C90" s="201" t="s">
        <v>248</v>
      </c>
      <c r="D90" s="201" t="s">
        <v>173</v>
      </c>
      <c r="E90" s="202" t="s">
        <v>3018</v>
      </c>
      <c r="F90" s="203" t="s">
        <v>3019</v>
      </c>
      <c r="G90" s="204" t="s">
        <v>3020</v>
      </c>
      <c r="H90" s="205">
        <v>1</v>
      </c>
      <c r="I90" s="7"/>
      <c r="J90" s="7"/>
      <c r="K90" s="206">
        <f>ROUND(P90*H90,2)</f>
        <v>0</v>
      </c>
      <c r="L90" s="203" t="s">
        <v>185</v>
      </c>
      <c r="M90" s="38"/>
      <c r="N90" s="207" t="s">
        <v>5</v>
      </c>
      <c r="O90" s="208" t="s">
        <v>42</v>
      </c>
      <c r="P90" s="144">
        <f>I90+J90</f>
        <v>0</v>
      </c>
      <c r="Q90" s="144">
        <f>ROUND(I90*H90,2)</f>
        <v>0</v>
      </c>
      <c r="R90" s="144">
        <f>ROUND(J90*H90,2)</f>
        <v>0</v>
      </c>
      <c r="S90" s="39"/>
      <c r="T90" s="209">
        <f>S90*H90</f>
        <v>0</v>
      </c>
      <c r="U90" s="209">
        <v>0</v>
      </c>
      <c r="V90" s="209">
        <f>U90*H90</f>
        <v>0</v>
      </c>
      <c r="W90" s="209">
        <v>0</v>
      </c>
      <c r="X90" s="210">
        <f>W90*H90</f>
        <v>0</v>
      </c>
      <c r="AR90" s="17" t="s">
        <v>3014</v>
      </c>
      <c r="AT90" s="17" t="s">
        <v>173</v>
      </c>
      <c r="AU90" s="17" t="s">
        <v>83</v>
      </c>
      <c r="AY90" s="17" t="s">
        <v>171</v>
      </c>
      <c r="BE90" s="211">
        <f>IF(O90="základní",K90,0)</f>
        <v>0</v>
      </c>
      <c r="BF90" s="211">
        <f>IF(O90="snížená",K90,0)</f>
        <v>0</v>
      </c>
      <c r="BG90" s="211">
        <f>IF(O90="zákl. přenesená",K90,0)</f>
        <v>0</v>
      </c>
      <c r="BH90" s="211">
        <f>IF(O90="sníž. přenesená",K90,0)</f>
        <v>0</v>
      </c>
      <c r="BI90" s="211">
        <f>IF(O90="nulová",K90,0)</f>
        <v>0</v>
      </c>
      <c r="BJ90" s="17" t="s">
        <v>81</v>
      </c>
      <c r="BK90" s="211">
        <f>ROUND(P90*H90,2)</f>
        <v>0</v>
      </c>
      <c r="BL90" s="17" t="s">
        <v>3014</v>
      </c>
      <c r="BM90" s="17" t="s">
        <v>3021</v>
      </c>
    </row>
    <row r="91" spans="2:65" s="45" customFormat="1" ht="27" x14ac:dyDescent="0.3">
      <c r="B91" s="38"/>
      <c r="D91" s="212" t="s">
        <v>179</v>
      </c>
      <c r="F91" s="213" t="s">
        <v>3016</v>
      </c>
      <c r="M91" s="38"/>
      <c r="N91" s="214"/>
      <c r="O91" s="39"/>
      <c r="P91" s="39"/>
      <c r="Q91" s="39"/>
      <c r="R91" s="39"/>
      <c r="S91" s="39"/>
      <c r="T91" s="39"/>
      <c r="U91" s="39"/>
      <c r="V91" s="39"/>
      <c r="W91" s="39"/>
      <c r="X91" s="87"/>
      <c r="AT91" s="17" t="s">
        <v>179</v>
      </c>
      <c r="AU91" s="17" t="s">
        <v>83</v>
      </c>
    </row>
    <row r="92" spans="2:65" s="216" customFormat="1" ht="13.5" x14ac:dyDescent="0.3">
      <c r="B92" s="215"/>
      <c r="D92" s="212" t="s">
        <v>181</v>
      </c>
      <c r="E92" s="217" t="s">
        <v>5</v>
      </c>
      <c r="F92" s="218" t="s">
        <v>3022</v>
      </c>
      <c r="H92" s="219">
        <v>1</v>
      </c>
      <c r="M92" s="215"/>
      <c r="N92" s="220"/>
      <c r="O92" s="221"/>
      <c r="P92" s="221"/>
      <c r="Q92" s="221"/>
      <c r="R92" s="221"/>
      <c r="S92" s="221"/>
      <c r="T92" s="221"/>
      <c r="U92" s="221"/>
      <c r="V92" s="221"/>
      <c r="W92" s="221"/>
      <c r="X92" s="222"/>
      <c r="AT92" s="217" t="s">
        <v>181</v>
      </c>
      <c r="AU92" s="217" t="s">
        <v>83</v>
      </c>
      <c r="AV92" s="216" t="s">
        <v>83</v>
      </c>
      <c r="AW92" s="216" t="s">
        <v>7</v>
      </c>
      <c r="AX92" s="216" t="s">
        <v>81</v>
      </c>
      <c r="AY92" s="217" t="s">
        <v>171</v>
      </c>
    </row>
    <row r="93" spans="2:65" s="188" customFormat="1" ht="29.85" customHeight="1" x14ac:dyDescent="0.3">
      <c r="B93" s="187"/>
      <c r="D93" s="189" t="s">
        <v>72</v>
      </c>
      <c r="E93" s="199" t="s">
        <v>3023</v>
      </c>
      <c r="F93" s="199" t="s">
        <v>3024</v>
      </c>
      <c r="K93" s="200">
        <f>BK93</f>
        <v>0</v>
      </c>
      <c r="M93" s="187"/>
      <c r="N93" s="192"/>
      <c r="O93" s="193"/>
      <c r="P93" s="193"/>
      <c r="Q93" s="194">
        <f>SUM(Q94:Q99)</f>
        <v>0</v>
      </c>
      <c r="R93" s="194">
        <f>SUM(R94:R99)</f>
        <v>0</v>
      </c>
      <c r="S93" s="193"/>
      <c r="T93" s="195">
        <f>SUM(T94:T99)</f>
        <v>0</v>
      </c>
      <c r="U93" s="193"/>
      <c r="V93" s="195">
        <f>SUM(V94:V99)</f>
        <v>0</v>
      </c>
      <c r="W93" s="193"/>
      <c r="X93" s="196">
        <f>SUM(X94:X99)</f>
        <v>0</v>
      </c>
      <c r="AR93" s="189" t="s">
        <v>199</v>
      </c>
      <c r="AT93" s="197" t="s">
        <v>72</v>
      </c>
      <c r="AU93" s="197" t="s">
        <v>81</v>
      </c>
      <c r="AY93" s="189" t="s">
        <v>171</v>
      </c>
      <c r="BK93" s="198">
        <f>SUM(BK94:BK99)</f>
        <v>0</v>
      </c>
    </row>
    <row r="94" spans="2:65" s="45" customFormat="1" ht="16.5" customHeight="1" x14ac:dyDescent="0.3">
      <c r="B94" s="38"/>
      <c r="C94" s="201" t="s">
        <v>81</v>
      </c>
      <c r="D94" s="201" t="s">
        <v>173</v>
      </c>
      <c r="E94" s="202" t="s">
        <v>3025</v>
      </c>
      <c r="F94" s="203" t="s">
        <v>3026</v>
      </c>
      <c r="G94" s="204" t="s">
        <v>1460</v>
      </c>
      <c r="H94" s="205">
        <v>1</v>
      </c>
      <c r="I94" s="7"/>
      <c r="J94" s="7"/>
      <c r="K94" s="206">
        <f>ROUND(P94*H94,2)</f>
        <v>0</v>
      </c>
      <c r="L94" s="203" t="s">
        <v>5</v>
      </c>
      <c r="M94" s="38"/>
      <c r="N94" s="207" t="s">
        <v>5</v>
      </c>
      <c r="O94" s="208" t="s">
        <v>42</v>
      </c>
      <c r="P94" s="144">
        <f>I94+J94</f>
        <v>0</v>
      </c>
      <c r="Q94" s="144">
        <f>ROUND(I94*H94,2)</f>
        <v>0</v>
      </c>
      <c r="R94" s="144">
        <f>ROUND(J94*H94,2)</f>
        <v>0</v>
      </c>
      <c r="S94" s="39"/>
      <c r="T94" s="209">
        <f>S94*H94</f>
        <v>0</v>
      </c>
      <c r="U94" s="209">
        <v>0</v>
      </c>
      <c r="V94" s="209">
        <f>U94*H94</f>
        <v>0</v>
      </c>
      <c r="W94" s="209">
        <v>0</v>
      </c>
      <c r="X94" s="210">
        <f>W94*H94</f>
        <v>0</v>
      </c>
      <c r="AR94" s="17" t="s">
        <v>177</v>
      </c>
      <c r="AT94" s="17" t="s">
        <v>173</v>
      </c>
      <c r="AU94" s="17" t="s">
        <v>83</v>
      </c>
      <c r="AY94" s="17" t="s">
        <v>171</v>
      </c>
      <c r="BE94" s="211">
        <f>IF(O94="základní",K94,0)</f>
        <v>0</v>
      </c>
      <c r="BF94" s="211">
        <f>IF(O94="snížená",K94,0)</f>
        <v>0</v>
      </c>
      <c r="BG94" s="211">
        <f>IF(O94="zákl. přenesená",K94,0)</f>
        <v>0</v>
      </c>
      <c r="BH94" s="211">
        <f>IF(O94="sníž. přenesená",K94,0)</f>
        <v>0</v>
      </c>
      <c r="BI94" s="211">
        <f>IF(O94="nulová",K94,0)</f>
        <v>0</v>
      </c>
      <c r="BJ94" s="17" t="s">
        <v>81</v>
      </c>
      <c r="BK94" s="211">
        <f>ROUND(P94*H94,2)</f>
        <v>0</v>
      </c>
      <c r="BL94" s="17" t="s">
        <v>177</v>
      </c>
      <c r="BM94" s="17" t="s">
        <v>83</v>
      </c>
    </row>
    <row r="95" spans="2:65" s="45" customFormat="1" ht="27" x14ac:dyDescent="0.3">
      <c r="B95" s="38"/>
      <c r="D95" s="212" t="s">
        <v>179</v>
      </c>
      <c r="F95" s="213" t="s">
        <v>3016</v>
      </c>
      <c r="M95" s="38"/>
      <c r="N95" s="214"/>
      <c r="O95" s="39"/>
      <c r="P95" s="39"/>
      <c r="Q95" s="39"/>
      <c r="R95" s="39"/>
      <c r="S95" s="39"/>
      <c r="T95" s="39"/>
      <c r="U95" s="39"/>
      <c r="V95" s="39"/>
      <c r="W95" s="39"/>
      <c r="X95" s="87"/>
      <c r="AT95" s="17" t="s">
        <v>179</v>
      </c>
      <c r="AU95" s="17" t="s">
        <v>83</v>
      </c>
    </row>
    <row r="96" spans="2:65" s="45" customFormat="1" ht="16.5" customHeight="1" x14ac:dyDescent="0.3">
      <c r="B96" s="38"/>
      <c r="C96" s="201" t="s">
        <v>83</v>
      </c>
      <c r="D96" s="201" t="s">
        <v>173</v>
      </c>
      <c r="E96" s="202" t="s">
        <v>3027</v>
      </c>
      <c r="F96" s="203" t="s">
        <v>3028</v>
      </c>
      <c r="G96" s="204" t="s">
        <v>1460</v>
      </c>
      <c r="H96" s="205">
        <v>1</v>
      </c>
      <c r="I96" s="7"/>
      <c r="J96" s="7"/>
      <c r="K96" s="206">
        <f>ROUND(P96*H96,2)</f>
        <v>0</v>
      </c>
      <c r="L96" s="203" t="s">
        <v>5</v>
      </c>
      <c r="M96" s="38"/>
      <c r="N96" s="207" t="s">
        <v>5</v>
      </c>
      <c r="O96" s="208" t="s">
        <v>42</v>
      </c>
      <c r="P96" s="144">
        <f>I96+J96</f>
        <v>0</v>
      </c>
      <c r="Q96" s="144">
        <f>ROUND(I96*H96,2)</f>
        <v>0</v>
      </c>
      <c r="R96" s="144">
        <f>ROUND(J96*H96,2)</f>
        <v>0</v>
      </c>
      <c r="S96" s="39"/>
      <c r="T96" s="209">
        <f>S96*H96</f>
        <v>0</v>
      </c>
      <c r="U96" s="209">
        <v>0</v>
      </c>
      <c r="V96" s="209">
        <f>U96*H96</f>
        <v>0</v>
      </c>
      <c r="W96" s="209">
        <v>0</v>
      </c>
      <c r="X96" s="210">
        <f>W96*H96</f>
        <v>0</v>
      </c>
      <c r="AR96" s="17" t="s">
        <v>177</v>
      </c>
      <c r="AT96" s="17" t="s">
        <v>173</v>
      </c>
      <c r="AU96" s="17" t="s">
        <v>83</v>
      </c>
      <c r="AY96" s="17" t="s">
        <v>171</v>
      </c>
      <c r="BE96" s="211">
        <f>IF(O96="základní",K96,0)</f>
        <v>0</v>
      </c>
      <c r="BF96" s="211">
        <f>IF(O96="snížená",K96,0)</f>
        <v>0</v>
      </c>
      <c r="BG96" s="211">
        <f>IF(O96="zákl. přenesená",K96,0)</f>
        <v>0</v>
      </c>
      <c r="BH96" s="211">
        <f>IF(O96="sníž. přenesená",K96,0)</f>
        <v>0</v>
      </c>
      <c r="BI96" s="211">
        <f>IF(O96="nulová",K96,0)</f>
        <v>0</v>
      </c>
      <c r="BJ96" s="17" t="s">
        <v>81</v>
      </c>
      <c r="BK96" s="211">
        <f>ROUND(P96*H96,2)</f>
        <v>0</v>
      </c>
      <c r="BL96" s="17" t="s">
        <v>177</v>
      </c>
      <c r="BM96" s="17" t="s">
        <v>177</v>
      </c>
    </row>
    <row r="97" spans="2:65" s="45" customFormat="1" ht="27" x14ac:dyDescent="0.3">
      <c r="B97" s="38"/>
      <c r="D97" s="212" t="s">
        <v>179</v>
      </c>
      <c r="F97" s="213" t="s">
        <v>3016</v>
      </c>
      <c r="M97" s="38"/>
      <c r="N97" s="214"/>
      <c r="O97" s="39"/>
      <c r="P97" s="39"/>
      <c r="Q97" s="39"/>
      <c r="R97" s="39"/>
      <c r="S97" s="39"/>
      <c r="T97" s="39"/>
      <c r="U97" s="39"/>
      <c r="V97" s="39"/>
      <c r="W97" s="39"/>
      <c r="X97" s="87"/>
      <c r="AT97" s="17" t="s">
        <v>179</v>
      </c>
      <c r="AU97" s="17" t="s">
        <v>83</v>
      </c>
    </row>
    <row r="98" spans="2:65" s="45" customFormat="1" ht="16.5" customHeight="1" x14ac:dyDescent="0.3">
      <c r="B98" s="38"/>
      <c r="C98" s="201" t="s">
        <v>188</v>
      </c>
      <c r="D98" s="201" t="s">
        <v>173</v>
      </c>
      <c r="E98" s="202" t="s">
        <v>3029</v>
      </c>
      <c r="F98" s="203" t="s">
        <v>3030</v>
      </c>
      <c r="G98" s="204" t="s">
        <v>1460</v>
      </c>
      <c r="H98" s="205">
        <v>1</v>
      </c>
      <c r="I98" s="7"/>
      <c r="J98" s="7"/>
      <c r="K98" s="206">
        <f>ROUND(P98*H98,2)</f>
        <v>0</v>
      </c>
      <c r="L98" s="203" t="s">
        <v>5</v>
      </c>
      <c r="M98" s="38"/>
      <c r="N98" s="207" t="s">
        <v>5</v>
      </c>
      <c r="O98" s="208" t="s">
        <v>42</v>
      </c>
      <c r="P98" s="144">
        <f>I98+J98</f>
        <v>0</v>
      </c>
      <c r="Q98" s="144">
        <f>ROUND(I98*H98,2)</f>
        <v>0</v>
      </c>
      <c r="R98" s="144">
        <f>ROUND(J98*H98,2)</f>
        <v>0</v>
      </c>
      <c r="S98" s="39"/>
      <c r="T98" s="209">
        <f>S98*H98</f>
        <v>0</v>
      </c>
      <c r="U98" s="209">
        <v>0</v>
      </c>
      <c r="V98" s="209">
        <f>U98*H98</f>
        <v>0</v>
      </c>
      <c r="W98" s="209">
        <v>0</v>
      </c>
      <c r="X98" s="210">
        <f>W98*H98</f>
        <v>0</v>
      </c>
      <c r="AR98" s="17" t="s">
        <v>177</v>
      </c>
      <c r="AT98" s="17" t="s">
        <v>173</v>
      </c>
      <c r="AU98" s="17" t="s">
        <v>83</v>
      </c>
      <c r="AY98" s="17" t="s">
        <v>171</v>
      </c>
      <c r="BE98" s="211">
        <f>IF(O98="základní",K98,0)</f>
        <v>0</v>
      </c>
      <c r="BF98" s="211">
        <f>IF(O98="snížená",K98,0)</f>
        <v>0</v>
      </c>
      <c r="BG98" s="211">
        <f>IF(O98="zákl. přenesená",K98,0)</f>
        <v>0</v>
      </c>
      <c r="BH98" s="211">
        <f>IF(O98="sníž. přenesená",K98,0)</f>
        <v>0</v>
      </c>
      <c r="BI98" s="211">
        <f>IF(O98="nulová",K98,0)</f>
        <v>0</v>
      </c>
      <c r="BJ98" s="17" t="s">
        <v>81</v>
      </c>
      <c r="BK98" s="211">
        <f>ROUND(P98*H98,2)</f>
        <v>0</v>
      </c>
      <c r="BL98" s="17" t="s">
        <v>177</v>
      </c>
      <c r="BM98" s="17" t="s">
        <v>206</v>
      </c>
    </row>
    <row r="99" spans="2:65" s="45" customFormat="1" ht="27" x14ac:dyDescent="0.3">
      <c r="B99" s="38"/>
      <c r="D99" s="212" t="s">
        <v>179</v>
      </c>
      <c r="F99" s="213" t="s">
        <v>3016</v>
      </c>
      <c r="M99" s="38"/>
      <c r="N99" s="214"/>
      <c r="O99" s="39"/>
      <c r="P99" s="39"/>
      <c r="Q99" s="39"/>
      <c r="R99" s="39"/>
      <c r="S99" s="39"/>
      <c r="T99" s="39"/>
      <c r="U99" s="39"/>
      <c r="V99" s="39"/>
      <c r="W99" s="39"/>
      <c r="X99" s="87"/>
      <c r="AT99" s="17" t="s">
        <v>179</v>
      </c>
      <c r="AU99" s="17" t="s">
        <v>83</v>
      </c>
    </row>
    <row r="100" spans="2:65" s="188" customFormat="1" ht="29.85" customHeight="1" x14ac:dyDescent="0.3">
      <c r="B100" s="187"/>
      <c r="D100" s="189" t="s">
        <v>72</v>
      </c>
      <c r="E100" s="199" t="s">
        <v>3031</v>
      </c>
      <c r="F100" s="199" t="s">
        <v>3032</v>
      </c>
      <c r="K100" s="200">
        <f>BK100</f>
        <v>0</v>
      </c>
      <c r="M100" s="187"/>
      <c r="N100" s="192"/>
      <c r="O100" s="193"/>
      <c r="P100" s="193"/>
      <c r="Q100" s="194">
        <f>SUM(Q101:Q105)</f>
        <v>0</v>
      </c>
      <c r="R100" s="194">
        <f>SUM(R101:R105)</f>
        <v>0</v>
      </c>
      <c r="S100" s="193"/>
      <c r="T100" s="195">
        <f>SUM(T101:T105)</f>
        <v>0</v>
      </c>
      <c r="U100" s="193"/>
      <c r="V100" s="195">
        <f>SUM(V101:V105)</f>
        <v>0</v>
      </c>
      <c r="W100" s="193"/>
      <c r="X100" s="196">
        <f>SUM(X101:X105)</f>
        <v>0</v>
      </c>
      <c r="AR100" s="189" t="s">
        <v>199</v>
      </c>
      <c r="AT100" s="197" t="s">
        <v>72</v>
      </c>
      <c r="AU100" s="197" t="s">
        <v>81</v>
      </c>
      <c r="AY100" s="189" t="s">
        <v>171</v>
      </c>
      <c r="BK100" s="198">
        <f>SUM(BK101:BK105)</f>
        <v>0</v>
      </c>
    </row>
    <row r="101" spans="2:65" s="45" customFormat="1" ht="16.5" customHeight="1" x14ac:dyDescent="0.3">
      <c r="B101" s="38"/>
      <c r="C101" s="201" t="s">
        <v>244</v>
      </c>
      <c r="D101" s="201" t="s">
        <v>173</v>
      </c>
      <c r="E101" s="202" t="s">
        <v>3033</v>
      </c>
      <c r="F101" s="203" t="s">
        <v>3034</v>
      </c>
      <c r="G101" s="204" t="s">
        <v>1460</v>
      </c>
      <c r="H101" s="205">
        <v>1</v>
      </c>
      <c r="I101" s="7"/>
      <c r="J101" s="7"/>
      <c r="K101" s="206">
        <f>ROUND(P101*H101,2)</f>
        <v>0</v>
      </c>
      <c r="L101" s="203" t="s">
        <v>185</v>
      </c>
      <c r="M101" s="38"/>
      <c r="N101" s="207" t="s">
        <v>5</v>
      </c>
      <c r="O101" s="208" t="s">
        <v>42</v>
      </c>
      <c r="P101" s="144">
        <f>I101+J101</f>
        <v>0</v>
      </c>
      <c r="Q101" s="144">
        <f>ROUND(I101*H101,2)</f>
        <v>0</v>
      </c>
      <c r="R101" s="144">
        <f>ROUND(J101*H101,2)</f>
        <v>0</v>
      </c>
      <c r="S101" s="39"/>
      <c r="T101" s="209">
        <f>S101*H101</f>
        <v>0</v>
      </c>
      <c r="U101" s="209">
        <v>0</v>
      </c>
      <c r="V101" s="209">
        <f>U101*H101</f>
        <v>0</v>
      </c>
      <c r="W101" s="209">
        <v>0</v>
      </c>
      <c r="X101" s="210">
        <f>W101*H101</f>
        <v>0</v>
      </c>
      <c r="AR101" s="17" t="s">
        <v>3014</v>
      </c>
      <c r="AT101" s="17" t="s">
        <v>173</v>
      </c>
      <c r="AU101" s="17" t="s">
        <v>83</v>
      </c>
      <c r="AY101" s="17" t="s">
        <v>171</v>
      </c>
      <c r="BE101" s="211">
        <f>IF(O101="základní",K101,0)</f>
        <v>0</v>
      </c>
      <c r="BF101" s="211">
        <f>IF(O101="snížená",K101,0)</f>
        <v>0</v>
      </c>
      <c r="BG101" s="211">
        <f>IF(O101="zákl. přenesená",K101,0)</f>
        <v>0</v>
      </c>
      <c r="BH101" s="211">
        <f>IF(O101="sníž. přenesená",K101,0)</f>
        <v>0</v>
      </c>
      <c r="BI101" s="211">
        <f>IF(O101="nulová",K101,0)</f>
        <v>0</v>
      </c>
      <c r="BJ101" s="17" t="s">
        <v>81</v>
      </c>
      <c r="BK101" s="211">
        <f>ROUND(P101*H101,2)</f>
        <v>0</v>
      </c>
      <c r="BL101" s="17" t="s">
        <v>3014</v>
      </c>
      <c r="BM101" s="17" t="s">
        <v>3035</v>
      </c>
    </row>
    <row r="102" spans="2:65" s="45" customFormat="1" ht="27" x14ac:dyDescent="0.3">
      <c r="B102" s="38"/>
      <c r="D102" s="212" t="s">
        <v>179</v>
      </c>
      <c r="F102" s="213" t="s">
        <v>3016</v>
      </c>
      <c r="M102" s="38"/>
      <c r="N102" s="214"/>
      <c r="O102" s="39"/>
      <c r="P102" s="39"/>
      <c r="Q102" s="39"/>
      <c r="R102" s="39"/>
      <c r="S102" s="39"/>
      <c r="T102" s="39"/>
      <c r="U102" s="39"/>
      <c r="V102" s="39"/>
      <c r="W102" s="39"/>
      <c r="X102" s="87"/>
      <c r="AT102" s="17" t="s">
        <v>179</v>
      </c>
      <c r="AU102" s="17" t="s">
        <v>83</v>
      </c>
    </row>
    <row r="103" spans="2:65" s="216" customFormat="1" ht="13.5" x14ac:dyDescent="0.3">
      <c r="B103" s="215"/>
      <c r="D103" s="212" t="s">
        <v>181</v>
      </c>
      <c r="E103" s="217" t="s">
        <v>5</v>
      </c>
      <c r="F103" s="218" t="s">
        <v>3036</v>
      </c>
      <c r="H103" s="219">
        <v>1</v>
      </c>
      <c r="M103" s="215"/>
      <c r="N103" s="220"/>
      <c r="O103" s="221"/>
      <c r="P103" s="221"/>
      <c r="Q103" s="221"/>
      <c r="R103" s="221"/>
      <c r="S103" s="221"/>
      <c r="T103" s="221"/>
      <c r="U103" s="221"/>
      <c r="V103" s="221"/>
      <c r="W103" s="221"/>
      <c r="X103" s="222"/>
      <c r="AT103" s="217" t="s">
        <v>181</v>
      </c>
      <c r="AU103" s="217" t="s">
        <v>83</v>
      </c>
      <c r="AV103" s="216" t="s">
        <v>83</v>
      </c>
      <c r="AW103" s="216" t="s">
        <v>7</v>
      </c>
      <c r="AX103" s="216" t="s">
        <v>81</v>
      </c>
      <c r="AY103" s="217" t="s">
        <v>171</v>
      </c>
    </row>
    <row r="104" spans="2:65" s="45" customFormat="1" ht="16.5" customHeight="1" x14ac:dyDescent="0.3">
      <c r="B104" s="38"/>
      <c r="C104" s="201" t="s">
        <v>220</v>
      </c>
      <c r="D104" s="201" t="s">
        <v>173</v>
      </c>
      <c r="E104" s="202" t="s">
        <v>3037</v>
      </c>
      <c r="F104" s="203" t="s">
        <v>3038</v>
      </c>
      <c r="G104" s="204" t="s">
        <v>1460</v>
      </c>
      <c r="H104" s="205">
        <v>1</v>
      </c>
      <c r="I104" s="7"/>
      <c r="J104" s="7"/>
      <c r="K104" s="206">
        <f>ROUND(P104*H104,2)</f>
        <v>0</v>
      </c>
      <c r="L104" s="203" t="s">
        <v>5</v>
      </c>
      <c r="M104" s="38"/>
      <c r="N104" s="207" t="s">
        <v>5</v>
      </c>
      <c r="O104" s="208" t="s">
        <v>42</v>
      </c>
      <c r="P104" s="144">
        <f>I104+J104</f>
        <v>0</v>
      </c>
      <c r="Q104" s="144">
        <f>ROUND(I104*H104,2)</f>
        <v>0</v>
      </c>
      <c r="R104" s="144">
        <f>ROUND(J104*H104,2)</f>
        <v>0</v>
      </c>
      <c r="S104" s="39"/>
      <c r="T104" s="209">
        <f>S104*H104</f>
        <v>0</v>
      </c>
      <c r="U104" s="209">
        <v>0</v>
      </c>
      <c r="V104" s="209">
        <f>U104*H104</f>
        <v>0</v>
      </c>
      <c r="W104" s="209">
        <v>0</v>
      </c>
      <c r="X104" s="210">
        <f>W104*H104</f>
        <v>0</v>
      </c>
      <c r="AR104" s="17" t="s">
        <v>177</v>
      </c>
      <c r="AT104" s="17" t="s">
        <v>173</v>
      </c>
      <c r="AU104" s="17" t="s">
        <v>83</v>
      </c>
      <c r="AY104" s="17" t="s">
        <v>171</v>
      </c>
      <c r="BE104" s="211">
        <f>IF(O104="základní",K104,0)</f>
        <v>0</v>
      </c>
      <c r="BF104" s="211">
        <f>IF(O104="snížená",K104,0)</f>
        <v>0</v>
      </c>
      <c r="BG104" s="211">
        <f>IF(O104="zákl. přenesená",K104,0)</f>
        <v>0</v>
      </c>
      <c r="BH104" s="211">
        <f>IF(O104="sníž. přenesená",K104,0)</f>
        <v>0</v>
      </c>
      <c r="BI104" s="211">
        <f>IF(O104="nulová",K104,0)</f>
        <v>0</v>
      </c>
      <c r="BJ104" s="17" t="s">
        <v>81</v>
      </c>
      <c r="BK104" s="211">
        <f>ROUND(P104*H104,2)</f>
        <v>0</v>
      </c>
      <c r="BL104" s="17" t="s">
        <v>177</v>
      </c>
      <c r="BM104" s="17" t="s">
        <v>260</v>
      </c>
    </row>
    <row r="105" spans="2:65" s="45" customFormat="1" ht="27" x14ac:dyDescent="0.3">
      <c r="B105" s="38"/>
      <c r="D105" s="212" t="s">
        <v>179</v>
      </c>
      <c r="F105" s="213" t="s">
        <v>3016</v>
      </c>
      <c r="M105" s="38"/>
      <c r="N105" s="214"/>
      <c r="O105" s="39"/>
      <c r="P105" s="39"/>
      <c r="Q105" s="39"/>
      <c r="R105" s="39"/>
      <c r="S105" s="39"/>
      <c r="T105" s="39"/>
      <c r="U105" s="39"/>
      <c r="V105" s="39"/>
      <c r="W105" s="39"/>
      <c r="X105" s="87"/>
      <c r="AT105" s="17" t="s">
        <v>179</v>
      </c>
      <c r="AU105" s="17" t="s">
        <v>83</v>
      </c>
    </row>
    <row r="106" spans="2:65" s="188" customFormat="1" ht="29.85" customHeight="1" x14ac:dyDescent="0.3">
      <c r="B106" s="187"/>
      <c r="D106" s="189" t="s">
        <v>72</v>
      </c>
      <c r="E106" s="199" t="s">
        <v>3039</v>
      </c>
      <c r="F106" s="199" t="s">
        <v>3040</v>
      </c>
      <c r="K106" s="200">
        <f>BK106</f>
        <v>0</v>
      </c>
      <c r="M106" s="187"/>
      <c r="N106" s="192"/>
      <c r="O106" s="193"/>
      <c r="P106" s="193"/>
      <c r="Q106" s="194">
        <f>SUM(Q107:Q108)</f>
        <v>0</v>
      </c>
      <c r="R106" s="194">
        <f>SUM(R107:R108)</f>
        <v>0</v>
      </c>
      <c r="S106" s="193"/>
      <c r="T106" s="195">
        <f>SUM(T107:T108)</f>
        <v>0</v>
      </c>
      <c r="U106" s="193"/>
      <c r="V106" s="195">
        <f>SUM(V107:V108)</f>
        <v>0</v>
      </c>
      <c r="W106" s="193"/>
      <c r="X106" s="196">
        <f>SUM(X107:X108)</f>
        <v>0</v>
      </c>
      <c r="AR106" s="189" t="s">
        <v>199</v>
      </c>
      <c r="AT106" s="197" t="s">
        <v>72</v>
      </c>
      <c r="AU106" s="197" t="s">
        <v>81</v>
      </c>
      <c r="AY106" s="189" t="s">
        <v>171</v>
      </c>
      <c r="BK106" s="198">
        <f>SUM(BK107:BK108)</f>
        <v>0</v>
      </c>
    </row>
    <row r="107" spans="2:65" s="45" customFormat="1" ht="16.5" customHeight="1" x14ac:dyDescent="0.3">
      <c r="B107" s="38"/>
      <c r="C107" s="201" t="s">
        <v>227</v>
      </c>
      <c r="D107" s="201" t="s">
        <v>173</v>
      </c>
      <c r="E107" s="202" t="s">
        <v>3041</v>
      </c>
      <c r="F107" s="203" t="s">
        <v>3042</v>
      </c>
      <c r="G107" s="204" t="s">
        <v>1460</v>
      </c>
      <c r="H107" s="205">
        <v>1</v>
      </c>
      <c r="I107" s="7"/>
      <c r="J107" s="7"/>
      <c r="K107" s="206">
        <f>ROUND(P107*H107,2)</f>
        <v>0</v>
      </c>
      <c r="L107" s="203" t="s">
        <v>5</v>
      </c>
      <c r="M107" s="38"/>
      <c r="N107" s="207" t="s">
        <v>5</v>
      </c>
      <c r="O107" s="208" t="s">
        <v>42</v>
      </c>
      <c r="P107" s="144">
        <f>I107+J107</f>
        <v>0</v>
      </c>
      <c r="Q107" s="144">
        <f>ROUND(I107*H107,2)</f>
        <v>0</v>
      </c>
      <c r="R107" s="144">
        <f>ROUND(J107*H107,2)</f>
        <v>0</v>
      </c>
      <c r="S107" s="39"/>
      <c r="T107" s="209">
        <f>S107*H107</f>
        <v>0</v>
      </c>
      <c r="U107" s="209">
        <v>0</v>
      </c>
      <c r="V107" s="209">
        <f>U107*H107</f>
        <v>0</v>
      </c>
      <c r="W107" s="209">
        <v>0</v>
      </c>
      <c r="X107" s="210">
        <f>W107*H107</f>
        <v>0</v>
      </c>
      <c r="AR107" s="17" t="s">
        <v>177</v>
      </c>
      <c r="AT107" s="17" t="s">
        <v>173</v>
      </c>
      <c r="AU107" s="17" t="s">
        <v>83</v>
      </c>
      <c r="AY107" s="17" t="s">
        <v>171</v>
      </c>
      <c r="BE107" s="211">
        <f>IF(O107="základní",K107,0)</f>
        <v>0</v>
      </c>
      <c r="BF107" s="211">
        <f>IF(O107="snížená",K107,0)</f>
        <v>0</v>
      </c>
      <c r="BG107" s="211">
        <f>IF(O107="zákl. přenesená",K107,0)</f>
        <v>0</v>
      </c>
      <c r="BH107" s="211">
        <f>IF(O107="sníž. přenesená",K107,0)</f>
        <v>0</v>
      </c>
      <c r="BI107" s="211">
        <f>IF(O107="nulová",K107,0)</f>
        <v>0</v>
      </c>
      <c r="BJ107" s="17" t="s">
        <v>81</v>
      </c>
      <c r="BK107" s="211">
        <f>ROUND(P107*H107,2)</f>
        <v>0</v>
      </c>
      <c r="BL107" s="17" t="s">
        <v>177</v>
      </c>
      <c r="BM107" s="17" t="s">
        <v>270</v>
      </c>
    </row>
    <row r="108" spans="2:65" s="45" customFormat="1" ht="27" x14ac:dyDescent="0.3">
      <c r="B108" s="38"/>
      <c r="D108" s="212" t="s">
        <v>179</v>
      </c>
      <c r="F108" s="213" t="s">
        <v>3016</v>
      </c>
      <c r="M108" s="38"/>
      <c r="N108" s="214"/>
      <c r="O108" s="39"/>
      <c r="P108" s="39"/>
      <c r="Q108" s="39"/>
      <c r="R108" s="39"/>
      <c r="S108" s="39"/>
      <c r="T108" s="39"/>
      <c r="U108" s="39"/>
      <c r="V108" s="39"/>
      <c r="W108" s="39"/>
      <c r="X108" s="87"/>
      <c r="AT108" s="17" t="s">
        <v>179</v>
      </c>
      <c r="AU108" s="17" t="s">
        <v>83</v>
      </c>
    </row>
    <row r="109" spans="2:65" s="188" customFormat="1" ht="29.85" customHeight="1" x14ac:dyDescent="0.3">
      <c r="B109" s="187"/>
      <c r="D109" s="189" t="s">
        <v>72</v>
      </c>
      <c r="E109" s="199" t="s">
        <v>3043</v>
      </c>
      <c r="F109" s="199" t="s">
        <v>3044</v>
      </c>
      <c r="K109" s="200">
        <f>BK109</f>
        <v>0</v>
      </c>
      <c r="M109" s="187"/>
      <c r="N109" s="192"/>
      <c r="O109" s="193"/>
      <c r="P109" s="193"/>
      <c r="Q109" s="194">
        <f>SUM(Q110:Q111)</f>
        <v>0</v>
      </c>
      <c r="R109" s="194">
        <f>SUM(R110:R111)</f>
        <v>0</v>
      </c>
      <c r="S109" s="193"/>
      <c r="T109" s="195">
        <f>SUM(T110:T111)</f>
        <v>0</v>
      </c>
      <c r="U109" s="193"/>
      <c r="V109" s="195">
        <f>SUM(V110:V111)</f>
        <v>0</v>
      </c>
      <c r="W109" s="193"/>
      <c r="X109" s="196">
        <f>SUM(X110:X111)</f>
        <v>0</v>
      </c>
      <c r="AR109" s="189" t="s">
        <v>199</v>
      </c>
      <c r="AT109" s="197" t="s">
        <v>72</v>
      </c>
      <c r="AU109" s="197" t="s">
        <v>81</v>
      </c>
      <c r="AY109" s="189" t="s">
        <v>171</v>
      </c>
      <c r="BK109" s="198">
        <f>SUM(BK110:BK111)</f>
        <v>0</v>
      </c>
    </row>
    <row r="110" spans="2:65" s="45" customFormat="1" ht="16.5" customHeight="1" x14ac:dyDescent="0.3">
      <c r="B110" s="38"/>
      <c r="C110" s="201" t="s">
        <v>233</v>
      </c>
      <c r="D110" s="201" t="s">
        <v>173</v>
      </c>
      <c r="E110" s="202" t="s">
        <v>3045</v>
      </c>
      <c r="F110" s="203" t="s">
        <v>3046</v>
      </c>
      <c r="G110" s="204" t="s">
        <v>1460</v>
      </c>
      <c r="H110" s="205">
        <v>1</v>
      </c>
      <c r="I110" s="7"/>
      <c r="J110" s="7"/>
      <c r="K110" s="206">
        <f>ROUND(P110*H110,2)</f>
        <v>0</v>
      </c>
      <c r="L110" s="203" t="s">
        <v>5</v>
      </c>
      <c r="M110" s="38"/>
      <c r="N110" s="207" t="s">
        <v>5</v>
      </c>
      <c r="O110" s="208" t="s">
        <v>42</v>
      </c>
      <c r="P110" s="144">
        <f>I110+J110</f>
        <v>0</v>
      </c>
      <c r="Q110" s="144">
        <f>ROUND(I110*H110,2)</f>
        <v>0</v>
      </c>
      <c r="R110" s="144">
        <f>ROUND(J110*H110,2)</f>
        <v>0</v>
      </c>
      <c r="S110" s="39"/>
      <c r="T110" s="209">
        <f>S110*H110</f>
        <v>0</v>
      </c>
      <c r="U110" s="209">
        <v>0</v>
      </c>
      <c r="V110" s="209">
        <f>U110*H110</f>
        <v>0</v>
      </c>
      <c r="W110" s="209">
        <v>0</v>
      </c>
      <c r="X110" s="210">
        <f>W110*H110</f>
        <v>0</v>
      </c>
      <c r="AR110" s="17" t="s">
        <v>177</v>
      </c>
      <c r="AT110" s="17" t="s">
        <v>173</v>
      </c>
      <c r="AU110" s="17" t="s">
        <v>83</v>
      </c>
      <c r="AY110" s="17" t="s">
        <v>171</v>
      </c>
      <c r="BE110" s="211">
        <f>IF(O110="základní",K110,0)</f>
        <v>0</v>
      </c>
      <c r="BF110" s="211">
        <f>IF(O110="snížená",K110,0)</f>
        <v>0</v>
      </c>
      <c r="BG110" s="211">
        <f>IF(O110="zákl. přenesená",K110,0)</f>
        <v>0</v>
      </c>
      <c r="BH110" s="211">
        <f>IF(O110="sníž. přenesená",K110,0)</f>
        <v>0</v>
      </c>
      <c r="BI110" s="211">
        <f>IF(O110="nulová",K110,0)</f>
        <v>0</v>
      </c>
      <c r="BJ110" s="17" t="s">
        <v>81</v>
      </c>
      <c r="BK110" s="211">
        <f>ROUND(P110*H110,2)</f>
        <v>0</v>
      </c>
      <c r="BL110" s="17" t="s">
        <v>177</v>
      </c>
      <c r="BM110" s="17" t="s">
        <v>277</v>
      </c>
    </row>
    <row r="111" spans="2:65" s="45" customFormat="1" ht="27" x14ac:dyDescent="0.3">
      <c r="B111" s="38"/>
      <c r="D111" s="212" t="s">
        <v>179</v>
      </c>
      <c r="F111" s="213" t="s">
        <v>3016</v>
      </c>
      <c r="M111" s="38"/>
      <c r="N111" s="251"/>
      <c r="O111" s="252"/>
      <c r="P111" s="252"/>
      <c r="Q111" s="252"/>
      <c r="R111" s="252"/>
      <c r="S111" s="252"/>
      <c r="T111" s="252"/>
      <c r="U111" s="252"/>
      <c r="V111" s="252"/>
      <c r="W111" s="252"/>
      <c r="X111" s="253"/>
      <c r="AT111" s="17" t="s">
        <v>179</v>
      </c>
      <c r="AU111" s="17" t="s">
        <v>83</v>
      </c>
    </row>
    <row r="112" spans="2:65" s="45" customFormat="1" ht="6.95" customHeight="1" x14ac:dyDescent="0.3"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38"/>
    </row>
  </sheetData>
  <sheetProtection algorithmName="SHA-512" hashValue="lhwM6nO/FikT3tDw/BFlDgdtRT/y1DNgINjPUeWMuOmuOWTUPPMgdWC02oLRMefCoTnXy7VgndmzytrRG67Dvg==" saltValue="QiLclsDZD+xvLWPhYtAzXw==" spinCount="100000" sheet="1" objects="1" scenarios="1"/>
  <autoFilter ref="C83:L111"/>
  <mergeCells count="10">
    <mergeCell ref="J53:J54"/>
    <mergeCell ref="E74:H74"/>
    <mergeCell ref="E76:H76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157" zoomScaleNormal="100" workbookViewId="0">
      <selection activeCell="C4" sqref="C4:J4"/>
    </sheetView>
  </sheetViews>
  <sheetFormatPr defaultRowHeight="13.5" x14ac:dyDescent="0.3"/>
  <cols>
    <col min="1" max="1" width="8.33203125" style="293" customWidth="1"/>
    <col min="2" max="2" width="1.6640625" style="293" customWidth="1"/>
    <col min="3" max="4" width="5" style="293" customWidth="1"/>
    <col min="5" max="5" width="11.6640625" style="293" customWidth="1"/>
    <col min="6" max="6" width="9.1640625" style="293" customWidth="1"/>
    <col min="7" max="7" width="5" style="293" customWidth="1"/>
    <col min="8" max="8" width="77.83203125" style="293" customWidth="1"/>
    <col min="9" max="10" width="20" style="293" customWidth="1"/>
    <col min="11" max="11" width="1.6640625" style="293" customWidth="1"/>
    <col min="12" max="16384" width="9.33203125" style="13"/>
  </cols>
  <sheetData>
    <row r="1" spans="2:11" ht="37.5" customHeight="1" x14ac:dyDescent="0.3"/>
    <row r="2" spans="2:11" ht="7.5" customHeight="1" x14ac:dyDescent="0.3">
      <c r="B2" s="294"/>
      <c r="C2" s="295"/>
      <c r="D2" s="295"/>
      <c r="E2" s="295"/>
      <c r="F2" s="295"/>
      <c r="G2" s="295"/>
      <c r="H2" s="295"/>
      <c r="I2" s="295"/>
      <c r="J2" s="295"/>
      <c r="K2" s="296"/>
    </row>
    <row r="3" spans="2:11" s="297" customFormat="1" ht="45" customHeight="1" x14ac:dyDescent="0.3">
      <c r="B3" s="298"/>
      <c r="C3" s="299" t="s">
        <v>3047</v>
      </c>
      <c r="D3" s="299"/>
      <c r="E3" s="299"/>
      <c r="F3" s="299"/>
      <c r="G3" s="299"/>
      <c r="H3" s="299"/>
      <c r="I3" s="299"/>
      <c r="J3" s="299"/>
      <c r="K3" s="300"/>
    </row>
    <row r="4" spans="2:11" ht="25.5" customHeight="1" x14ac:dyDescent="0.3">
      <c r="B4" s="301"/>
      <c r="C4" s="302" t="s">
        <v>3048</v>
      </c>
      <c r="D4" s="302"/>
      <c r="E4" s="302"/>
      <c r="F4" s="302"/>
      <c r="G4" s="302"/>
      <c r="H4" s="302"/>
      <c r="I4" s="302"/>
      <c r="J4" s="302"/>
      <c r="K4" s="303"/>
    </row>
    <row r="5" spans="2:11" ht="5.25" customHeight="1" x14ac:dyDescent="0.3">
      <c r="B5" s="301"/>
      <c r="C5" s="304"/>
      <c r="D5" s="304"/>
      <c r="E5" s="304"/>
      <c r="F5" s="304"/>
      <c r="G5" s="304"/>
      <c r="H5" s="304"/>
      <c r="I5" s="304"/>
      <c r="J5" s="304"/>
      <c r="K5" s="303"/>
    </row>
    <row r="6" spans="2:11" ht="15" customHeight="1" x14ac:dyDescent="0.3">
      <c r="B6" s="301"/>
      <c r="C6" s="305" t="s">
        <v>3049</v>
      </c>
      <c r="D6" s="305"/>
      <c r="E6" s="305"/>
      <c r="F6" s="305"/>
      <c r="G6" s="305"/>
      <c r="H6" s="305"/>
      <c r="I6" s="305"/>
      <c r="J6" s="305"/>
      <c r="K6" s="303"/>
    </row>
    <row r="7" spans="2:11" ht="15" customHeight="1" x14ac:dyDescent="0.3">
      <c r="B7" s="306"/>
      <c r="C7" s="305" t="s">
        <v>3050</v>
      </c>
      <c r="D7" s="305"/>
      <c r="E7" s="305"/>
      <c r="F7" s="305"/>
      <c r="G7" s="305"/>
      <c r="H7" s="305"/>
      <c r="I7" s="305"/>
      <c r="J7" s="305"/>
      <c r="K7" s="303"/>
    </row>
    <row r="8" spans="2:11" ht="12.75" customHeight="1" x14ac:dyDescent="0.3">
      <c r="B8" s="306"/>
      <c r="C8" s="307"/>
      <c r="D8" s="307"/>
      <c r="E8" s="307"/>
      <c r="F8" s="307"/>
      <c r="G8" s="307"/>
      <c r="H8" s="307"/>
      <c r="I8" s="307"/>
      <c r="J8" s="307"/>
      <c r="K8" s="303"/>
    </row>
    <row r="9" spans="2:11" ht="15" customHeight="1" x14ac:dyDescent="0.3">
      <c r="B9" s="306"/>
      <c r="C9" s="305" t="s">
        <v>3051</v>
      </c>
      <c r="D9" s="305"/>
      <c r="E9" s="305"/>
      <c r="F9" s="305"/>
      <c r="G9" s="305"/>
      <c r="H9" s="305"/>
      <c r="I9" s="305"/>
      <c r="J9" s="305"/>
      <c r="K9" s="303"/>
    </row>
    <row r="10" spans="2:11" ht="15" customHeight="1" x14ac:dyDescent="0.3">
      <c r="B10" s="306"/>
      <c r="C10" s="307"/>
      <c r="D10" s="305" t="s">
        <v>3052</v>
      </c>
      <c r="E10" s="305"/>
      <c r="F10" s="305"/>
      <c r="G10" s="305"/>
      <c r="H10" s="305"/>
      <c r="I10" s="305"/>
      <c r="J10" s="305"/>
      <c r="K10" s="303"/>
    </row>
    <row r="11" spans="2:11" ht="15" customHeight="1" x14ac:dyDescent="0.3">
      <c r="B11" s="306"/>
      <c r="C11" s="308"/>
      <c r="D11" s="305" t="s">
        <v>3053</v>
      </c>
      <c r="E11" s="305"/>
      <c r="F11" s="305"/>
      <c r="G11" s="305"/>
      <c r="H11" s="305"/>
      <c r="I11" s="305"/>
      <c r="J11" s="305"/>
      <c r="K11" s="303"/>
    </row>
    <row r="12" spans="2:11" ht="12.75" customHeight="1" x14ac:dyDescent="0.3">
      <c r="B12" s="306"/>
      <c r="C12" s="308"/>
      <c r="D12" s="308"/>
      <c r="E12" s="308"/>
      <c r="F12" s="308"/>
      <c r="G12" s="308"/>
      <c r="H12" s="308"/>
      <c r="I12" s="308"/>
      <c r="J12" s="308"/>
      <c r="K12" s="303"/>
    </row>
    <row r="13" spans="2:11" ht="15" customHeight="1" x14ac:dyDescent="0.3">
      <c r="B13" s="306"/>
      <c r="C13" s="308"/>
      <c r="D13" s="305" t="s">
        <v>3054</v>
      </c>
      <c r="E13" s="305"/>
      <c r="F13" s="305"/>
      <c r="G13" s="305"/>
      <c r="H13" s="305"/>
      <c r="I13" s="305"/>
      <c r="J13" s="305"/>
      <c r="K13" s="303"/>
    </row>
    <row r="14" spans="2:11" ht="15" customHeight="1" x14ac:dyDescent="0.3">
      <c r="B14" s="306"/>
      <c r="C14" s="308"/>
      <c r="D14" s="305" t="s">
        <v>3055</v>
      </c>
      <c r="E14" s="305"/>
      <c r="F14" s="305"/>
      <c r="G14" s="305"/>
      <c r="H14" s="305"/>
      <c r="I14" s="305"/>
      <c r="J14" s="305"/>
      <c r="K14" s="303"/>
    </row>
    <row r="15" spans="2:11" ht="15" customHeight="1" x14ac:dyDescent="0.3">
      <c r="B15" s="306"/>
      <c r="C15" s="308"/>
      <c r="D15" s="305" t="s">
        <v>3056</v>
      </c>
      <c r="E15" s="305"/>
      <c r="F15" s="305"/>
      <c r="G15" s="305"/>
      <c r="H15" s="305"/>
      <c r="I15" s="305"/>
      <c r="J15" s="305"/>
      <c r="K15" s="303"/>
    </row>
    <row r="16" spans="2:11" ht="15" customHeight="1" x14ac:dyDescent="0.3">
      <c r="B16" s="306"/>
      <c r="C16" s="308"/>
      <c r="D16" s="308"/>
      <c r="E16" s="309" t="s">
        <v>80</v>
      </c>
      <c r="F16" s="305" t="s">
        <v>3057</v>
      </c>
      <c r="G16" s="305"/>
      <c r="H16" s="305"/>
      <c r="I16" s="305"/>
      <c r="J16" s="305"/>
      <c r="K16" s="303"/>
    </row>
    <row r="17" spans="2:11" ht="15" customHeight="1" x14ac:dyDescent="0.3">
      <c r="B17" s="306"/>
      <c r="C17" s="308"/>
      <c r="D17" s="308"/>
      <c r="E17" s="309" t="s">
        <v>3058</v>
      </c>
      <c r="F17" s="305" t="s">
        <v>3059</v>
      </c>
      <c r="G17" s="305"/>
      <c r="H17" s="305"/>
      <c r="I17" s="305"/>
      <c r="J17" s="305"/>
      <c r="K17" s="303"/>
    </row>
    <row r="18" spans="2:11" ht="15" customHeight="1" x14ac:dyDescent="0.3">
      <c r="B18" s="306"/>
      <c r="C18" s="308"/>
      <c r="D18" s="308"/>
      <c r="E18" s="309" t="s">
        <v>3060</v>
      </c>
      <c r="F18" s="305" t="s">
        <v>3061</v>
      </c>
      <c r="G18" s="305"/>
      <c r="H18" s="305"/>
      <c r="I18" s="305"/>
      <c r="J18" s="305"/>
      <c r="K18" s="303"/>
    </row>
    <row r="19" spans="2:11" ht="15" customHeight="1" x14ac:dyDescent="0.3">
      <c r="B19" s="306"/>
      <c r="C19" s="308"/>
      <c r="D19" s="308"/>
      <c r="E19" s="309" t="s">
        <v>3062</v>
      </c>
      <c r="F19" s="305" t="s">
        <v>3063</v>
      </c>
      <c r="G19" s="305"/>
      <c r="H19" s="305"/>
      <c r="I19" s="305"/>
      <c r="J19" s="305"/>
      <c r="K19" s="303"/>
    </row>
    <row r="20" spans="2:11" ht="15" customHeight="1" x14ac:dyDescent="0.3">
      <c r="B20" s="306"/>
      <c r="C20" s="308"/>
      <c r="D20" s="308"/>
      <c r="E20" s="309" t="s">
        <v>3064</v>
      </c>
      <c r="F20" s="305" t="s">
        <v>3065</v>
      </c>
      <c r="G20" s="305"/>
      <c r="H20" s="305"/>
      <c r="I20" s="305"/>
      <c r="J20" s="305"/>
      <c r="K20" s="303"/>
    </row>
    <row r="21" spans="2:11" ht="15" customHeight="1" x14ac:dyDescent="0.3">
      <c r="B21" s="306"/>
      <c r="C21" s="308"/>
      <c r="D21" s="308"/>
      <c r="E21" s="309" t="s">
        <v>3066</v>
      </c>
      <c r="F21" s="305" t="s">
        <v>3067</v>
      </c>
      <c r="G21" s="305"/>
      <c r="H21" s="305"/>
      <c r="I21" s="305"/>
      <c r="J21" s="305"/>
      <c r="K21" s="303"/>
    </row>
    <row r="22" spans="2:11" ht="12.75" customHeight="1" x14ac:dyDescent="0.3">
      <c r="B22" s="306"/>
      <c r="C22" s="308"/>
      <c r="D22" s="308"/>
      <c r="E22" s="308"/>
      <c r="F22" s="308"/>
      <c r="G22" s="308"/>
      <c r="H22" s="308"/>
      <c r="I22" s="308"/>
      <c r="J22" s="308"/>
      <c r="K22" s="303"/>
    </row>
    <row r="23" spans="2:11" ht="15" customHeight="1" x14ac:dyDescent="0.3">
      <c r="B23" s="306"/>
      <c r="C23" s="305" t="s">
        <v>3068</v>
      </c>
      <c r="D23" s="305"/>
      <c r="E23" s="305"/>
      <c r="F23" s="305"/>
      <c r="G23" s="305"/>
      <c r="H23" s="305"/>
      <c r="I23" s="305"/>
      <c r="J23" s="305"/>
      <c r="K23" s="303"/>
    </row>
    <row r="24" spans="2:11" ht="15" customHeight="1" x14ac:dyDescent="0.3">
      <c r="B24" s="306"/>
      <c r="C24" s="305" t="s">
        <v>3069</v>
      </c>
      <c r="D24" s="305"/>
      <c r="E24" s="305"/>
      <c r="F24" s="305"/>
      <c r="G24" s="305"/>
      <c r="H24" s="305"/>
      <c r="I24" s="305"/>
      <c r="J24" s="305"/>
      <c r="K24" s="303"/>
    </row>
    <row r="25" spans="2:11" ht="15" customHeight="1" x14ac:dyDescent="0.3">
      <c r="B25" s="306"/>
      <c r="C25" s="307"/>
      <c r="D25" s="305" t="s">
        <v>3070</v>
      </c>
      <c r="E25" s="305"/>
      <c r="F25" s="305"/>
      <c r="G25" s="305"/>
      <c r="H25" s="305"/>
      <c r="I25" s="305"/>
      <c r="J25" s="305"/>
      <c r="K25" s="303"/>
    </row>
    <row r="26" spans="2:11" ht="15" customHeight="1" x14ac:dyDescent="0.3">
      <c r="B26" s="306"/>
      <c r="C26" s="308"/>
      <c r="D26" s="305" t="s">
        <v>3071</v>
      </c>
      <c r="E26" s="305"/>
      <c r="F26" s="305"/>
      <c r="G26" s="305"/>
      <c r="H26" s="305"/>
      <c r="I26" s="305"/>
      <c r="J26" s="305"/>
      <c r="K26" s="303"/>
    </row>
    <row r="27" spans="2:11" ht="12.75" customHeight="1" x14ac:dyDescent="0.3">
      <c r="B27" s="306"/>
      <c r="C27" s="308"/>
      <c r="D27" s="308"/>
      <c r="E27" s="308"/>
      <c r="F27" s="308"/>
      <c r="G27" s="308"/>
      <c r="H27" s="308"/>
      <c r="I27" s="308"/>
      <c r="J27" s="308"/>
      <c r="K27" s="303"/>
    </row>
    <row r="28" spans="2:11" ht="15" customHeight="1" x14ac:dyDescent="0.3">
      <c r="B28" s="306"/>
      <c r="C28" s="308"/>
      <c r="D28" s="305" t="s">
        <v>3072</v>
      </c>
      <c r="E28" s="305"/>
      <c r="F28" s="305"/>
      <c r="G28" s="305"/>
      <c r="H28" s="305"/>
      <c r="I28" s="305"/>
      <c r="J28" s="305"/>
      <c r="K28" s="303"/>
    </row>
    <row r="29" spans="2:11" ht="15" customHeight="1" x14ac:dyDescent="0.3">
      <c r="B29" s="306"/>
      <c r="C29" s="308"/>
      <c r="D29" s="305" t="s">
        <v>3073</v>
      </c>
      <c r="E29" s="305"/>
      <c r="F29" s="305"/>
      <c r="G29" s="305"/>
      <c r="H29" s="305"/>
      <c r="I29" s="305"/>
      <c r="J29" s="305"/>
      <c r="K29" s="303"/>
    </row>
    <row r="30" spans="2:11" ht="12.75" customHeight="1" x14ac:dyDescent="0.3">
      <c r="B30" s="306"/>
      <c r="C30" s="308"/>
      <c r="D30" s="308"/>
      <c r="E30" s="308"/>
      <c r="F30" s="308"/>
      <c r="G30" s="308"/>
      <c r="H30" s="308"/>
      <c r="I30" s="308"/>
      <c r="J30" s="308"/>
      <c r="K30" s="303"/>
    </row>
    <row r="31" spans="2:11" ht="15" customHeight="1" x14ac:dyDescent="0.3">
      <c r="B31" s="306"/>
      <c r="C31" s="308"/>
      <c r="D31" s="305" t="s">
        <v>3074</v>
      </c>
      <c r="E31" s="305"/>
      <c r="F31" s="305"/>
      <c r="G31" s="305"/>
      <c r="H31" s="305"/>
      <c r="I31" s="305"/>
      <c r="J31" s="305"/>
      <c r="K31" s="303"/>
    </row>
    <row r="32" spans="2:11" ht="15" customHeight="1" x14ac:dyDescent="0.3">
      <c r="B32" s="306"/>
      <c r="C32" s="308"/>
      <c r="D32" s="305" t="s">
        <v>3075</v>
      </c>
      <c r="E32" s="305"/>
      <c r="F32" s="305"/>
      <c r="G32" s="305"/>
      <c r="H32" s="305"/>
      <c r="I32" s="305"/>
      <c r="J32" s="305"/>
      <c r="K32" s="303"/>
    </row>
    <row r="33" spans="2:11" ht="15" customHeight="1" x14ac:dyDescent="0.3">
      <c r="B33" s="306"/>
      <c r="C33" s="308"/>
      <c r="D33" s="305" t="s">
        <v>3076</v>
      </c>
      <c r="E33" s="305"/>
      <c r="F33" s="305"/>
      <c r="G33" s="305"/>
      <c r="H33" s="305"/>
      <c r="I33" s="305"/>
      <c r="J33" s="305"/>
      <c r="K33" s="303"/>
    </row>
    <row r="34" spans="2:11" ht="15" customHeight="1" x14ac:dyDescent="0.3">
      <c r="B34" s="306"/>
      <c r="C34" s="308"/>
      <c r="D34" s="307"/>
      <c r="E34" s="310" t="s">
        <v>152</v>
      </c>
      <c r="F34" s="307"/>
      <c r="G34" s="305" t="s">
        <v>3077</v>
      </c>
      <c r="H34" s="305"/>
      <c r="I34" s="305"/>
      <c r="J34" s="305"/>
      <c r="K34" s="303"/>
    </row>
    <row r="35" spans="2:11" ht="30.75" customHeight="1" x14ac:dyDescent="0.3">
      <c r="B35" s="306"/>
      <c r="C35" s="308"/>
      <c r="D35" s="307"/>
      <c r="E35" s="310" t="s">
        <v>3078</v>
      </c>
      <c r="F35" s="307"/>
      <c r="G35" s="305" t="s">
        <v>3079</v>
      </c>
      <c r="H35" s="305"/>
      <c r="I35" s="305"/>
      <c r="J35" s="305"/>
      <c r="K35" s="303"/>
    </row>
    <row r="36" spans="2:11" ht="15" customHeight="1" x14ac:dyDescent="0.3">
      <c r="B36" s="306"/>
      <c r="C36" s="308"/>
      <c r="D36" s="307"/>
      <c r="E36" s="310" t="s">
        <v>52</v>
      </c>
      <c r="F36" s="307"/>
      <c r="G36" s="305" t="s">
        <v>3080</v>
      </c>
      <c r="H36" s="305"/>
      <c r="I36" s="305"/>
      <c r="J36" s="305"/>
      <c r="K36" s="303"/>
    </row>
    <row r="37" spans="2:11" ht="15" customHeight="1" x14ac:dyDescent="0.3">
      <c r="B37" s="306"/>
      <c r="C37" s="308"/>
      <c r="D37" s="307"/>
      <c r="E37" s="310" t="s">
        <v>153</v>
      </c>
      <c r="F37" s="307"/>
      <c r="G37" s="305" t="s">
        <v>3081</v>
      </c>
      <c r="H37" s="305"/>
      <c r="I37" s="305"/>
      <c r="J37" s="305"/>
      <c r="K37" s="303"/>
    </row>
    <row r="38" spans="2:11" ht="15" customHeight="1" x14ac:dyDescent="0.3">
      <c r="B38" s="306"/>
      <c r="C38" s="308"/>
      <c r="D38" s="307"/>
      <c r="E38" s="310" t="s">
        <v>154</v>
      </c>
      <c r="F38" s="307"/>
      <c r="G38" s="305" t="s">
        <v>3082</v>
      </c>
      <c r="H38" s="305"/>
      <c r="I38" s="305"/>
      <c r="J38" s="305"/>
      <c r="K38" s="303"/>
    </row>
    <row r="39" spans="2:11" ht="15" customHeight="1" x14ac:dyDescent="0.3">
      <c r="B39" s="306"/>
      <c r="C39" s="308"/>
      <c r="D39" s="307"/>
      <c r="E39" s="310" t="s">
        <v>155</v>
      </c>
      <c r="F39" s="307"/>
      <c r="G39" s="305" t="s">
        <v>3083</v>
      </c>
      <c r="H39" s="305"/>
      <c r="I39" s="305"/>
      <c r="J39" s="305"/>
      <c r="K39" s="303"/>
    </row>
    <row r="40" spans="2:11" ht="15" customHeight="1" x14ac:dyDescent="0.3">
      <c r="B40" s="306"/>
      <c r="C40" s="308"/>
      <c r="D40" s="307"/>
      <c r="E40" s="310" t="s">
        <v>3084</v>
      </c>
      <c r="F40" s="307"/>
      <c r="G40" s="305" t="s">
        <v>3085</v>
      </c>
      <c r="H40" s="305"/>
      <c r="I40" s="305"/>
      <c r="J40" s="305"/>
      <c r="K40" s="303"/>
    </row>
    <row r="41" spans="2:11" ht="15" customHeight="1" x14ac:dyDescent="0.3">
      <c r="B41" s="306"/>
      <c r="C41" s="308"/>
      <c r="D41" s="307"/>
      <c r="E41" s="310"/>
      <c r="F41" s="307"/>
      <c r="G41" s="305" t="s">
        <v>3086</v>
      </c>
      <c r="H41" s="305"/>
      <c r="I41" s="305"/>
      <c r="J41" s="305"/>
      <c r="K41" s="303"/>
    </row>
    <row r="42" spans="2:11" ht="15" customHeight="1" x14ac:dyDescent="0.3">
      <c r="B42" s="306"/>
      <c r="C42" s="308"/>
      <c r="D42" s="307"/>
      <c r="E42" s="310" t="s">
        <v>3087</v>
      </c>
      <c r="F42" s="307"/>
      <c r="G42" s="305" t="s">
        <v>3088</v>
      </c>
      <c r="H42" s="305"/>
      <c r="I42" s="305"/>
      <c r="J42" s="305"/>
      <c r="K42" s="303"/>
    </row>
    <row r="43" spans="2:11" ht="15" customHeight="1" x14ac:dyDescent="0.3">
      <c r="B43" s="306"/>
      <c r="C43" s="308"/>
      <c r="D43" s="307"/>
      <c r="E43" s="310" t="s">
        <v>158</v>
      </c>
      <c r="F43" s="307"/>
      <c r="G43" s="305" t="s">
        <v>3089</v>
      </c>
      <c r="H43" s="305"/>
      <c r="I43" s="305"/>
      <c r="J43" s="305"/>
      <c r="K43" s="303"/>
    </row>
    <row r="44" spans="2:11" ht="12.75" customHeight="1" x14ac:dyDescent="0.3">
      <c r="B44" s="306"/>
      <c r="C44" s="308"/>
      <c r="D44" s="307"/>
      <c r="E44" s="307"/>
      <c r="F44" s="307"/>
      <c r="G44" s="307"/>
      <c r="H44" s="307"/>
      <c r="I44" s="307"/>
      <c r="J44" s="307"/>
      <c r="K44" s="303"/>
    </row>
    <row r="45" spans="2:11" ht="15" customHeight="1" x14ac:dyDescent="0.3">
      <c r="B45" s="306"/>
      <c r="C45" s="308"/>
      <c r="D45" s="305" t="s">
        <v>3090</v>
      </c>
      <c r="E45" s="305"/>
      <c r="F45" s="305"/>
      <c r="G45" s="305"/>
      <c r="H45" s="305"/>
      <c r="I45" s="305"/>
      <c r="J45" s="305"/>
      <c r="K45" s="303"/>
    </row>
    <row r="46" spans="2:11" ht="15" customHeight="1" x14ac:dyDescent="0.3">
      <c r="B46" s="306"/>
      <c r="C46" s="308"/>
      <c r="D46" s="308"/>
      <c r="E46" s="305" t="s">
        <v>3091</v>
      </c>
      <c r="F46" s="305"/>
      <c r="G46" s="305"/>
      <c r="H46" s="305"/>
      <c r="I46" s="305"/>
      <c r="J46" s="305"/>
      <c r="K46" s="303"/>
    </row>
    <row r="47" spans="2:11" ht="15" customHeight="1" x14ac:dyDescent="0.3">
      <c r="B47" s="306"/>
      <c r="C47" s="308"/>
      <c r="D47" s="308"/>
      <c r="E47" s="305" t="s">
        <v>3092</v>
      </c>
      <c r="F47" s="305"/>
      <c r="G47" s="305"/>
      <c r="H47" s="305"/>
      <c r="I47" s="305"/>
      <c r="J47" s="305"/>
      <c r="K47" s="303"/>
    </row>
    <row r="48" spans="2:11" ht="15" customHeight="1" x14ac:dyDescent="0.3">
      <c r="B48" s="306"/>
      <c r="C48" s="308"/>
      <c r="D48" s="308"/>
      <c r="E48" s="305" t="s">
        <v>3093</v>
      </c>
      <c r="F48" s="305"/>
      <c r="G48" s="305"/>
      <c r="H48" s="305"/>
      <c r="I48" s="305"/>
      <c r="J48" s="305"/>
      <c r="K48" s="303"/>
    </row>
    <row r="49" spans="2:11" ht="15" customHeight="1" x14ac:dyDescent="0.3">
      <c r="B49" s="306"/>
      <c r="C49" s="308"/>
      <c r="D49" s="305" t="s">
        <v>3094</v>
      </c>
      <c r="E49" s="305"/>
      <c r="F49" s="305"/>
      <c r="G49" s="305"/>
      <c r="H49" s="305"/>
      <c r="I49" s="305"/>
      <c r="J49" s="305"/>
      <c r="K49" s="303"/>
    </row>
    <row r="50" spans="2:11" ht="25.5" customHeight="1" x14ac:dyDescent="0.3">
      <c r="B50" s="301"/>
      <c r="C50" s="302" t="s">
        <v>3095</v>
      </c>
      <c r="D50" s="302"/>
      <c r="E50" s="302"/>
      <c r="F50" s="302"/>
      <c r="G50" s="302"/>
      <c r="H50" s="302"/>
      <c r="I50" s="302"/>
      <c r="J50" s="302"/>
      <c r="K50" s="303"/>
    </row>
    <row r="51" spans="2:11" ht="5.25" customHeight="1" x14ac:dyDescent="0.3">
      <c r="B51" s="301"/>
      <c r="C51" s="304"/>
      <c r="D51" s="304"/>
      <c r="E51" s="304"/>
      <c r="F51" s="304"/>
      <c r="G51" s="304"/>
      <c r="H51" s="304"/>
      <c r="I51" s="304"/>
      <c r="J51" s="304"/>
      <c r="K51" s="303"/>
    </row>
    <row r="52" spans="2:11" ht="15" customHeight="1" x14ac:dyDescent="0.3">
      <c r="B52" s="301"/>
      <c r="C52" s="305" t="s">
        <v>3096</v>
      </c>
      <c r="D52" s="305"/>
      <c r="E52" s="305"/>
      <c r="F52" s="305"/>
      <c r="G52" s="305"/>
      <c r="H52" s="305"/>
      <c r="I52" s="305"/>
      <c r="J52" s="305"/>
      <c r="K52" s="303"/>
    </row>
    <row r="53" spans="2:11" ht="15" customHeight="1" x14ac:dyDescent="0.3">
      <c r="B53" s="301"/>
      <c r="C53" s="305" t="s">
        <v>3097</v>
      </c>
      <c r="D53" s="305"/>
      <c r="E53" s="305"/>
      <c r="F53" s="305"/>
      <c r="G53" s="305"/>
      <c r="H53" s="305"/>
      <c r="I53" s="305"/>
      <c r="J53" s="305"/>
      <c r="K53" s="303"/>
    </row>
    <row r="54" spans="2:11" ht="12.75" customHeight="1" x14ac:dyDescent="0.3">
      <c r="B54" s="301"/>
      <c r="C54" s="307"/>
      <c r="D54" s="307"/>
      <c r="E54" s="307"/>
      <c r="F54" s="307"/>
      <c r="G54" s="307"/>
      <c r="H54" s="307"/>
      <c r="I54" s="307"/>
      <c r="J54" s="307"/>
      <c r="K54" s="303"/>
    </row>
    <row r="55" spans="2:11" ht="15" customHeight="1" x14ac:dyDescent="0.3">
      <c r="B55" s="301"/>
      <c r="C55" s="305" t="s">
        <v>3098</v>
      </c>
      <c r="D55" s="305"/>
      <c r="E55" s="305"/>
      <c r="F55" s="305"/>
      <c r="G55" s="305"/>
      <c r="H55" s="305"/>
      <c r="I55" s="305"/>
      <c r="J55" s="305"/>
      <c r="K55" s="303"/>
    </row>
    <row r="56" spans="2:11" ht="15" customHeight="1" x14ac:dyDescent="0.3">
      <c r="B56" s="301"/>
      <c r="C56" s="308"/>
      <c r="D56" s="305" t="s">
        <v>3099</v>
      </c>
      <c r="E56" s="305"/>
      <c r="F56" s="305"/>
      <c r="G56" s="305"/>
      <c r="H56" s="305"/>
      <c r="I56" s="305"/>
      <c r="J56" s="305"/>
      <c r="K56" s="303"/>
    </row>
    <row r="57" spans="2:11" ht="15" customHeight="1" x14ac:dyDescent="0.3">
      <c r="B57" s="301"/>
      <c r="C57" s="308"/>
      <c r="D57" s="305" t="s">
        <v>3100</v>
      </c>
      <c r="E57" s="305"/>
      <c r="F57" s="305"/>
      <c r="G57" s="305"/>
      <c r="H57" s="305"/>
      <c r="I57" s="305"/>
      <c r="J57" s="305"/>
      <c r="K57" s="303"/>
    </row>
    <row r="58" spans="2:11" ht="15" customHeight="1" x14ac:dyDescent="0.3">
      <c r="B58" s="301"/>
      <c r="C58" s="308"/>
      <c r="D58" s="305" t="s">
        <v>3101</v>
      </c>
      <c r="E58" s="305"/>
      <c r="F58" s="305"/>
      <c r="G58" s="305"/>
      <c r="H58" s="305"/>
      <c r="I58" s="305"/>
      <c r="J58" s="305"/>
      <c r="K58" s="303"/>
    </row>
    <row r="59" spans="2:11" ht="15" customHeight="1" x14ac:dyDescent="0.3">
      <c r="B59" s="301"/>
      <c r="C59" s="308"/>
      <c r="D59" s="305" t="s">
        <v>3102</v>
      </c>
      <c r="E59" s="305"/>
      <c r="F59" s="305"/>
      <c r="G59" s="305"/>
      <c r="H59" s="305"/>
      <c r="I59" s="305"/>
      <c r="J59" s="305"/>
      <c r="K59" s="303"/>
    </row>
    <row r="60" spans="2:11" ht="15" customHeight="1" x14ac:dyDescent="0.3">
      <c r="B60" s="301"/>
      <c r="C60" s="308"/>
      <c r="D60" s="311" t="s">
        <v>3103</v>
      </c>
      <c r="E60" s="311"/>
      <c r="F60" s="311"/>
      <c r="G60" s="311"/>
      <c r="H60" s="311"/>
      <c r="I60" s="311"/>
      <c r="J60" s="311"/>
      <c r="K60" s="303"/>
    </row>
    <row r="61" spans="2:11" ht="15" customHeight="1" x14ac:dyDescent="0.3">
      <c r="B61" s="301"/>
      <c r="C61" s="308"/>
      <c r="D61" s="305" t="s">
        <v>3104</v>
      </c>
      <c r="E61" s="305"/>
      <c r="F61" s="305"/>
      <c r="G61" s="305"/>
      <c r="H61" s="305"/>
      <c r="I61" s="305"/>
      <c r="J61" s="305"/>
      <c r="K61" s="303"/>
    </row>
    <row r="62" spans="2:11" ht="12.75" customHeight="1" x14ac:dyDescent="0.3">
      <c r="B62" s="301"/>
      <c r="C62" s="308"/>
      <c r="D62" s="308"/>
      <c r="E62" s="312"/>
      <c r="F62" s="308"/>
      <c r="G62" s="308"/>
      <c r="H62" s="308"/>
      <c r="I62" s="308"/>
      <c r="J62" s="308"/>
      <c r="K62" s="303"/>
    </row>
    <row r="63" spans="2:11" ht="15" customHeight="1" x14ac:dyDescent="0.3">
      <c r="B63" s="301"/>
      <c r="C63" s="308"/>
      <c r="D63" s="305" t="s">
        <v>3105</v>
      </c>
      <c r="E63" s="305"/>
      <c r="F63" s="305"/>
      <c r="G63" s="305"/>
      <c r="H63" s="305"/>
      <c r="I63" s="305"/>
      <c r="J63" s="305"/>
      <c r="K63" s="303"/>
    </row>
    <row r="64" spans="2:11" ht="15" customHeight="1" x14ac:dyDescent="0.3">
      <c r="B64" s="301"/>
      <c r="C64" s="308"/>
      <c r="D64" s="311" t="s">
        <v>3106</v>
      </c>
      <c r="E64" s="311"/>
      <c r="F64" s="311"/>
      <c r="G64" s="311"/>
      <c r="H64" s="311"/>
      <c r="I64" s="311"/>
      <c r="J64" s="311"/>
      <c r="K64" s="303"/>
    </row>
    <row r="65" spans="2:11" ht="15" customHeight="1" x14ac:dyDescent="0.3">
      <c r="B65" s="301"/>
      <c r="C65" s="308"/>
      <c r="D65" s="305" t="s">
        <v>3107</v>
      </c>
      <c r="E65" s="305"/>
      <c r="F65" s="305"/>
      <c r="G65" s="305"/>
      <c r="H65" s="305"/>
      <c r="I65" s="305"/>
      <c r="J65" s="305"/>
      <c r="K65" s="303"/>
    </row>
    <row r="66" spans="2:11" ht="15" customHeight="1" x14ac:dyDescent="0.3">
      <c r="B66" s="301"/>
      <c r="C66" s="308"/>
      <c r="D66" s="305" t="s">
        <v>3108</v>
      </c>
      <c r="E66" s="305"/>
      <c r="F66" s="305"/>
      <c r="G66" s="305"/>
      <c r="H66" s="305"/>
      <c r="I66" s="305"/>
      <c r="J66" s="305"/>
      <c r="K66" s="303"/>
    </row>
    <row r="67" spans="2:11" ht="15" customHeight="1" x14ac:dyDescent="0.3">
      <c r="B67" s="301"/>
      <c r="C67" s="308"/>
      <c r="D67" s="305" t="s">
        <v>3109</v>
      </c>
      <c r="E67" s="305"/>
      <c r="F67" s="305"/>
      <c r="G67" s="305"/>
      <c r="H67" s="305"/>
      <c r="I67" s="305"/>
      <c r="J67" s="305"/>
      <c r="K67" s="303"/>
    </row>
    <row r="68" spans="2:11" ht="15" customHeight="1" x14ac:dyDescent="0.3">
      <c r="B68" s="301"/>
      <c r="C68" s="308"/>
      <c r="D68" s="305" t="s">
        <v>3110</v>
      </c>
      <c r="E68" s="305"/>
      <c r="F68" s="305"/>
      <c r="G68" s="305"/>
      <c r="H68" s="305"/>
      <c r="I68" s="305"/>
      <c r="J68" s="305"/>
      <c r="K68" s="303"/>
    </row>
    <row r="69" spans="2:11" ht="12.75" customHeight="1" x14ac:dyDescent="0.3">
      <c r="B69" s="313"/>
      <c r="C69" s="314"/>
      <c r="D69" s="314"/>
      <c r="E69" s="314"/>
      <c r="F69" s="314"/>
      <c r="G69" s="314"/>
      <c r="H69" s="314"/>
      <c r="I69" s="314"/>
      <c r="J69" s="314"/>
      <c r="K69" s="315"/>
    </row>
    <row r="70" spans="2:11" ht="18.75" customHeight="1" x14ac:dyDescent="0.3">
      <c r="B70" s="316"/>
      <c r="C70" s="316"/>
      <c r="D70" s="316"/>
      <c r="E70" s="316"/>
      <c r="F70" s="316"/>
      <c r="G70" s="316"/>
      <c r="H70" s="316"/>
      <c r="I70" s="316"/>
      <c r="J70" s="316"/>
      <c r="K70" s="317"/>
    </row>
    <row r="71" spans="2:11" ht="18.75" customHeight="1" x14ac:dyDescent="0.3">
      <c r="B71" s="317"/>
      <c r="C71" s="317"/>
      <c r="D71" s="317"/>
      <c r="E71" s="317"/>
      <c r="F71" s="317"/>
      <c r="G71" s="317"/>
      <c r="H71" s="317"/>
      <c r="I71" s="317"/>
      <c r="J71" s="317"/>
      <c r="K71" s="317"/>
    </row>
    <row r="72" spans="2:11" ht="7.5" customHeight="1" x14ac:dyDescent="0.3">
      <c r="B72" s="318"/>
      <c r="C72" s="319"/>
      <c r="D72" s="319"/>
      <c r="E72" s="319"/>
      <c r="F72" s="319"/>
      <c r="G72" s="319"/>
      <c r="H72" s="319"/>
      <c r="I72" s="319"/>
      <c r="J72" s="319"/>
      <c r="K72" s="320"/>
    </row>
    <row r="73" spans="2:11" ht="45" customHeight="1" x14ac:dyDescent="0.3">
      <c r="B73" s="321"/>
      <c r="C73" s="322" t="s">
        <v>129</v>
      </c>
      <c r="D73" s="322"/>
      <c r="E73" s="322"/>
      <c r="F73" s="322"/>
      <c r="G73" s="322"/>
      <c r="H73" s="322"/>
      <c r="I73" s="322"/>
      <c r="J73" s="322"/>
      <c r="K73" s="323"/>
    </row>
    <row r="74" spans="2:11" ht="17.25" customHeight="1" x14ac:dyDescent="0.3">
      <c r="B74" s="321"/>
      <c r="C74" s="324" t="s">
        <v>3111</v>
      </c>
      <c r="D74" s="324"/>
      <c r="E74" s="324"/>
      <c r="F74" s="324" t="s">
        <v>3112</v>
      </c>
      <c r="G74" s="325"/>
      <c r="H74" s="324" t="s">
        <v>153</v>
      </c>
      <c r="I74" s="324" t="s">
        <v>56</v>
      </c>
      <c r="J74" s="324" t="s">
        <v>3113</v>
      </c>
      <c r="K74" s="323"/>
    </row>
    <row r="75" spans="2:11" ht="17.25" customHeight="1" x14ac:dyDescent="0.3">
      <c r="B75" s="321"/>
      <c r="C75" s="326" t="s">
        <v>3114</v>
      </c>
      <c r="D75" s="326"/>
      <c r="E75" s="326"/>
      <c r="F75" s="327" t="s">
        <v>3115</v>
      </c>
      <c r="G75" s="328"/>
      <c r="H75" s="326"/>
      <c r="I75" s="326"/>
      <c r="J75" s="326" t="s">
        <v>3116</v>
      </c>
      <c r="K75" s="323"/>
    </row>
    <row r="76" spans="2:11" ht="5.25" customHeight="1" x14ac:dyDescent="0.3">
      <c r="B76" s="321"/>
      <c r="C76" s="329"/>
      <c r="D76" s="329"/>
      <c r="E76" s="329"/>
      <c r="F76" s="329"/>
      <c r="G76" s="330"/>
      <c r="H76" s="329"/>
      <c r="I76" s="329"/>
      <c r="J76" s="329"/>
      <c r="K76" s="323"/>
    </row>
    <row r="77" spans="2:11" ht="15" customHeight="1" x14ac:dyDescent="0.3">
      <c r="B77" s="321"/>
      <c r="C77" s="310" t="s">
        <v>52</v>
      </c>
      <c r="D77" s="329"/>
      <c r="E77" s="329"/>
      <c r="F77" s="331" t="s">
        <v>3117</v>
      </c>
      <c r="G77" s="330"/>
      <c r="H77" s="310" t="s">
        <v>3118</v>
      </c>
      <c r="I77" s="310" t="s">
        <v>3119</v>
      </c>
      <c r="J77" s="310">
        <v>20</v>
      </c>
      <c r="K77" s="323"/>
    </row>
    <row r="78" spans="2:11" ht="15" customHeight="1" x14ac:dyDescent="0.3">
      <c r="B78" s="321"/>
      <c r="C78" s="310" t="s">
        <v>3120</v>
      </c>
      <c r="D78" s="310"/>
      <c r="E78" s="310"/>
      <c r="F78" s="331" t="s">
        <v>3117</v>
      </c>
      <c r="G78" s="330"/>
      <c r="H78" s="310" t="s">
        <v>3121</v>
      </c>
      <c r="I78" s="310" t="s">
        <v>3119</v>
      </c>
      <c r="J78" s="310">
        <v>120</v>
      </c>
      <c r="K78" s="323"/>
    </row>
    <row r="79" spans="2:11" ht="15" customHeight="1" x14ac:dyDescent="0.3">
      <c r="B79" s="332"/>
      <c r="C79" s="310" t="s">
        <v>3122</v>
      </c>
      <c r="D79" s="310"/>
      <c r="E79" s="310"/>
      <c r="F79" s="331" t="s">
        <v>3123</v>
      </c>
      <c r="G79" s="330"/>
      <c r="H79" s="310" t="s">
        <v>3124</v>
      </c>
      <c r="I79" s="310" t="s">
        <v>3119</v>
      </c>
      <c r="J79" s="310">
        <v>50</v>
      </c>
      <c r="K79" s="323"/>
    </row>
    <row r="80" spans="2:11" ht="15" customHeight="1" x14ac:dyDescent="0.3">
      <c r="B80" s="332"/>
      <c r="C80" s="310" t="s">
        <v>3125</v>
      </c>
      <c r="D80" s="310"/>
      <c r="E80" s="310"/>
      <c r="F80" s="331" t="s">
        <v>3117</v>
      </c>
      <c r="G80" s="330"/>
      <c r="H80" s="310" t="s">
        <v>3126</v>
      </c>
      <c r="I80" s="310" t="s">
        <v>3127</v>
      </c>
      <c r="J80" s="310"/>
      <c r="K80" s="323"/>
    </row>
    <row r="81" spans="2:11" ht="15" customHeight="1" x14ac:dyDescent="0.3">
      <c r="B81" s="332"/>
      <c r="C81" s="333" t="s">
        <v>3128</v>
      </c>
      <c r="D81" s="333"/>
      <c r="E81" s="333"/>
      <c r="F81" s="334" t="s">
        <v>3123</v>
      </c>
      <c r="G81" s="333"/>
      <c r="H81" s="333" t="s">
        <v>3129</v>
      </c>
      <c r="I81" s="333" t="s">
        <v>3119</v>
      </c>
      <c r="J81" s="333">
        <v>15</v>
      </c>
      <c r="K81" s="323"/>
    </row>
    <row r="82" spans="2:11" ht="15" customHeight="1" x14ac:dyDescent="0.3">
      <c r="B82" s="332"/>
      <c r="C82" s="333" t="s">
        <v>3130</v>
      </c>
      <c r="D82" s="333"/>
      <c r="E82" s="333"/>
      <c r="F82" s="334" t="s">
        <v>3123</v>
      </c>
      <c r="G82" s="333"/>
      <c r="H82" s="333" t="s">
        <v>3131</v>
      </c>
      <c r="I82" s="333" t="s">
        <v>3119</v>
      </c>
      <c r="J82" s="333">
        <v>15</v>
      </c>
      <c r="K82" s="323"/>
    </row>
    <row r="83" spans="2:11" ht="15" customHeight="1" x14ac:dyDescent="0.3">
      <c r="B83" s="332"/>
      <c r="C83" s="333" t="s">
        <v>3132</v>
      </c>
      <c r="D83" s="333"/>
      <c r="E83" s="333"/>
      <c r="F83" s="334" t="s">
        <v>3123</v>
      </c>
      <c r="G83" s="333"/>
      <c r="H83" s="333" t="s">
        <v>3133</v>
      </c>
      <c r="I83" s="333" t="s">
        <v>3119</v>
      </c>
      <c r="J83" s="333">
        <v>20</v>
      </c>
      <c r="K83" s="323"/>
    </row>
    <row r="84" spans="2:11" ht="15" customHeight="1" x14ac:dyDescent="0.3">
      <c r="B84" s="332"/>
      <c r="C84" s="333" t="s">
        <v>3134</v>
      </c>
      <c r="D84" s="333"/>
      <c r="E84" s="333"/>
      <c r="F84" s="334" t="s">
        <v>3123</v>
      </c>
      <c r="G84" s="333"/>
      <c r="H84" s="333" t="s">
        <v>3135</v>
      </c>
      <c r="I84" s="333" t="s">
        <v>3119</v>
      </c>
      <c r="J84" s="333">
        <v>20</v>
      </c>
      <c r="K84" s="323"/>
    </row>
    <row r="85" spans="2:11" ht="15" customHeight="1" x14ac:dyDescent="0.3">
      <c r="B85" s="332"/>
      <c r="C85" s="310" t="s">
        <v>3136</v>
      </c>
      <c r="D85" s="310"/>
      <c r="E85" s="310"/>
      <c r="F85" s="331" t="s">
        <v>3123</v>
      </c>
      <c r="G85" s="330"/>
      <c r="H85" s="310" t="s">
        <v>3137</v>
      </c>
      <c r="I85" s="310" t="s">
        <v>3119</v>
      </c>
      <c r="J85" s="310">
        <v>50</v>
      </c>
      <c r="K85" s="323"/>
    </row>
    <row r="86" spans="2:11" ht="15" customHeight="1" x14ac:dyDescent="0.3">
      <c r="B86" s="332"/>
      <c r="C86" s="310" t="s">
        <v>3138</v>
      </c>
      <c r="D86" s="310"/>
      <c r="E86" s="310"/>
      <c r="F86" s="331" t="s">
        <v>3123</v>
      </c>
      <c r="G86" s="330"/>
      <c r="H86" s="310" t="s">
        <v>3139</v>
      </c>
      <c r="I86" s="310" t="s">
        <v>3119</v>
      </c>
      <c r="J86" s="310">
        <v>20</v>
      </c>
      <c r="K86" s="323"/>
    </row>
    <row r="87" spans="2:11" ht="15" customHeight="1" x14ac:dyDescent="0.3">
      <c r="B87" s="332"/>
      <c r="C87" s="310" t="s">
        <v>3140</v>
      </c>
      <c r="D87" s="310"/>
      <c r="E87" s="310"/>
      <c r="F87" s="331" t="s">
        <v>3123</v>
      </c>
      <c r="G87" s="330"/>
      <c r="H87" s="310" t="s">
        <v>3141</v>
      </c>
      <c r="I87" s="310" t="s">
        <v>3119</v>
      </c>
      <c r="J87" s="310">
        <v>20</v>
      </c>
      <c r="K87" s="323"/>
    </row>
    <row r="88" spans="2:11" ht="15" customHeight="1" x14ac:dyDescent="0.3">
      <c r="B88" s="332"/>
      <c r="C88" s="310" t="s">
        <v>3142</v>
      </c>
      <c r="D88" s="310"/>
      <c r="E88" s="310"/>
      <c r="F88" s="331" t="s">
        <v>3123</v>
      </c>
      <c r="G88" s="330"/>
      <c r="H88" s="310" t="s">
        <v>3143</v>
      </c>
      <c r="I88" s="310" t="s">
        <v>3119</v>
      </c>
      <c r="J88" s="310">
        <v>50</v>
      </c>
      <c r="K88" s="323"/>
    </row>
    <row r="89" spans="2:11" ht="15" customHeight="1" x14ac:dyDescent="0.3">
      <c r="B89" s="332"/>
      <c r="C89" s="310" t="s">
        <v>3144</v>
      </c>
      <c r="D89" s="310"/>
      <c r="E89" s="310"/>
      <c r="F89" s="331" t="s">
        <v>3123</v>
      </c>
      <c r="G89" s="330"/>
      <c r="H89" s="310" t="s">
        <v>3144</v>
      </c>
      <c r="I89" s="310" t="s">
        <v>3119</v>
      </c>
      <c r="J89" s="310">
        <v>50</v>
      </c>
      <c r="K89" s="323"/>
    </row>
    <row r="90" spans="2:11" ht="15" customHeight="1" x14ac:dyDescent="0.3">
      <c r="B90" s="332"/>
      <c r="C90" s="310" t="s">
        <v>159</v>
      </c>
      <c r="D90" s="310"/>
      <c r="E90" s="310"/>
      <c r="F90" s="331" t="s">
        <v>3123</v>
      </c>
      <c r="G90" s="330"/>
      <c r="H90" s="310" t="s">
        <v>3145</v>
      </c>
      <c r="I90" s="310" t="s">
        <v>3119</v>
      </c>
      <c r="J90" s="310">
        <v>255</v>
      </c>
      <c r="K90" s="323"/>
    </row>
    <row r="91" spans="2:11" ht="15" customHeight="1" x14ac:dyDescent="0.3">
      <c r="B91" s="332"/>
      <c r="C91" s="310" t="s">
        <v>3146</v>
      </c>
      <c r="D91" s="310"/>
      <c r="E91" s="310"/>
      <c r="F91" s="331" t="s">
        <v>3117</v>
      </c>
      <c r="G91" s="330"/>
      <c r="H91" s="310" t="s">
        <v>3147</v>
      </c>
      <c r="I91" s="310" t="s">
        <v>3148</v>
      </c>
      <c r="J91" s="310"/>
      <c r="K91" s="323"/>
    </row>
    <row r="92" spans="2:11" ht="15" customHeight="1" x14ac:dyDescent="0.3">
      <c r="B92" s="332"/>
      <c r="C92" s="310" t="s">
        <v>3149</v>
      </c>
      <c r="D92" s="310"/>
      <c r="E92" s="310"/>
      <c r="F92" s="331" t="s">
        <v>3117</v>
      </c>
      <c r="G92" s="330"/>
      <c r="H92" s="310" t="s">
        <v>3150</v>
      </c>
      <c r="I92" s="310" t="s">
        <v>3151</v>
      </c>
      <c r="J92" s="310"/>
      <c r="K92" s="323"/>
    </row>
    <row r="93" spans="2:11" ht="15" customHeight="1" x14ac:dyDescent="0.3">
      <c r="B93" s="332"/>
      <c r="C93" s="310" t="s">
        <v>3152</v>
      </c>
      <c r="D93" s="310"/>
      <c r="E93" s="310"/>
      <c r="F93" s="331" t="s">
        <v>3117</v>
      </c>
      <c r="G93" s="330"/>
      <c r="H93" s="310" t="s">
        <v>3152</v>
      </c>
      <c r="I93" s="310" t="s">
        <v>3151</v>
      </c>
      <c r="J93" s="310"/>
      <c r="K93" s="323"/>
    </row>
    <row r="94" spans="2:11" ht="15" customHeight="1" x14ac:dyDescent="0.3">
      <c r="B94" s="332"/>
      <c r="C94" s="310" t="s">
        <v>37</v>
      </c>
      <c r="D94" s="310"/>
      <c r="E94" s="310"/>
      <c r="F94" s="331" t="s">
        <v>3117</v>
      </c>
      <c r="G94" s="330"/>
      <c r="H94" s="310" t="s">
        <v>3153</v>
      </c>
      <c r="I94" s="310" t="s">
        <v>3151</v>
      </c>
      <c r="J94" s="310"/>
      <c r="K94" s="323"/>
    </row>
    <row r="95" spans="2:11" ht="15" customHeight="1" x14ac:dyDescent="0.3">
      <c r="B95" s="332"/>
      <c r="C95" s="310" t="s">
        <v>47</v>
      </c>
      <c r="D95" s="310"/>
      <c r="E95" s="310"/>
      <c r="F95" s="331" t="s">
        <v>3117</v>
      </c>
      <c r="G95" s="330"/>
      <c r="H95" s="310" t="s">
        <v>3154</v>
      </c>
      <c r="I95" s="310" t="s">
        <v>3151</v>
      </c>
      <c r="J95" s="310"/>
      <c r="K95" s="323"/>
    </row>
    <row r="96" spans="2:11" ht="15" customHeight="1" x14ac:dyDescent="0.3">
      <c r="B96" s="335"/>
      <c r="C96" s="336"/>
      <c r="D96" s="336"/>
      <c r="E96" s="336"/>
      <c r="F96" s="336"/>
      <c r="G96" s="336"/>
      <c r="H96" s="336"/>
      <c r="I96" s="336"/>
      <c r="J96" s="336"/>
      <c r="K96" s="337"/>
    </row>
    <row r="97" spans="2:11" ht="18.75" customHeight="1" x14ac:dyDescent="0.3">
      <c r="B97" s="338"/>
      <c r="C97" s="339"/>
      <c r="D97" s="339"/>
      <c r="E97" s="339"/>
      <c r="F97" s="339"/>
      <c r="G97" s="339"/>
      <c r="H97" s="339"/>
      <c r="I97" s="339"/>
      <c r="J97" s="339"/>
      <c r="K97" s="338"/>
    </row>
    <row r="98" spans="2:11" ht="18.75" customHeight="1" x14ac:dyDescent="0.3">
      <c r="B98" s="317"/>
      <c r="C98" s="317"/>
      <c r="D98" s="317"/>
      <c r="E98" s="317"/>
      <c r="F98" s="317"/>
      <c r="G98" s="317"/>
      <c r="H98" s="317"/>
      <c r="I98" s="317"/>
      <c r="J98" s="317"/>
      <c r="K98" s="317"/>
    </row>
    <row r="99" spans="2:11" ht="7.5" customHeight="1" x14ac:dyDescent="0.3">
      <c r="B99" s="318"/>
      <c r="C99" s="319"/>
      <c r="D99" s="319"/>
      <c r="E99" s="319"/>
      <c r="F99" s="319"/>
      <c r="G99" s="319"/>
      <c r="H99" s="319"/>
      <c r="I99" s="319"/>
      <c r="J99" s="319"/>
      <c r="K99" s="320"/>
    </row>
    <row r="100" spans="2:11" ht="45" customHeight="1" x14ac:dyDescent="0.3">
      <c r="B100" s="321"/>
      <c r="C100" s="322" t="s">
        <v>3155</v>
      </c>
      <c r="D100" s="322"/>
      <c r="E100" s="322"/>
      <c r="F100" s="322"/>
      <c r="G100" s="322"/>
      <c r="H100" s="322"/>
      <c r="I100" s="322"/>
      <c r="J100" s="322"/>
      <c r="K100" s="323"/>
    </row>
    <row r="101" spans="2:11" ht="17.25" customHeight="1" x14ac:dyDescent="0.3">
      <c r="B101" s="321"/>
      <c r="C101" s="324" t="s">
        <v>3111</v>
      </c>
      <c r="D101" s="324"/>
      <c r="E101" s="324"/>
      <c r="F101" s="324" t="s">
        <v>3112</v>
      </c>
      <c r="G101" s="325"/>
      <c r="H101" s="324" t="s">
        <v>153</v>
      </c>
      <c r="I101" s="324" t="s">
        <v>56</v>
      </c>
      <c r="J101" s="324" t="s">
        <v>3113</v>
      </c>
      <c r="K101" s="323"/>
    </row>
    <row r="102" spans="2:11" ht="17.25" customHeight="1" x14ac:dyDescent="0.3">
      <c r="B102" s="321"/>
      <c r="C102" s="326" t="s">
        <v>3114</v>
      </c>
      <c r="D102" s="326"/>
      <c r="E102" s="326"/>
      <c r="F102" s="327" t="s">
        <v>3115</v>
      </c>
      <c r="G102" s="328"/>
      <c r="H102" s="326"/>
      <c r="I102" s="326"/>
      <c r="J102" s="326" t="s">
        <v>3116</v>
      </c>
      <c r="K102" s="323"/>
    </row>
    <row r="103" spans="2:11" ht="5.25" customHeight="1" x14ac:dyDescent="0.3">
      <c r="B103" s="321"/>
      <c r="C103" s="324"/>
      <c r="D103" s="324"/>
      <c r="E103" s="324"/>
      <c r="F103" s="324"/>
      <c r="G103" s="340"/>
      <c r="H103" s="324"/>
      <c r="I103" s="324"/>
      <c r="J103" s="324"/>
      <c r="K103" s="323"/>
    </row>
    <row r="104" spans="2:11" ht="15" customHeight="1" x14ac:dyDescent="0.3">
      <c r="B104" s="321"/>
      <c r="C104" s="310" t="s">
        <v>52</v>
      </c>
      <c r="D104" s="329"/>
      <c r="E104" s="329"/>
      <c r="F104" s="331" t="s">
        <v>3117</v>
      </c>
      <c r="G104" s="340"/>
      <c r="H104" s="310" t="s">
        <v>3156</v>
      </c>
      <c r="I104" s="310" t="s">
        <v>3119</v>
      </c>
      <c r="J104" s="310">
        <v>20</v>
      </c>
      <c r="K104" s="323"/>
    </row>
    <row r="105" spans="2:11" ht="15" customHeight="1" x14ac:dyDescent="0.3">
      <c r="B105" s="321"/>
      <c r="C105" s="310" t="s">
        <v>3120</v>
      </c>
      <c r="D105" s="310"/>
      <c r="E105" s="310"/>
      <c r="F105" s="331" t="s">
        <v>3117</v>
      </c>
      <c r="G105" s="310"/>
      <c r="H105" s="310" t="s">
        <v>3156</v>
      </c>
      <c r="I105" s="310" t="s">
        <v>3119</v>
      </c>
      <c r="J105" s="310">
        <v>120</v>
      </c>
      <c r="K105" s="323"/>
    </row>
    <row r="106" spans="2:11" ht="15" customHeight="1" x14ac:dyDescent="0.3">
      <c r="B106" s="332"/>
      <c r="C106" s="310" t="s">
        <v>3122</v>
      </c>
      <c r="D106" s="310"/>
      <c r="E106" s="310"/>
      <c r="F106" s="331" t="s">
        <v>3123</v>
      </c>
      <c r="G106" s="310"/>
      <c r="H106" s="310" t="s">
        <v>3156</v>
      </c>
      <c r="I106" s="310" t="s">
        <v>3119</v>
      </c>
      <c r="J106" s="310">
        <v>50</v>
      </c>
      <c r="K106" s="323"/>
    </row>
    <row r="107" spans="2:11" ht="15" customHeight="1" x14ac:dyDescent="0.3">
      <c r="B107" s="332"/>
      <c r="C107" s="310" t="s">
        <v>3125</v>
      </c>
      <c r="D107" s="310"/>
      <c r="E107" s="310"/>
      <c r="F107" s="331" t="s">
        <v>3117</v>
      </c>
      <c r="G107" s="310"/>
      <c r="H107" s="310" t="s">
        <v>3156</v>
      </c>
      <c r="I107" s="310" t="s">
        <v>3127</v>
      </c>
      <c r="J107" s="310"/>
      <c r="K107" s="323"/>
    </row>
    <row r="108" spans="2:11" ht="15" customHeight="1" x14ac:dyDescent="0.3">
      <c r="B108" s="332"/>
      <c r="C108" s="310" t="s">
        <v>3136</v>
      </c>
      <c r="D108" s="310"/>
      <c r="E108" s="310"/>
      <c r="F108" s="331" t="s">
        <v>3123</v>
      </c>
      <c r="G108" s="310"/>
      <c r="H108" s="310" t="s">
        <v>3156</v>
      </c>
      <c r="I108" s="310" t="s">
        <v>3119</v>
      </c>
      <c r="J108" s="310">
        <v>50</v>
      </c>
      <c r="K108" s="323"/>
    </row>
    <row r="109" spans="2:11" ht="15" customHeight="1" x14ac:dyDescent="0.3">
      <c r="B109" s="332"/>
      <c r="C109" s="310" t="s">
        <v>3144</v>
      </c>
      <c r="D109" s="310"/>
      <c r="E109" s="310"/>
      <c r="F109" s="331" t="s">
        <v>3123</v>
      </c>
      <c r="G109" s="310"/>
      <c r="H109" s="310" t="s">
        <v>3156</v>
      </c>
      <c r="I109" s="310" t="s">
        <v>3119</v>
      </c>
      <c r="J109" s="310">
        <v>50</v>
      </c>
      <c r="K109" s="323"/>
    </row>
    <row r="110" spans="2:11" ht="15" customHeight="1" x14ac:dyDescent="0.3">
      <c r="B110" s="332"/>
      <c r="C110" s="310" t="s">
        <v>3142</v>
      </c>
      <c r="D110" s="310"/>
      <c r="E110" s="310"/>
      <c r="F110" s="331" t="s">
        <v>3123</v>
      </c>
      <c r="G110" s="310"/>
      <c r="H110" s="310" t="s">
        <v>3156</v>
      </c>
      <c r="I110" s="310" t="s">
        <v>3119</v>
      </c>
      <c r="J110" s="310">
        <v>50</v>
      </c>
      <c r="K110" s="323"/>
    </row>
    <row r="111" spans="2:11" ht="15" customHeight="1" x14ac:dyDescent="0.3">
      <c r="B111" s="332"/>
      <c r="C111" s="310" t="s">
        <v>52</v>
      </c>
      <c r="D111" s="310"/>
      <c r="E111" s="310"/>
      <c r="F111" s="331" t="s">
        <v>3117</v>
      </c>
      <c r="G111" s="310"/>
      <c r="H111" s="310" t="s">
        <v>3157</v>
      </c>
      <c r="I111" s="310" t="s">
        <v>3119</v>
      </c>
      <c r="J111" s="310">
        <v>20</v>
      </c>
      <c r="K111" s="323"/>
    </row>
    <row r="112" spans="2:11" ht="15" customHeight="1" x14ac:dyDescent="0.3">
      <c r="B112" s="332"/>
      <c r="C112" s="310" t="s">
        <v>3158</v>
      </c>
      <c r="D112" s="310"/>
      <c r="E112" s="310"/>
      <c r="F112" s="331" t="s">
        <v>3117</v>
      </c>
      <c r="G112" s="310"/>
      <c r="H112" s="310" t="s">
        <v>3159</v>
      </c>
      <c r="I112" s="310" t="s">
        <v>3119</v>
      </c>
      <c r="J112" s="310">
        <v>120</v>
      </c>
      <c r="K112" s="323"/>
    </row>
    <row r="113" spans="2:11" ht="15" customHeight="1" x14ac:dyDescent="0.3">
      <c r="B113" s="332"/>
      <c r="C113" s="310" t="s">
        <v>37</v>
      </c>
      <c r="D113" s="310"/>
      <c r="E113" s="310"/>
      <c r="F113" s="331" t="s">
        <v>3117</v>
      </c>
      <c r="G113" s="310"/>
      <c r="H113" s="310" t="s">
        <v>3160</v>
      </c>
      <c r="I113" s="310" t="s">
        <v>3151</v>
      </c>
      <c r="J113" s="310"/>
      <c r="K113" s="323"/>
    </row>
    <row r="114" spans="2:11" ht="15" customHeight="1" x14ac:dyDescent="0.3">
      <c r="B114" s="332"/>
      <c r="C114" s="310" t="s">
        <v>47</v>
      </c>
      <c r="D114" s="310"/>
      <c r="E114" s="310"/>
      <c r="F114" s="331" t="s">
        <v>3117</v>
      </c>
      <c r="G114" s="310"/>
      <c r="H114" s="310" t="s">
        <v>3161</v>
      </c>
      <c r="I114" s="310" t="s">
        <v>3151</v>
      </c>
      <c r="J114" s="310"/>
      <c r="K114" s="323"/>
    </row>
    <row r="115" spans="2:11" ht="15" customHeight="1" x14ac:dyDescent="0.3">
      <c r="B115" s="332"/>
      <c r="C115" s="310" t="s">
        <v>56</v>
      </c>
      <c r="D115" s="310"/>
      <c r="E115" s="310"/>
      <c r="F115" s="331" t="s">
        <v>3117</v>
      </c>
      <c r="G115" s="310"/>
      <c r="H115" s="310" t="s">
        <v>3162</v>
      </c>
      <c r="I115" s="310" t="s">
        <v>3163</v>
      </c>
      <c r="J115" s="310"/>
      <c r="K115" s="323"/>
    </row>
    <row r="116" spans="2:11" ht="15" customHeight="1" x14ac:dyDescent="0.3">
      <c r="B116" s="335"/>
      <c r="C116" s="341"/>
      <c r="D116" s="341"/>
      <c r="E116" s="341"/>
      <c r="F116" s="341"/>
      <c r="G116" s="341"/>
      <c r="H116" s="341"/>
      <c r="I116" s="341"/>
      <c r="J116" s="341"/>
      <c r="K116" s="337"/>
    </row>
    <row r="117" spans="2:11" ht="18.75" customHeight="1" x14ac:dyDescent="0.3">
      <c r="B117" s="342"/>
      <c r="C117" s="307"/>
      <c r="D117" s="307"/>
      <c r="E117" s="307"/>
      <c r="F117" s="343"/>
      <c r="G117" s="307"/>
      <c r="H117" s="307"/>
      <c r="I117" s="307"/>
      <c r="J117" s="307"/>
      <c r="K117" s="342"/>
    </row>
    <row r="118" spans="2:11" ht="18.75" customHeight="1" x14ac:dyDescent="0.3">
      <c r="B118" s="317"/>
      <c r="C118" s="317"/>
      <c r="D118" s="317"/>
      <c r="E118" s="317"/>
      <c r="F118" s="317"/>
      <c r="G118" s="317"/>
      <c r="H118" s="317"/>
      <c r="I118" s="317"/>
      <c r="J118" s="317"/>
      <c r="K118" s="317"/>
    </row>
    <row r="119" spans="2:11" ht="7.5" customHeight="1" x14ac:dyDescent="0.3">
      <c r="B119" s="344"/>
      <c r="C119" s="345"/>
      <c r="D119" s="345"/>
      <c r="E119" s="345"/>
      <c r="F119" s="345"/>
      <c r="G119" s="345"/>
      <c r="H119" s="345"/>
      <c r="I119" s="345"/>
      <c r="J119" s="345"/>
      <c r="K119" s="346"/>
    </row>
    <row r="120" spans="2:11" ht="45" customHeight="1" x14ac:dyDescent="0.3">
      <c r="B120" s="347"/>
      <c r="C120" s="299" t="s">
        <v>3164</v>
      </c>
      <c r="D120" s="299"/>
      <c r="E120" s="299"/>
      <c r="F120" s="299"/>
      <c r="G120" s="299"/>
      <c r="H120" s="299"/>
      <c r="I120" s="299"/>
      <c r="J120" s="299"/>
      <c r="K120" s="348"/>
    </row>
    <row r="121" spans="2:11" ht="17.25" customHeight="1" x14ac:dyDescent="0.3">
      <c r="B121" s="349"/>
      <c r="C121" s="324" t="s">
        <v>3111</v>
      </c>
      <c r="D121" s="324"/>
      <c r="E121" s="324"/>
      <c r="F121" s="324" t="s">
        <v>3112</v>
      </c>
      <c r="G121" s="325"/>
      <c r="H121" s="324" t="s">
        <v>153</v>
      </c>
      <c r="I121" s="324" t="s">
        <v>56</v>
      </c>
      <c r="J121" s="324" t="s">
        <v>3113</v>
      </c>
      <c r="K121" s="350"/>
    </row>
    <row r="122" spans="2:11" ht="17.25" customHeight="1" x14ac:dyDescent="0.3">
      <c r="B122" s="349"/>
      <c r="C122" s="326" t="s">
        <v>3114</v>
      </c>
      <c r="D122" s="326"/>
      <c r="E122" s="326"/>
      <c r="F122" s="327" t="s">
        <v>3115</v>
      </c>
      <c r="G122" s="328"/>
      <c r="H122" s="326"/>
      <c r="I122" s="326"/>
      <c r="J122" s="326" t="s">
        <v>3116</v>
      </c>
      <c r="K122" s="350"/>
    </row>
    <row r="123" spans="2:11" ht="5.25" customHeight="1" x14ac:dyDescent="0.3">
      <c r="B123" s="351"/>
      <c r="C123" s="329"/>
      <c r="D123" s="329"/>
      <c r="E123" s="329"/>
      <c r="F123" s="329"/>
      <c r="G123" s="310"/>
      <c r="H123" s="329"/>
      <c r="I123" s="329"/>
      <c r="J123" s="329"/>
      <c r="K123" s="352"/>
    </row>
    <row r="124" spans="2:11" ht="15" customHeight="1" x14ac:dyDescent="0.3">
      <c r="B124" s="351"/>
      <c r="C124" s="310" t="s">
        <v>3120</v>
      </c>
      <c r="D124" s="329"/>
      <c r="E124" s="329"/>
      <c r="F124" s="331" t="s">
        <v>3117</v>
      </c>
      <c r="G124" s="310"/>
      <c r="H124" s="310" t="s">
        <v>3156</v>
      </c>
      <c r="I124" s="310" t="s">
        <v>3119</v>
      </c>
      <c r="J124" s="310">
        <v>120</v>
      </c>
      <c r="K124" s="353"/>
    </row>
    <row r="125" spans="2:11" ht="15" customHeight="1" x14ac:dyDescent="0.3">
      <c r="B125" s="351"/>
      <c r="C125" s="310" t="s">
        <v>3165</v>
      </c>
      <c r="D125" s="310"/>
      <c r="E125" s="310"/>
      <c r="F125" s="331" t="s">
        <v>3117</v>
      </c>
      <c r="G125" s="310"/>
      <c r="H125" s="310" t="s">
        <v>3166</v>
      </c>
      <c r="I125" s="310" t="s">
        <v>3119</v>
      </c>
      <c r="J125" s="310" t="s">
        <v>3167</v>
      </c>
      <c r="K125" s="353"/>
    </row>
    <row r="126" spans="2:11" ht="15" customHeight="1" x14ac:dyDescent="0.3">
      <c r="B126" s="351"/>
      <c r="C126" s="310" t="s">
        <v>3066</v>
      </c>
      <c r="D126" s="310"/>
      <c r="E126" s="310"/>
      <c r="F126" s="331" t="s">
        <v>3117</v>
      </c>
      <c r="G126" s="310"/>
      <c r="H126" s="310" t="s">
        <v>3168</v>
      </c>
      <c r="I126" s="310" t="s">
        <v>3119</v>
      </c>
      <c r="J126" s="310" t="s">
        <v>3167</v>
      </c>
      <c r="K126" s="353"/>
    </row>
    <row r="127" spans="2:11" ht="15" customHeight="1" x14ac:dyDescent="0.3">
      <c r="B127" s="351"/>
      <c r="C127" s="310" t="s">
        <v>3128</v>
      </c>
      <c r="D127" s="310"/>
      <c r="E127" s="310"/>
      <c r="F127" s="331" t="s">
        <v>3123</v>
      </c>
      <c r="G127" s="310"/>
      <c r="H127" s="310" t="s">
        <v>3129</v>
      </c>
      <c r="I127" s="310" t="s">
        <v>3119</v>
      </c>
      <c r="J127" s="310">
        <v>15</v>
      </c>
      <c r="K127" s="353"/>
    </row>
    <row r="128" spans="2:11" ht="15" customHeight="1" x14ac:dyDescent="0.3">
      <c r="B128" s="351"/>
      <c r="C128" s="333" t="s">
        <v>3130</v>
      </c>
      <c r="D128" s="333"/>
      <c r="E128" s="333"/>
      <c r="F128" s="334" t="s">
        <v>3123</v>
      </c>
      <c r="G128" s="333"/>
      <c r="H128" s="333" t="s">
        <v>3131</v>
      </c>
      <c r="I128" s="333" t="s">
        <v>3119</v>
      </c>
      <c r="J128" s="333">
        <v>15</v>
      </c>
      <c r="K128" s="353"/>
    </row>
    <row r="129" spans="2:11" ht="15" customHeight="1" x14ac:dyDescent="0.3">
      <c r="B129" s="351"/>
      <c r="C129" s="333" t="s">
        <v>3132</v>
      </c>
      <c r="D129" s="333"/>
      <c r="E129" s="333"/>
      <c r="F129" s="334" t="s">
        <v>3123</v>
      </c>
      <c r="G129" s="333"/>
      <c r="H129" s="333" t="s">
        <v>3133</v>
      </c>
      <c r="I129" s="333" t="s">
        <v>3119</v>
      </c>
      <c r="J129" s="333">
        <v>20</v>
      </c>
      <c r="K129" s="353"/>
    </row>
    <row r="130" spans="2:11" ht="15" customHeight="1" x14ac:dyDescent="0.3">
      <c r="B130" s="351"/>
      <c r="C130" s="333" t="s">
        <v>3134</v>
      </c>
      <c r="D130" s="333"/>
      <c r="E130" s="333"/>
      <c r="F130" s="334" t="s">
        <v>3123</v>
      </c>
      <c r="G130" s="333"/>
      <c r="H130" s="333" t="s">
        <v>3135</v>
      </c>
      <c r="I130" s="333" t="s">
        <v>3119</v>
      </c>
      <c r="J130" s="333">
        <v>20</v>
      </c>
      <c r="K130" s="353"/>
    </row>
    <row r="131" spans="2:11" ht="15" customHeight="1" x14ac:dyDescent="0.3">
      <c r="B131" s="351"/>
      <c r="C131" s="310" t="s">
        <v>3122</v>
      </c>
      <c r="D131" s="310"/>
      <c r="E131" s="310"/>
      <c r="F131" s="331" t="s">
        <v>3123</v>
      </c>
      <c r="G131" s="310"/>
      <c r="H131" s="310" t="s">
        <v>3156</v>
      </c>
      <c r="I131" s="310" t="s">
        <v>3119</v>
      </c>
      <c r="J131" s="310">
        <v>50</v>
      </c>
      <c r="K131" s="353"/>
    </row>
    <row r="132" spans="2:11" ht="15" customHeight="1" x14ac:dyDescent="0.3">
      <c r="B132" s="351"/>
      <c r="C132" s="310" t="s">
        <v>3136</v>
      </c>
      <c r="D132" s="310"/>
      <c r="E132" s="310"/>
      <c r="F132" s="331" t="s">
        <v>3123</v>
      </c>
      <c r="G132" s="310"/>
      <c r="H132" s="310" t="s">
        <v>3156</v>
      </c>
      <c r="I132" s="310" t="s">
        <v>3119</v>
      </c>
      <c r="J132" s="310">
        <v>50</v>
      </c>
      <c r="K132" s="353"/>
    </row>
    <row r="133" spans="2:11" ht="15" customHeight="1" x14ac:dyDescent="0.3">
      <c r="B133" s="351"/>
      <c r="C133" s="310" t="s">
        <v>3142</v>
      </c>
      <c r="D133" s="310"/>
      <c r="E133" s="310"/>
      <c r="F133" s="331" t="s">
        <v>3123</v>
      </c>
      <c r="G133" s="310"/>
      <c r="H133" s="310" t="s">
        <v>3156</v>
      </c>
      <c r="I133" s="310" t="s">
        <v>3119</v>
      </c>
      <c r="J133" s="310">
        <v>50</v>
      </c>
      <c r="K133" s="353"/>
    </row>
    <row r="134" spans="2:11" ht="15" customHeight="1" x14ac:dyDescent="0.3">
      <c r="B134" s="351"/>
      <c r="C134" s="310" t="s">
        <v>3144</v>
      </c>
      <c r="D134" s="310"/>
      <c r="E134" s="310"/>
      <c r="F134" s="331" t="s">
        <v>3123</v>
      </c>
      <c r="G134" s="310"/>
      <c r="H134" s="310" t="s">
        <v>3156</v>
      </c>
      <c r="I134" s="310" t="s">
        <v>3119</v>
      </c>
      <c r="J134" s="310">
        <v>50</v>
      </c>
      <c r="K134" s="353"/>
    </row>
    <row r="135" spans="2:11" ht="15" customHeight="1" x14ac:dyDescent="0.3">
      <c r="B135" s="351"/>
      <c r="C135" s="310" t="s">
        <v>159</v>
      </c>
      <c r="D135" s="310"/>
      <c r="E135" s="310"/>
      <c r="F135" s="331" t="s">
        <v>3123</v>
      </c>
      <c r="G135" s="310"/>
      <c r="H135" s="310" t="s">
        <v>3169</v>
      </c>
      <c r="I135" s="310" t="s">
        <v>3119</v>
      </c>
      <c r="J135" s="310">
        <v>255</v>
      </c>
      <c r="K135" s="353"/>
    </row>
    <row r="136" spans="2:11" ht="15" customHeight="1" x14ac:dyDescent="0.3">
      <c r="B136" s="351"/>
      <c r="C136" s="310" t="s">
        <v>3146</v>
      </c>
      <c r="D136" s="310"/>
      <c r="E136" s="310"/>
      <c r="F136" s="331" t="s">
        <v>3117</v>
      </c>
      <c r="G136" s="310"/>
      <c r="H136" s="310" t="s">
        <v>3170</v>
      </c>
      <c r="I136" s="310" t="s">
        <v>3148</v>
      </c>
      <c r="J136" s="310"/>
      <c r="K136" s="353"/>
    </row>
    <row r="137" spans="2:11" ht="15" customHeight="1" x14ac:dyDescent="0.3">
      <c r="B137" s="351"/>
      <c r="C137" s="310" t="s">
        <v>3149</v>
      </c>
      <c r="D137" s="310"/>
      <c r="E137" s="310"/>
      <c r="F137" s="331" t="s">
        <v>3117</v>
      </c>
      <c r="G137" s="310"/>
      <c r="H137" s="310" t="s">
        <v>3171</v>
      </c>
      <c r="I137" s="310" t="s">
        <v>3151</v>
      </c>
      <c r="J137" s="310"/>
      <c r="K137" s="353"/>
    </row>
    <row r="138" spans="2:11" ht="15" customHeight="1" x14ac:dyDescent="0.3">
      <c r="B138" s="351"/>
      <c r="C138" s="310" t="s">
        <v>3152</v>
      </c>
      <c r="D138" s="310"/>
      <c r="E138" s="310"/>
      <c r="F138" s="331" t="s">
        <v>3117</v>
      </c>
      <c r="G138" s="310"/>
      <c r="H138" s="310" t="s">
        <v>3152</v>
      </c>
      <c r="I138" s="310" t="s">
        <v>3151</v>
      </c>
      <c r="J138" s="310"/>
      <c r="K138" s="353"/>
    </row>
    <row r="139" spans="2:11" ht="15" customHeight="1" x14ac:dyDescent="0.3">
      <c r="B139" s="351"/>
      <c r="C139" s="310" t="s">
        <v>37</v>
      </c>
      <c r="D139" s="310"/>
      <c r="E139" s="310"/>
      <c r="F139" s="331" t="s">
        <v>3117</v>
      </c>
      <c r="G139" s="310"/>
      <c r="H139" s="310" t="s">
        <v>3172</v>
      </c>
      <c r="I139" s="310" t="s">
        <v>3151</v>
      </c>
      <c r="J139" s="310"/>
      <c r="K139" s="353"/>
    </row>
    <row r="140" spans="2:11" ht="15" customHeight="1" x14ac:dyDescent="0.3">
      <c r="B140" s="351"/>
      <c r="C140" s="310" t="s">
        <v>3173</v>
      </c>
      <c r="D140" s="310"/>
      <c r="E140" s="310"/>
      <c r="F140" s="331" t="s">
        <v>3117</v>
      </c>
      <c r="G140" s="310"/>
      <c r="H140" s="310" t="s">
        <v>3174</v>
      </c>
      <c r="I140" s="310" t="s">
        <v>3151</v>
      </c>
      <c r="J140" s="310"/>
      <c r="K140" s="353"/>
    </row>
    <row r="141" spans="2:11" ht="15" customHeight="1" x14ac:dyDescent="0.3">
      <c r="B141" s="354"/>
      <c r="C141" s="355"/>
      <c r="D141" s="355"/>
      <c r="E141" s="355"/>
      <c r="F141" s="355"/>
      <c r="G141" s="355"/>
      <c r="H141" s="355"/>
      <c r="I141" s="355"/>
      <c r="J141" s="355"/>
      <c r="K141" s="356"/>
    </row>
    <row r="142" spans="2:11" ht="18.75" customHeight="1" x14ac:dyDescent="0.3">
      <c r="B142" s="307"/>
      <c r="C142" s="307"/>
      <c r="D142" s="307"/>
      <c r="E142" s="307"/>
      <c r="F142" s="343"/>
      <c r="G142" s="307"/>
      <c r="H142" s="307"/>
      <c r="I142" s="307"/>
      <c r="J142" s="307"/>
      <c r="K142" s="307"/>
    </row>
    <row r="143" spans="2:11" ht="18.75" customHeight="1" x14ac:dyDescent="0.3">
      <c r="B143" s="317"/>
      <c r="C143" s="317"/>
      <c r="D143" s="317"/>
      <c r="E143" s="317"/>
      <c r="F143" s="317"/>
      <c r="G143" s="317"/>
      <c r="H143" s="317"/>
      <c r="I143" s="317"/>
      <c r="J143" s="317"/>
      <c r="K143" s="317"/>
    </row>
    <row r="144" spans="2:11" ht="7.5" customHeight="1" x14ac:dyDescent="0.3">
      <c r="B144" s="318"/>
      <c r="C144" s="319"/>
      <c r="D144" s="319"/>
      <c r="E144" s="319"/>
      <c r="F144" s="319"/>
      <c r="G144" s="319"/>
      <c r="H144" s="319"/>
      <c r="I144" s="319"/>
      <c r="J144" s="319"/>
      <c r="K144" s="320"/>
    </row>
    <row r="145" spans="2:11" ht="45" customHeight="1" x14ac:dyDescent="0.3">
      <c r="B145" s="321"/>
      <c r="C145" s="322" t="s">
        <v>3175</v>
      </c>
      <c r="D145" s="322"/>
      <c r="E145" s="322"/>
      <c r="F145" s="322"/>
      <c r="G145" s="322"/>
      <c r="H145" s="322"/>
      <c r="I145" s="322"/>
      <c r="J145" s="322"/>
      <c r="K145" s="323"/>
    </row>
    <row r="146" spans="2:11" ht="17.25" customHeight="1" x14ac:dyDescent="0.3">
      <c r="B146" s="321"/>
      <c r="C146" s="324" t="s">
        <v>3111</v>
      </c>
      <c r="D146" s="324"/>
      <c r="E146" s="324"/>
      <c r="F146" s="324" t="s">
        <v>3112</v>
      </c>
      <c r="G146" s="325"/>
      <c r="H146" s="324" t="s">
        <v>153</v>
      </c>
      <c r="I146" s="324" t="s">
        <v>56</v>
      </c>
      <c r="J146" s="324" t="s">
        <v>3113</v>
      </c>
      <c r="K146" s="323"/>
    </row>
    <row r="147" spans="2:11" ht="17.25" customHeight="1" x14ac:dyDescent="0.3">
      <c r="B147" s="321"/>
      <c r="C147" s="326" t="s">
        <v>3114</v>
      </c>
      <c r="D147" s="326"/>
      <c r="E147" s="326"/>
      <c r="F147" s="327" t="s">
        <v>3115</v>
      </c>
      <c r="G147" s="328"/>
      <c r="H147" s="326"/>
      <c r="I147" s="326"/>
      <c r="J147" s="326" t="s">
        <v>3116</v>
      </c>
      <c r="K147" s="323"/>
    </row>
    <row r="148" spans="2:11" ht="5.25" customHeight="1" x14ac:dyDescent="0.3">
      <c r="B148" s="332"/>
      <c r="C148" s="329"/>
      <c r="D148" s="329"/>
      <c r="E148" s="329"/>
      <c r="F148" s="329"/>
      <c r="G148" s="330"/>
      <c r="H148" s="329"/>
      <c r="I148" s="329"/>
      <c r="J148" s="329"/>
      <c r="K148" s="353"/>
    </row>
    <row r="149" spans="2:11" ht="15" customHeight="1" x14ac:dyDescent="0.3">
      <c r="B149" s="332"/>
      <c r="C149" s="357" t="s">
        <v>3120</v>
      </c>
      <c r="D149" s="310"/>
      <c r="E149" s="310"/>
      <c r="F149" s="358" t="s">
        <v>3117</v>
      </c>
      <c r="G149" s="310"/>
      <c r="H149" s="357" t="s">
        <v>3156</v>
      </c>
      <c r="I149" s="357" t="s">
        <v>3119</v>
      </c>
      <c r="J149" s="357">
        <v>120</v>
      </c>
      <c r="K149" s="353"/>
    </row>
    <row r="150" spans="2:11" ht="15" customHeight="1" x14ac:dyDescent="0.3">
      <c r="B150" s="332"/>
      <c r="C150" s="357" t="s">
        <v>3165</v>
      </c>
      <c r="D150" s="310"/>
      <c r="E150" s="310"/>
      <c r="F150" s="358" t="s">
        <v>3117</v>
      </c>
      <c r="G150" s="310"/>
      <c r="H150" s="357" t="s">
        <v>3176</v>
      </c>
      <c r="I150" s="357" t="s">
        <v>3119</v>
      </c>
      <c r="J150" s="357" t="s">
        <v>3167</v>
      </c>
      <c r="K150" s="353"/>
    </row>
    <row r="151" spans="2:11" ht="15" customHeight="1" x14ac:dyDescent="0.3">
      <c r="B151" s="332"/>
      <c r="C151" s="357" t="s">
        <v>3066</v>
      </c>
      <c r="D151" s="310"/>
      <c r="E151" s="310"/>
      <c r="F151" s="358" t="s">
        <v>3117</v>
      </c>
      <c r="G151" s="310"/>
      <c r="H151" s="357" t="s">
        <v>3177</v>
      </c>
      <c r="I151" s="357" t="s">
        <v>3119</v>
      </c>
      <c r="J151" s="357" t="s">
        <v>3167</v>
      </c>
      <c r="K151" s="353"/>
    </row>
    <row r="152" spans="2:11" ht="15" customHeight="1" x14ac:dyDescent="0.3">
      <c r="B152" s="332"/>
      <c r="C152" s="357" t="s">
        <v>3122</v>
      </c>
      <c r="D152" s="310"/>
      <c r="E152" s="310"/>
      <c r="F152" s="358" t="s">
        <v>3123</v>
      </c>
      <c r="G152" s="310"/>
      <c r="H152" s="357" t="s">
        <v>3156</v>
      </c>
      <c r="I152" s="357" t="s">
        <v>3119</v>
      </c>
      <c r="J152" s="357">
        <v>50</v>
      </c>
      <c r="K152" s="353"/>
    </row>
    <row r="153" spans="2:11" ht="15" customHeight="1" x14ac:dyDescent="0.3">
      <c r="B153" s="332"/>
      <c r="C153" s="357" t="s">
        <v>3125</v>
      </c>
      <c r="D153" s="310"/>
      <c r="E153" s="310"/>
      <c r="F153" s="358" t="s">
        <v>3117</v>
      </c>
      <c r="G153" s="310"/>
      <c r="H153" s="357" t="s">
        <v>3156</v>
      </c>
      <c r="I153" s="357" t="s">
        <v>3127</v>
      </c>
      <c r="J153" s="357"/>
      <c r="K153" s="353"/>
    </row>
    <row r="154" spans="2:11" ht="15" customHeight="1" x14ac:dyDescent="0.3">
      <c r="B154" s="332"/>
      <c r="C154" s="357" t="s">
        <v>3136</v>
      </c>
      <c r="D154" s="310"/>
      <c r="E154" s="310"/>
      <c r="F154" s="358" t="s">
        <v>3123</v>
      </c>
      <c r="G154" s="310"/>
      <c r="H154" s="357" t="s">
        <v>3156</v>
      </c>
      <c r="I154" s="357" t="s">
        <v>3119</v>
      </c>
      <c r="J154" s="357">
        <v>50</v>
      </c>
      <c r="K154" s="353"/>
    </row>
    <row r="155" spans="2:11" ht="15" customHeight="1" x14ac:dyDescent="0.3">
      <c r="B155" s="332"/>
      <c r="C155" s="357" t="s">
        <v>3144</v>
      </c>
      <c r="D155" s="310"/>
      <c r="E155" s="310"/>
      <c r="F155" s="358" t="s">
        <v>3123</v>
      </c>
      <c r="G155" s="310"/>
      <c r="H155" s="357" t="s">
        <v>3156</v>
      </c>
      <c r="I155" s="357" t="s">
        <v>3119</v>
      </c>
      <c r="J155" s="357">
        <v>50</v>
      </c>
      <c r="K155" s="353"/>
    </row>
    <row r="156" spans="2:11" ht="15" customHeight="1" x14ac:dyDescent="0.3">
      <c r="B156" s="332"/>
      <c r="C156" s="357" t="s">
        <v>3142</v>
      </c>
      <c r="D156" s="310"/>
      <c r="E156" s="310"/>
      <c r="F156" s="358" t="s">
        <v>3123</v>
      </c>
      <c r="G156" s="310"/>
      <c r="H156" s="357" t="s">
        <v>3156</v>
      </c>
      <c r="I156" s="357" t="s">
        <v>3119</v>
      </c>
      <c r="J156" s="357">
        <v>50</v>
      </c>
      <c r="K156" s="353"/>
    </row>
    <row r="157" spans="2:11" ht="15" customHeight="1" x14ac:dyDescent="0.3">
      <c r="B157" s="332"/>
      <c r="C157" s="357" t="s">
        <v>137</v>
      </c>
      <c r="D157" s="310"/>
      <c r="E157" s="310"/>
      <c r="F157" s="358" t="s">
        <v>3117</v>
      </c>
      <c r="G157" s="310"/>
      <c r="H157" s="357" t="s">
        <v>3178</v>
      </c>
      <c r="I157" s="357" t="s">
        <v>3119</v>
      </c>
      <c r="J157" s="357" t="s">
        <v>3179</v>
      </c>
      <c r="K157" s="353"/>
    </row>
    <row r="158" spans="2:11" ht="15" customHeight="1" x14ac:dyDescent="0.3">
      <c r="B158" s="332"/>
      <c r="C158" s="357" t="s">
        <v>3180</v>
      </c>
      <c r="D158" s="310"/>
      <c r="E158" s="310"/>
      <c r="F158" s="358" t="s">
        <v>3117</v>
      </c>
      <c r="G158" s="310"/>
      <c r="H158" s="357" t="s">
        <v>3181</v>
      </c>
      <c r="I158" s="357" t="s">
        <v>3151</v>
      </c>
      <c r="J158" s="357"/>
      <c r="K158" s="353"/>
    </row>
    <row r="159" spans="2:11" ht="15" customHeight="1" x14ac:dyDescent="0.3">
      <c r="B159" s="359"/>
      <c r="C159" s="341"/>
      <c r="D159" s="341"/>
      <c r="E159" s="341"/>
      <c r="F159" s="341"/>
      <c r="G159" s="341"/>
      <c r="H159" s="341"/>
      <c r="I159" s="341"/>
      <c r="J159" s="341"/>
      <c r="K159" s="360"/>
    </row>
    <row r="160" spans="2:11" ht="18.75" customHeight="1" x14ac:dyDescent="0.3">
      <c r="B160" s="307"/>
      <c r="C160" s="310"/>
      <c r="D160" s="310"/>
      <c r="E160" s="310"/>
      <c r="F160" s="331"/>
      <c r="G160" s="310"/>
      <c r="H160" s="310"/>
      <c r="I160" s="310"/>
      <c r="J160" s="310"/>
      <c r="K160" s="307"/>
    </row>
    <row r="161" spans="2:11" ht="18.75" customHeight="1" x14ac:dyDescent="0.3">
      <c r="B161" s="317"/>
      <c r="C161" s="317"/>
      <c r="D161" s="317"/>
      <c r="E161" s="317"/>
      <c r="F161" s="317"/>
      <c r="G161" s="317"/>
      <c r="H161" s="317"/>
      <c r="I161" s="317"/>
      <c r="J161" s="317"/>
      <c r="K161" s="317"/>
    </row>
    <row r="162" spans="2:11" ht="7.5" customHeight="1" x14ac:dyDescent="0.3">
      <c r="B162" s="294"/>
      <c r="C162" s="295"/>
      <c r="D162" s="295"/>
      <c r="E162" s="295"/>
      <c r="F162" s="295"/>
      <c r="G162" s="295"/>
      <c r="H162" s="295"/>
      <c r="I162" s="295"/>
      <c r="J162" s="295"/>
      <c r="K162" s="296"/>
    </row>
    <row r="163" spans="2:11" ht="45" customHeight="1" x14ac:dyDescent="0.3">
      <c r="B163" s="298"/>
      <c r="C163" s="299" t="s">
        <v>3182</v>
      </c>
      <c r="D163" s="299"/>
      <c r="E163" s="299"/>
      <c r="F163" s="299"/>
      <c r="G163" s="299"/>
      <c r="H163" s="299"/>
      <c r="I163" s="299"/>
      <c r="J163" s="299"/>
      <c r="K163" s="300"/>
    </row>
    <row r="164" spans="2:11" ht="17.25" customHeight="1" x14ac:dyDescent="0.3">
      <c r="B164" s="298"/>
      <c r="C164" s="324" t="s">
        <v>3111</v>
      </c>
      <c r="D164" s="324"/>
      <c r="E164" s="324"/>
      <c r="F164" s="324" t="s">
        <v>3112</v>
      </c>
      <c r="G164" s="361"/>
      <c r="H164" s="362" t="s">
        <v>153</v>
      </c>
      <c r="I164" s="362" t="s">
        <v>56</v>
      </c>
      <c r="J164" s="324" t="s">
        <v>3113</v>
      </c>
      <c r="K164" s="300"/>
    </row>
    <row r="165" spans="2:11" ht="17.25" customHeight="1" x14ac:dyDescent="0.3">
      <c r="B165" s="301"/>
      <c r="C165" s="326" t="s">
        <v>3114</v>
      </c>
      <c r="D165" s="326"/>
      <c r="E165" s="326"/>
      <c r="F165" s="327" t="s">
        <v>3115</v>
      </c>
      <c r="G165" s="363"/>
      <c r="H165" s="364"/>
      <c r="I165" s="364"/>
      <c r="J165" s="326" t="s">
        <v>3116</v>
      </c>
      <c r="K165" s="303"/>
    </row>
    <row r="166" spans="2:11" ht="5.25" customHeight="1" x14ac:dyDescent="0.3">
      <c r="B166" s="332"/>
      <c r="C166" s="329"/>
      <c r="D166" s="329"/>
      <c r="E166" s="329"/>
      <c r="F166" s="329"/>
      <c r="G166" s="330"/>
      <c r="H166" s="329"/>
      <c r="I166" s="329"/>
      <c r="J166" s="329"/>
      <c r="K166" s="353"/>
    </row>
    <row r="167" spans="2:11" ht="15" customHeight="1" x14ac:dyDescent="0.3">
      <c r="B167" s="332"/>
      <c r="C167" s="310" t="s">
        <v>3120</v>
      </c>
      <c r="D167" s="310"/>
      <c r="E167" s="310"/>
      <c r="F167" s="331" t="s">
        <v>3117</v>
      </c>
      <c r="G167" s="310"/>
      <c r="H167" s="310" t="s">
        <v>3156</v>
      </c>
      <c r="I167" s="310" t="s">
        <v>3119</v>
      </c>
      <c r="J167" s="310">
        <v>120</v>
      </c>
      <c r="K167" s="353"/>
    </row>
    <row r="168" spans="2:11" ht="15" customHeight="1" x14ac:dyDescent="0.3">
      <c r="B168" s="332"/>
      <c r="C168" s="310" t="s">
        <v>3165</v>
      </c>
      <c r="D168" s="310"/>
      <c r="E168" s="310"/>
      <c r="F168" s="331" t="s">
        <v>3117</v>
      </c>
      <c r="G168" s="310"/>
      <c r="H168" s="310" t="s">
        <v>3166</v>
      </c>
      <c r="I168" s="310" t="s">
        <v>3119</v>
      </c>
      <c r="J168" s="310" t="s">
        <v>3167</v>
      </c>
      <c r="K168" s="353"/>
    </row>
    <row r="169" spans="2:11" ht="15" customHeight="1" x14ac:dyDescent="0.3">
      <c r="B169" s="332"/>
      <c r="C169" s="310" t="s">
        <v>3066</v>
      </c>
      <c r="D169" s="310"/>
      <c r="E169" s="310"/>
      <c r="F169" s="331" t="s">
        <v>3117</v>
      </c>
      <c r="G169" s="310"/>
      <c r="H169" s="310" t="s">
        <v>3183</v>
      </c>
      <c r="I169" s="310" t="s">
        <v>3119</v>
      </c>
      <c r="J169" s="310" t="s">
        <v>3167</v>
      </c>
      <c r="K169" s="353"/>
    </row>
    <row r="170" spans="2:11" ht="15" customHeight="1" x14ac:dyDescent="0.3">
      <c r="B170" s="332"/>
      <c r="C170" s="310" t="s">
        <v>3122</v>
      </c>
      <c r="D170" s="310"/>
      <c r="E170" s="310"/>
      <c r="F170" s="331" t="s">
        <v>3123</v>
      </c>
      <c r="G170" s="310"/>
      <c r="H170" s="310" t="s">
        <v>3183</v>
      </c>
      <c r="I170" s="310" t="s">
        <v>3119</v>
      </c>
      <c r="J170" s="310">
        <v>50</v>
      </c>
      <c r="K170" s="353"/>
    </row>
    <row r="171" spans="2:11" ht="15" customHeight="1" x14ac:dyDescent="0.3">
      <c r="B171" s="332"/>
      <c r="C171" s="310" t="s">
        <v>3125</v>
      </c>
      <c r="D171" s="310"/>
      <c r="E171" s="310"/>
      <c r="F171" s="331" t="s">
        <v>3117</v>
      </c>
      <c r="G171" s="310"/>
      <c r="H171" s="310" t="s">
        <v>3183</v>
      </c>
      <c r="I171" s="310" t="s">
        <v>3127</v>
      </c>
      <c r="J171" s="310"/>
      <c r="K171" s="353"/>
    </row>
    <row r="172" spans="2:11" ht="15" customHeight="1" x14ac:dyDescent="0.3">
      <c r="B172" s="332"/>
      <c r="C172" s="310" t="s">
        <v>3136</v>
      </c>
      <c r="D172" s="310"/>
      <c r="E172" s="310"/>
      <c r="F172" s="331" t="s">
        <v>3123</v>
      </c>
      <c r="G172" s="310"/>
      <c r="H172" s="310" t="s">
        <v>3183</v>
      </c>
      <c r="I172" s="310" t="s">
        <v>3119</v>
      </c>
      <c r="J172" s="310">
        <v>50</v>
      </c>
      <c r="K172" s="353"/>
    </row>
    <row r="173" spans="2:11" ht="15" customHeight="1" x14ac:dyDescent="0.3">
      <c r="B173" s="332"/>
      <c r="C173" s="310" t="s">
        <v>3144</v>
      </c>
      <c r="D173" s="310"/>
      <c r="E173" s="310"/>
      <c r="F173" s="331" t="s">
        <v>3123</v>
      </c>
      <c r="G173" s="310"/>
      <c r="H173" s="310" t="s">
        <v>3183</v>
      </c>
      <c r="I173" s="310" t="s">
        <v>3119</v>
      </c>
      <c r="J173" s="310">
        <v>50</v>
      </c>
      <c r="K173" s="353"/>
    </row>
    <row r="174" spans="2:11" ht="15" customHeight="1" x14ac:dyDescent="0.3">
      <c r="B174" s="332"/>
      <c r="C174" s="310" t="s">
        <v>3142</v>
      </c>
      <c r="D174" s="310"/>
      <c r="E174" s="310"/>
      <c r="F174" s="331" t="s">
        <v>3123</v>
      </c>
      <c r="G174" s="310"/>
      <c r="H174" s="310" t="s">
        <v>3183</v>
      </c>
      <c r="I174" s="310" t="s">
        <v>3119</v>
      </c>
      <c r="J174" s="310">
        <v>50</v>
      </c>
      <c r="K174" s="353"/>
    </row>
    <row r="175" spans="2:11" ht="15" customHeight="1" x14ac:dyDescent="0.3">
      <c r="B175" s="332"/>
      <c r="C175" s="310" t="s">
        <v>152</v>
      </c>
      <c r="D175" s="310"/>
      <c r="E175" s="310"/>
      <c r="F175" s="331" t="s">
        <v>3117</v>
      </c>
      <c r="G175" s="310"/>
      <c r="H175" s="310" t="s">
        <v>3184</v>
      </c>
      <c r="I175" s="310" t="s">
        <v>3185</v>
      </c>
      <c r="J175" s="310"/>
      <c r="K175" s="353"/>
    </row>
    <row r="176" spans="2:11" ht="15" customHeight="1" x14ac:dyDescent="0.3">
      <c r="B176" s="332"/>
      <c r="C176" s="310" t="s">
        <v>56</v>
      </c>
      <c r="D176" s="310"/>
      <c r="E176" s="310"/>
      <c r="F176" s="331" t="s">
        <v>3117</v>
      </c>
      <c r="G176" s="310"/>
      <c r="H176" s="310" t="s">
        <v>3186</v>
      </c>
      <c r="I176" s="310" t="s">
        <v>3187</v>
      </c>
      <c r="J176" s="310">
        <v>1</v>
      </c>
      <c r="K176" s="353"/>
    </row>
    <row r="177" spans="2:11" ht="15" customHeight="1" x14ac:dyDescent="0.3">
      <c r="B177" s="332"/>
      <c r="C177" s="310" t="s">
        <v>52</v>
      </c>
      <c r="D177" s="310"/>
      <c r="E177" s="310"/>
      <c r="F177" s="331" t="s">
        <v>3117</v>
      </c>
      <c r="G177" s="310"/>
      <c r="H177" s="310" t="s">
        <v>3188</v>
      </c>
      <c r="I177" s="310" t="s">
        <v>3119</v>
      </c>
      <c r="J177" s="310">
        <v>20</v>
      </c>
      <c r="K177" s="353"/>
    </row>
    <row r="178" spans="2:11" ht="15" customHeight="1" x14ac:dyDescent="0.3">
      <c r="B178" s="332"/>
      <c r="C178" s="310" t="s">
        <v>153</v>
      </c>
      <c r="D178" s="310"/>
      <c r="E178" s="310"/>
      <c r="F178" s="331" t="s">
        <v>3117</v>
      </c>
      <c r="G178" s="310"/>
      <c r="H178" s="310" t="s">
        <v>3189</v>
      </c>
      <c r="I178" s="310" t="s">
        <v>3119</v>
      </c>
      <c r="J178" s="310">
        <v>255</v>
      </c>
      <c r="K178" s="353"/>
    </row>
    <row r="179" spans="2:11" ht="15" customHeight="1" x14ac:dyDescent="0.3">
      <c r="B179" s="332"/>
      <c r="C179" s="310" t="s">
        <v>154</v>
      </c>
      <c r="D179" s="310"/>
      <c r="E179" s="310"/>
      <c r="F179" s="331" t="s">
        <v>3117</v>
      </c>
      <c r="G179" s="310"/>
      <c r="H179" s="310" t="s">
        <v>3082</v>
      </c>
      <c r="I179" s="310" t="s">
        <v>3119</v>
      </c>
      <c r="J179" s="310">
        <v>10</v>
      </c>
      <c r="K179" s="353"/>
    </row>
    <row r="180" spans="2:11" ht="15" customHeight="1" x14ac:dyDescent="0.3">
      <c r="B180" s="332"/>
      <c r="C180" s="310" t="s">
        <v>155</v>
      </c>
      <c r="D180" s="310"/>
      <c r="E180" s="310"/>
      <c r="F180" s="331" t="s">
        <v>3117</v>
      </c>
      <c r="G180" s="310"/>
      <c r="H180" s="310" t="s">
        <v>3190</v>
      </c>
      <c r="I180" s="310" t="s">
        <v>3151</v>
      </c>
      <c r="J180" s="310"/>
      <c r="K180" s="353"/>
    </row>
    <row r="181" spans="2:11" ht="15" customHeight="1" x14ac:dyDescent="0.3">
      <c r="B181" s="332"/>
      <c r="C181" s="310" t="s">
        <v>3191</v>
      </c>
      <c r="D181" s="310"/>
      <c r="E181" s="310"/>
      <c r="F181" s="331" t="s">
        <v>3117</v>
      </c>
      <c r="G181" s="310"/>
      <c r="H181" s="310" t="s">
        <v>3192</v>
      </c>
      <c r="I181" s="310" t="s">
        <v>3151</v>
      </c>
      <c r="J181" s="310"/>
      <c r="K181" s="353"/>
    </row>
    <row r="182" spans="2:11" ht="15" customHeight="1" x14ac:dyDescent="0.3">
      <c r="B182" s="332"/>
      <c r="C182" s="310" t="s">
        <v>3180</v>
      </c>
      <c r="D182" s="310"/>
      <c r="E182" s="310"/>
      <c r="F182" s="331" t="s">
        <v>3117</v>
      </c>
      <c r="G182" s="310"/>
      <c r="H182" s="310" t="s">
        <v>3193</v>
      </c>
      <c r="I182" s="310" t="s">
        <v>3151</v>
      </c>
      <c r="J182" s="310"/>
      <c r="K182" s="353"/>
    </row>
    <row r="183" spans="2:11" ht="15" customHeight="1" x14ac:dyDescent="0.3">
      <c r="B183" s="332"/>
      <c r="C183" s="310" t="s">
        <v>158</v>
      </c>
      <c r="D183" s="310"/>
      <c r="E183" s="310"/>
      <c r="F183" s="331" t="s">
        <v>3123</v>
      </c>
      <c r="G183" s="310"/>
      <c r="H183" s="310" t="s">
        <v>3194</v>
      </c>
      <c r="I183" s="310" t="s">
        <v>3119</v>
      </c>
      <c r="J183" s="310">
        <v>50</v>
      </c>
      <c r="K183" s="353"/>
    </row>
    <row r="184" spans="2:11" ht="15" customHeight="1" x14ac:dyDescent="0.3">
      <c r="B184" s="332"/>
      <c r="C184" s="310" t="s">
        <v>3195</v>
      </c>
      <c r="D184" s="310"/>
      <c r="E184" s="310"/>
      <c r="F184" s="331" t="s">
        <v>3123</v>
      </c>
      <c r="G184" s="310"/>
      <c r="H184" s="310" t="s">
        <v>3196</v>
      </c>
      <c r="I184" s="310" t="s">
        <v>3197</v>
      </c>
      <c r="J184" s="310"/>
      <c r="K184" s="353"/>
    </row>
    <row r="185" spans="2:11" ht="15" customHeight="1" x14ac:dyDescent="0.3">
      <c r="B185" s="332"/>
      <c r="C185" s="310" t="s">
        <v>3198</v>
      </c>
      <c r="D185" s="310"/>
      <c r="E185" s="310"/>
      <c r="F185" s="331" t="s">
        <v>3123</v>
      </c>
      <c r="G185" s="310"/>
      <c r="H185" s="310" t="s">
        <v>3199</v>
      </c>
      <c r="I185" s="310" t="s">
        <v>3197</v>
      </c>
      <c r="J185" s="310"/>
      <c r="K185" s="353"/>
    </row>
    <row r="186" spans="2:11" ht="15" customHeight="1" x14ac:dyDescent="0.3">
      <c r="B186" s="332"/>
      <c r="C186" s="310" t="s">
        <v>3200</v>
      </c>
      <c r="D186" s="310"/>
      <c r="E186" s="310"/>
      <c r="F186" s="331" t="s">
        <v>3123</v>
      </c>
      <c r="G186" s="310"/>
      <c r="H186" s="310" t="s">
        <v>3201</v>
      </c>
      <c r="I186" s="310" t="s">
        <v>3197</v>
      </c>
      <c r="J186" s="310"/>
      <c r="K186" s="353"/>
    </row>
    <row r="187" spans="2:11" ht="15" customHeight="1" x14ac:dyDescent="0.3">
      <c r="B187" s="332"/>
      <c r="C187" s="365" t="s">
        <v>3202</v>
      </c>
      <c r="D187" s="310"/>
      <c r="E187" s="310"/>
      <c r="F187" s="331" t="s">
        <v>3123</v>
      </c>
      <c r="G187" s="310"/>
      <c r="H187" s="310" t="s">
        <v>3203</v>
      </c>
      <c r="I187" s="310" t="s">
        <v>3204</v>
      </c>
      <c r="J187" s="366" t="s">
        <v>3205</v>
      </c>
      <c r="K187" s="353"/>
    </row>
    <row r="188" spans="2:11" ht="15" customHeight="1" x14ac:dyDescent="0.3">
      <c r="B188" s="332"/>
      <c r="C188" s="316" t="s">
        <v>41</v>
      </c>
      <c r="D188" s="310"/>
      <c r="E188" s="310"/>
      <c r="F188" s="331" t="s">
        <v>3117</v>
      </c>
      <c r="G188" s="310"/>
      <c r="H188" s="307" t="s">
        <v>3206</v>
      </c>
      <c r="I188" s="310" t="s">
        <v>3207</v>
      </c>
      <c r="J188" s="310"/>
      <c r="K188" s="353"/>
    </row>
    <row r="189" spans="2:11" ht="15" customHeight="1" x14ac:dyDescent="0.3">
      <c r="B189" s="332"/>
      <c r="C189" s="316" t="s">
        <v>3208</v>
      </c>
      <c r="D189" s="310"/>
      <c r="E189" s="310"/>
      <c r="F189" s="331" t="s">
        <v>3117</v>
      </c>
      <c r="G189" s="310"/>
      <c r="H189" s="310" t="s">
        <v>3209</v>
      </c>
      <c r="I189" s="310" t="s">
        <v>3151</v>
      </c>
      <c r="J189" s="310"/>
      <c r="K189" s="353"/>
    </row>
    <row r="190" spans="2:11" ht="15" customHeight="1" x14ac:dyDescent="0.3">
      <c r="B190" s="332"/>
      <c r="C190" s="316" t="s">
        <v>3210</v>
      </c>
      <c r="D190" s="310"/>
      <c r="E190" s="310"/>
      <c r="F190" s="331" t="s">
        <v>3117</v>
      </c>
      <c r="G190" s="310"/>
      <c r="H190" s="310" t="s">
        <v>3211</v>
      </c>
      <c r="I190" s="310" t="s">
        <v>3151</v>
      </c>
      <c r="J190" s="310"/>
      <c r="K190" s="353"/>
    </row>
    <row r="191" spans="2:11" ht="15" customHeight="1" x14ac:dyDescent="0.3">
      <c r="B191" s="332"/>
      <c r="C191" s="316" t="s">
        <v>3212</v>
      </c>
      <c r="D191" s="310"/>
      <c r="E191" s="310"/>
      <c r="F191" s="331" t="s">
        <v>3123</v>
      </c>
      <c r="G191" s="310"/>
      <c r="H191" s="310" t="s">
        <v>3213</v>
      </c>
      <c r="I191" s="310" t="s">
        <v>3151</v>
      </c>
      <c r="J191" s="310"/>
      <c r="K191" s="353"/>
    </row>
    <row r="192" spans="2:11" ht="15" customHeight="1" x14ac:dyDescent="0.3">
      <c r="B192" s="359"/>
      <c r="C192" s="367"/>
      <c r="D192" s="341"/>
      <c r="E192" s="341"/>
      <c r="F192" s="341"/>
      <c r="G192" s="341"/>
      <c r="H192" s="341"/>
      <c r="I192" s="341"/>
      <c r="J192" s="341"/>
      <c r="K192" s="360"/>
    </row>
    <row r="193" spans="2:11" ht="18.75" customHeight="1" x14ac:dyDescent="0.3">
      <c r="B193" s="307"/>
      <c r="C193" s="310"/>
      <c r="D193" s="310"/>
      <c r="E193" s="310"/>
      <c r="F193" s="331"/>
      <c r="G193" s="310"/>
      <c r="H193" s="310"/>
      <c r="I193" s="310"/>
      <c r="J193" s="310"/>
      <c r="K193" s="307"/>
    </row>
    <row r="194" spans="2:11" ht="18.75" customHeight="1" x14ac:dyDescent="0.3">
      <c r="B194" s="307"/>
      <c r="C194" s="310"/>
      <c r="D194" s="310"/>
      <c r="E194" s="310"/>
      <c r="F194" s="331"/>
      <c r="G194" s="310"/>
      <c r="H194" s="310"/>
      <c r="I194" s="310"/>
      <c r="J194" s="310"/>
      <c r="K194" s="307"/>
    </row>
    <row r="195" spans="2:11" ht="18.75" customHeight="1" x14ac:dyDescent="0.3">
      <c r="B195" s="317"/>
      <c r="C195" s="317"/>
      <c r="D195" s="317"/>
      <c r="E195" s="317"/>
      <c r="F195" s="317"/>
      <c r="G195" s="317"/>
      <c r="H195" s="317"/>
      <c r="I195" s="317"/>
      <c r="J195" s="317"/>
      <c r="K195" s="317"/>
    </row>
    <row r="196" spans="2:11" x14ac:dyDescent="0.3">
      <c r="B196" s="294"/>
      <c r="C196" s="295"/>
      <c r="D196" s="295"/>
      <c r="E196" s="295"/>
      <c r="F196" s="295"/>
      <c r="G196" s="295"/>
      <c r="H196" s="295"/>
      <c r="I196" s="295"/>
      <c r="J196" s="295"/>
      <c r="K196" s="296"/>
    </row>
    <row r="197" spans="2:11" ht="21" x14ac:dyDescent="0.3">
      <c r="B197" s="298"/>
      <c r="C197" s="299" t="s">
        <v>3214</v>
      </c>
      <c r="D197" s="299"/>
      <c r="E197" s="299"/>
      <c r="F197" s="299"/>
      <c r="G197" s="299"/>
      <c r="H197" s="299"/>
      <c r="I197" s="299"/>
      <c r="J197" s="299"/>
      <c r="K197" s="300"/>
    </row>
    <row r="198" spans="2:11" ht="25.5" customHeight="1" x14ac:dyDescent="0.3">
      <c r="B198" s="298"/>
      <c r="C198" s="368" t="s">
        <v>3215</v>
      </c>
      <c r="D198" s="368"/>
      <c r="E198" s="368"/>
      <c r="F198" s="368" t="s">
        <v>3216</v>
      </c>
      <c r="G198" s="369"/>
      <c r="H198" s="370" t="s">
        <v>3217</v>
      </c>
      <c r="I198" s="370"/>
      <c r="J198" s="370"/>
      <c r="K198" s="300"/>
    </row>
    <row r="199" spans="2:11" ht="5.25" customHeight="1" x14ac:dyDescent="0.3">
      <c r="B199" s="332"/>
      <c r="C199" s="329"/>
      <c r="D199" s="329"/>
      <c r="E199" s="329"/>
      <c r="F199" s="329"/>
      <c r="G199" s="310"/>
      <c r="H199" s="329"/>
      <c r="I199" s="329"/>
      <c r="J199" s="329"/>
      <c r="K199" s="353"/>
    </row>
    <row r="200" spans="2:11" ht="15" customHeight="1" x14ac:dyDescent="0.3">
      <c r="B200" s="332"/>
      <c r="C200" s="310" t="s">
        <v>3207</v>
      </c>
      <c r="D200" s="310"/>
      <c r="E200" s="310"/>
      <c r="F200" s="331" t="s">
        <v>42</v>
      </c>
      <c r="G200" s="310"/>
      <c r="H200" s="371" t="s">
        <v>3218</v>
      </c>
      <c r="I200" s="371"/>
      <c r="J200" s="371"/>
      <c r="K200" s="353"/>
    </row>
    <row r="201" spans="2:11" ht="15" customHeight="1" x14ac:dyDescent="0.3">
      <c r="B201" s="332"/>
      <c r="C201" s="338"/>
      <c r="D201" s="310"/>
      <c r="E201" s="310"/>
      <c r="F201" s="331" t="s">
        <v>43</v>
      </c>
      <c r="G201" s="310"/>
      <c r="H201" s="371" t="s">
        <v>3219</v>
      </c>
      <c r="I201" s="371"/>
      <c r="J201" s="371"/>
      <c r="K201" s="353"/>
    </row>
    <row r="202" spans="2:11" ht="15" customHeight="1" x14ac:dyDescent="0.3">
      <c r="B202" s="332"/>
      <c r="C202" s="338"/>
      <c r="D202" s="310"/>
      <c r="E202" s="310"/>
      <c r="F202" s="331" t="s">
        <v>46</v>
      </c>
      <c r="G202" s="310"/>
      <c r="H202" s="371" t="s">
        <v>3220</v>
      </c>
      <c r="I202" s="371"/>
      <c r="J202" s="371"/>
      <c r="K202" s="353"/>
    </row>
    <row r="203" spans="2:11" ht="15" customHeight="1" x14ac:dyDescent="0.3">
      <c r="B203" s="332"/>
      <c r="C203" s="310"/>
      <c r="D203" s="310"/>
      <c r="E203" s="310"/>
      <c r="F203" s="331" t="s">
        <v>44</v>
      </c>
      <c r="G203" s="310"/>
      <c r="H203" s="371" t="s">
        <v>3221</v>
      </c>
      <c r="I203" s="371"/>
      <c r="J203" s="371"/>
      <c r="K203" s="353"/>
    </row>
    <row r="204" spans="2:11" ht="15" customHeight="1" x14ac:dyDescent="0.3">
      <c r="B204" s="332"/>
      <c r="C204" s="310"/>
      <c r="D204" s="310"/>
      <c r="E204" s="310"/>
      <c r="F204" s="331" t="s">
        <v>45</v>
      </c>
      <c r="G204" s="310"/>
      <c r="H204" s="371" t="s">
        <v>3222</v>
      </c>
      <c r="I204" s="371"/>
      <c r="J204" s="371"/>
      <c r="K204" s="353"/>
    </row>
    <row r="205" spans="2:11" ht="15" customHeight="1" x14ac:dyDescent="0.3">
      <c r="B205" s="332"/>
      <c r="C205" s="310"/>
      <c r="D205" s="310"/>
      <c r="E205" s="310"/>
      <c r="F205" s="331"/>
      <c r="G205" s="310"/>
      <c r="H205" s="310"/>
      <c r="I205" s="310"/>
      <c r="J205" s="310"/>
      <c r="K205" s="353"/>
    </row>
    <row r="206" spans="2:11" ht="15" customHeight="1" x14ac:dyDescent="0.3">
      <c r="B206" s="332"/>
      <c r="C206" s="310" t="s">
        <v>3163</v>
      </c>
      <c r="D206" s="310"/>
      <c r="E206" s="310"/>
      <c r="F206" s="331" t="s">
        <v>80</v>
      </c>
      <c r="G206" s="310"/>
      <c r="H206" s="371" t="s">
        <v>3223</v>
      </c>
      <c r="I206" s="371"/>
      <c r="J206" s="371"/>
      <c r="K206" s="353"/>
    </row>
    <row r="207" spans="2:11" ht="15" customHeight="1" x14ac:dyDescent="0.3">
      <c r="B207" s="332"/>
      <c r="C207" s="338"/>
      <c r="D207" s="310"/>
      <c r="E207" s="310"/>
      <c r="F207" s="331" t="s">
        <v>3060</v>
      </c>
      <c r="G207" s="310"/>
      <c r="H207" s="371" t="s">
        <v>3061</v>
      </c>
      <c r="I207" s="371"/>
      <c r="J207" s="371"/>
      <c r="K207" s="353"/>
    </row>
    <row r="208" spans="2:11" ht="15" customHeight="1" x14ac:dyDescent="0.3">
      <c r="B208" s="332"/>
      <c r="C208" s="310"/>
      <c r="D208" s="310"/>
      <c r="E208" s="310"/>
      <c r="F208" s="331" t="s">
        <v>3058</v>
      </c>
      <c r="G208" s="310"/>
      <c r="H208" s="371" t="s">
        <v>3224</v>
      </c>
      <c r="I208" s="371"/>
      <c r="J208" s="371"/>
      <c r="K208" s="353"/>
    </row>
    <row r="209" spans="2:11" ht="15" customHeight="1" x14ac:dyDescent="0.3">
      <c r="B209" s="372"/>
      <c r="C209" s="338"/>
      <c r="D209" s="338"/>
      <c r="E209" s="338"/>
      <c r="F209" s="331" t="s">
        <v>3062</v>
      </c>
      <c r="G209" s="316"/>
      <c r="H209" s="373" t="s">
        <v>3063</v>
      </c>
      <c r="I209" s="373"/>
      <c r="J209" s="373"/>
      <c r="K209" s="374"/>
    </row>
    <row r="210" spans="2:11" ht="15" customHeight="1" x14ac:dyDescent="0.3">
      <c r="B210" s="372"/>
      <c r="C210" s="338"/>
      <c r="D210" s="338"/>
      <c r="E210" s="338"/>
      <c r="F210" s="331" t="s">
        <v>3064</v>
      </c>
      <c r="G210" s="316"/>
      <c r="H210" s="373" t="s">
        <v>3225</v>
      </c>
      <c r="I210" s="373"/>
      <c r="J210" s="373"/>
      <c r="K210" s="374"/>
    </row>
    <row r="211" spans="2:11" ht="15" customHeight="1" x14ac:dyDescent="0.3">
      <c r="B211" s="372"/>
      <c r="C211" s="338"/>
      <c r="D211" s="338"/>
      <c r="E211" s="338"/>
      <c r="F211" s="375"/>
      <c r="G211" s="316"/>
      <c r="H211" s="376"/>
      <c r="I211" s="376"/>
      <c r="J211" s="376"/>
      <c r="K211" s="374"/>
    </row>
    <row r="212" spans="2:11" ht="15" customHeight="1" x14ac:dyDescent="0.3">
      <c r="B212" s="372"/>
      <c r="C212" s="310" t="s">
        <v>3187</v>
      </c>
      <c r="D212" s="338"/>
      <c r="E212" s="338"/>
      <c r="F212" s="331">
        <v>1</v>
      </c>
      <c r="G212" s="316"/>
      <c r="H212" s="373" t="s">
        <v>3226</v>
      </c>
      <c r="I212" s="373"/>
      <c r="J212" s="373"/>
      <c r="K212" s="374"/>
    </row>
    <row r="213" spans="2:11" ht="15" customHeight="1" x14ac:dyDescent="0.3">
      <c r="B213" s="372"/>
      <c r="C213" s="338"/>
      <c r="D213" s="338"/>
      <c r="E213" s="338"/>
      <c r="F213" s="331">
        <v>2</v>
      </c>
      <c r="G213" s="316"/>
      <c r="H213" s="373" t="s">
        <v>3227</v>
      </c>
      <c r="I213" s="373"/>
      <c r="J213" s="373"/>
      <c r="K213" s="374"/>
    </row>
    <row r="214" spans="2:11" ht="15" customHeight="1" x14ac:dyDescent="0.3">
      <c r="B214" s="372"/>
      <c r="C214" s="338"/>
      <c r="D214" s="338"/>
      <c r="E214" s="338"/>
      <c r="F214" s="331">
        <v>3</v>
      </c>
      <c r="G214" s="316"/>
      <c r="H214" s="373" t="s">
        <v>3228</v>
      </c>
      <c r="I214" s="373"/>
      <c r="J214" s="373"/>
      <c r="K214" s="374"/>
    </row>
    <row r="215" spans="2:11" ht="15" customHeight="1" x14ac:dyDescent="0.3">
      <c r="B215" s="372"/>
      <c r="C215" s="338"/>
      <c r="D215" s="338"/>
      <c r="E215" s="338"/>
      <c r="F215" s="331">
        <v>4</v>
      </c>
      <c r="G215" s="316"/>
      <c r="H215" s="373" t="s">
        <v>3229</v>
      </c>
      <c r="I215" s="373"/>
      <c r="J215" s="373"/>
      <c r="K215" s="374"/>
    </row>
    <row r="216" spans="2:11" ht="12.75" customHeight="1" x14ac:dyDescent="0.3">
      <c r="B216" s="377"/>
      <c r="C216" s="378"/>
      <c r="D216" s="378"/>
      <c r="E216" s="378"/>
      <c r="F216" s="378"/>
      <c r="G216" s="378"/>
      <c r="H216" s="378"/>
      <c r="I216" s="378"/>
      <c r="J216" s="378"/>
      <c r="K216" s="379"/>
    </row>
  </sheetData>
  <sheetProtection algorithmName="SHA-512" hashValue="UbPfp1EmqdyuQSrgxMlBHVegZ06rIJ1YbhFeeSFumXs1nf1A8wQ2MSYeaPABP1KQesIhP16xpln/5ljpTGJ2bQ==" saltValue="ZhbhG3e7CvrWpAHsKtZ1sA==" spinCount="100000" sheet="1" objects="1" scenarios="1"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r7vgjvq39USINaJ8PnIn+K+8El4=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xhoSc3qbsjnNL4kU+iHIWwELHnU=</DigestValue>
    </Reference>
  </SignedInfo>
  <SignatureValue>bwi3ZjDIwg2/Iw5fq2q/HvHDJhe3gYQSudpgfQq5+lJJRTyg/D4KnEjlYYWtEuNEwd3d504cAPrK
gLZTFmATOtW7kDv9FXnTw/qe2hzBQAGu1OcoBbMPrSqFNwiCT5/GqPb2Tz6a7Jcm/RE+VGlYsn5N
tLOW8Z9mAqF1anjV7Ba+7sqSp4BNxpKP0pGqO8EsxYBMQlV1Mi0ZxG5EywI05+ZEWQwp/z38k5ss
AT9H4/e/7MWWPQeOPT921AT2XCwHFbQLReQEBeXQkQeg0RtNy9RjGFtrIPgRIvwmqyfUDopDMlLL
gZT7nRVJqkKKLeQL61RE3AojN8ODrbwftXVSPQ==</SignatureValue>
  <KeyInfo>
    <X509Data>
      <X509Certificate>MIIITDCCBzSgAwIBAgIDIHElMA0GCSqGSIb3DQEBCwUAMF8xCzAJBgNVBAYTAkNaMSwwKgYDVQQK
DCPEjGVza8OhIHBvxaF0YSwgcy5wLiBbScSMIDQ3MTE0OTgzXTEiMCAGA1UEAxMZUG9zdFNpZ251
bSBRdWFsaWZpZWQgQ0EgMjAeFw0xNjEyMDcxMDEyNDNaFw0xNzEyMjcxMDEyNDNaMIIBQzELMAkG
A1UEBhMCQ1oxFzAVBgNVBGETDk5UUkNaLTYwNDYwNTgwMUcwRQYDVQQKDD5Bcm3DoWRuw60gU2Vy
dmlzbsOtLCBwxZnDrXNwxJt2a292w6Egb3JnYW5pemFjZSBbScSMIDYwNDYwNTgwXTE4MDYGA1UE
CwwvQXJtw6FkbsOtIFNlcnZpc27DrSwgcMWZw61zcMSbdmtvdsOhIG9yZ2FuaXphY2UxEDAOBgNV
BAsTB1BFUjE1MDMxITAfBgNVBAMMGEJjQS4gSmFuYSBLb3J5xI3DoW5rb3bDoTEXMBUGA1UEBAwO
S29yecSNw6Fua292w6ExDTALBgNVBCoTBEphbmExEDAOBgNVBAUTB1A0MjI0ODkxKTAnBgNVBAwM
IHJlZmVyZW50IGFrdml6acSNbsOtaG8gxZnDrXplbsOtMIIBIjANBgkqhkiG9w0BAQEFAAOCAQ8A
MIIBCgKCAQEAjMTLJcDtcRkae0kJ4NGiSBWA+4rXEKCKNgDEZkkcduHL+9OF9wTgzCICKpdp7xoH
kzzJ84STMk6B/sXpHVM+/+NlMFR0a9jiQge0Fl4z2iFQ1iruDTKYc6hraLDlWPmmCoREjXoS2Ck6
b+KMZmgCrGXfs3IEQSOdYplBTQ0LYBxy9RThcvoDXk241Lv/X7RgXL/nouTZ4frlHuUrXBvAeUKA
YCtUBUXz+nInx34Vc5hDgYNxUJlPEAsdbfXuu8ZZtnTDyTiN2ZRRgRlwaE3wFlQ/USoHzYrgjVNH
8jdHmeOv9689O47HKdqO+IBa07tQKFrhTXL/Duw13lkJaxtq6QIDAQABo4IEKTCCBCUwSgYDVR0R
BEMwQYEZamFuYS5rb3J5Y2Fua292YUBhcy1wby5jeqAZBgkrBgEEAdwZAgGgDBMKMTU4NDU3MzM3
NaAJBgNVBA2gAhMAMAkGA1UdEwQCMAAwggErBgNVHSAEggEiMIIBHjCCAQ8GCGeBBgEEARFkMIIB
ATCB2AYIKwYBBQUHAgIwgcsagchUZW50byBrdmFsaWZpa292YW55IGNlcnRpZmlrYXQgcHJvIGVs
ZWt0cm9uaWNreSBwb2RwaXMgYnlsIHZ5ZGFuIHYgc291bGFkdSBzIG5hcml6ZW5pbSBFVSBjLiA5
MTAvMjAxNC5UaGlzIGlzIGEgcXVhbGlmaWVkIGNlcnRpZmljYXRlIGZvciBlbGVjdHJvbmljIHNp
Z25hdHVyZSBhY2NvcmRpbmcgdG8gUmVndWxhdGlvbiAoRVUpIE5vIDkxMC8yMDE0LjAkBggrBgEF
BQcCARYYaHR0cDovL3d3dy5wb3N0c2lnbnVtLmN6MAkGBwQAi+xAAQAwgZsGCCsGAQUFBwEDBIGO
MIGLMAgGBgQAjkYBATBqBgYEAI5GAQUwYDAuFihodHRwczovL3d3dy5wb3N0c2lnbnVtLmN6L3Bk
cy9wZHNfZW4ucGRmEwJlbjAuFihodHRwczovL3d3dy5wb3N0c2lnbnVtLmN6L3Bkcy9wZHNfY3Mu
cGRmEwJjczATBgYEAI5GAQYwCQYHBACORgEGATCB+gYIKwYBBQUHAQEEge0wgeowOwYIKwYBBQUH
MAKGL2h0dHA6Ly93d3cucG9zdHNpZ251bS5jei9jcnQvcHNxdWFsaWZpZWRjYTIuY3J0MDwGCCsG
AQUFBzAChjBodHRwOi8vd3d3Mi5wb3N0c2lnbnVtLmN6L2NydC9wc3F1YWxpZmllZGNhMi5jcnQw
OwYIKwYBBQUHMAKGL2h0dHA6Ly9wb3N0c2lnbnVtLnR0Yy5jei9jcnQvcHNxdWFsaWZpZWRjYTIu
Y3J0MDAGCCsGAQUFBzABhiRodHRwOi8vb2NzcC5wb3N0c2lnbnVtLmN6L09DU1AvUUNBMi8wDgYD
VR0PAQH/BAQDAgXgMB8GA1UdIwQYMBaAFInoTN+LJjk+1yQuEg565+Yn5daXMIGxBgNVHR8Egakw
gaYwNaAzoDGGL2h0dHA6Ly93d3cucG9zdHNpZ251bS5jei9jcmwvcHNxdWFsaWZpZWRjYTIuY3Js
MDagNKAyhjBodHRwOi8vd3d3Mi5wb3N0c2lnbnVtLmN6L2NybC9wc3F1YWxpZmllZGNhMi5jcmww
NaAzoDGGL2h0dHA6Ly9wb3N0c2lnbnVtLnR0Yy5jei9jcmwvcHNxdWFsaWZpZWRjYTIuY3JsMB0G
A1UdDgQWBBRHAInU+gNkPrtSorx2/9rzqthPiTANBgkqhkiG9w0BAQsFAAOCAQEATO/vCt8mxcdY
8XIL9voi1jeo2tnqlEe3QmCWq5Qkon0y7NvlnGX7ySJn4WD63qIiw0YPZw8S0nTgyfuTLbOBx1ri
C4R9KQtkBC+Fzz19lFCpN7KouGm5F3D4JnHKda2DfV1r6iuXPhCSXuyqhUTAYkjO5wuCrlKpRGxt
tyn0E+/W8q3phg77vd+ue3bWpKXKq1ZcHh1kmAXiXce1kYKKR7Y7HiAMbVtjmg0RU3B72P0YQMSV
hXBEjclHs/G1njWk/65tKEWfoks71aOnP/NsYxb1Mba4uTTKbex7DNMkc27Ch9ko/ufqDhQlh5IA
p3z3OYakJWb3DO/gTHX+6BvZUw==</X509Certificate>
    </X509Data>
  </KeyInfo>
  <Object xmlns:mdssi="http://schemas.openxmlformats.org/package/2006/digital-signature" Id="idPackageObject">
    <Manifest>
      <Reference URI="/xl/drawings/drawing11.xml?ContentType=application/vnd.openxmlformats-officedocument.drawing+xml">
        <DigestMethod Algorithm="http://www.w3.org/2000/09/xmldsig#sha1"/>
        <DigestValue>8/BFF8jalOwyJEY/YK8bw2VGJyU=</DigestValue>
      </Reference>
      <Reference URI="/xl/drawings/drawing3.xml?ContentType=application/vnd.openxmlformats-officedocument.drawing+xml">
        <DigestMethod Algorithm="http://www.w3.org/2000/09/xmldsig#sha1"/>
        <DigestValue>8/BFF8jalOwyJEY/YK8bw2VGJyU=</DigestValue>
      </Reference>
      <Reference URI="/xl/drawings/drawing4.xml?ContentType=application/vnd.openxmlformats-officedocument.drawing+xml">
        <DigestMethod Algorithm="http://www.w3.org/2000/09/xmldsig#sha1"/>
        <DigestValue>8/BFF8jalOwyJEY/YK8bw2VGJyU=</DigestValue>
      </Reference>
      <Reference URI="/xl/drawings/drawing13.xml?ContentType=application/vnd.openxmlformats-officedocument.drawing+xml">
        <DigestMethod Algorithm="http://www.w3.org/2000/09/xmldsig#sha1"/>
        <DigestValue>8/BFF8jalOwyJEY/YK8bw2VGJyU=</DigestValue>
      </Reference>
      <Reference URI="/xl/drawings/drawing14.xml?ContentType=application/vnd.openxmlformats-officedocument.drawing+xml">
        <DigestMethod Algorithm="http://www.w3.org/2000/09/xmldsig#sha1"/>
        <DigestValue>8/BFF8jalOwyJEY/YK8bw2VGJyU=</DigestValue>
      </Reference>
      <Reference URI="/xl/calcChain.xml?ContentType=application/vnd.openxmlformats-officedocument.spreadsheetml.calcChain+xml">
        <DigestMethod Algorithm="http://www.w3.org/2000/09/xmldsig#sha1"/>
        <DigestValue>nvgmN6+1h6LFyyEdPE1ZWVUU1M8=</DigestValue>
      </Reference>
      <Reference URI="/xl/worksheets/sheet13.xml?ContentType=application/vnd.openxmlformats-officedocument.spreadsheetml.worksheet+xml">
        <DigestMethod Algorithm="http://www.w3.org/2000/09/xmldsig#sha1"/>
        <DigestValue>R0i3gP9TjI/Gv5p/+DXkRM3APZM=</DigestValue>
      </Reference>
      <Reference URI="/xl/worksheets/sheet12.xml?ContentType=application/vnd.openxmlformats-officedocument.spreadsheetml.worksheet+xml">
        <DigestMethod Algorithm="http://www.w3.org/2000/09/xmldsig#sha1"/>
        <DigestValue>XCAqG+c6FIAtWGU7Lbxwb43bHHo=</DigestValue>
      </Reference>
      <Reference URI="/xl/worksheets/sheet11.xml?ContentType=application/vnd.openxmlformats-officedocument.spreadsheetml.worksheet+xml">
        <DigestMethod Algorithm="http://www.w3.org/2000/09/xmldsig#sha1"/>
        <DigestValue>cR9B4CzGVSU9Q6pwkXaK4fl1eZs=</DigestValue>
      </Reference>
      <Reference URI="/xl/worksheets/sheet10.xml?ContentType=application/vnd.openxmlformats-officedocument.spreadsheetml.worksheet+xml">
        <DigestMethod Algorithm="http://www.w3.org/2000/09/xmldsig#sha1"/>
        <DigestValue>21RLDM6+UDT/3/dwzoo9GYtUeww=</DigestValue>
      </Reference>
      <Reference URI="/xl/worksheets/sheet9.xml?ContentType=application/vnd.openxmlformats-officedocument.spreadsheetml.worksheet+xml">
        <DigestMethod Algorithm="http://www.w3.org/2000/09/xmldsig#sha1"/>
        <DigestValue>fWd18U1dGO89Sn5D6PPwjjUNuDo=</DigestValue>
      </Reference>
      <Reference URI="/xl/drawings/drawing15.xml?ContentType=application/vnd.openxmlformats-officedocument.drawing+xml">
        <DigestMethod Algorithm="http://www.w3.org/2000/09/xmldsig#sha1"/>
        <DigestValue>8/BFF8jalOwyJEY/YK8bw2VGJyU=</DigestValue>
      </Reference>
      <Reference URI="/xl/drawings/drawing16.xml?ContentType=application/vnd.openxmlformats-officedocument.drawing+xml">
        <DigestMethod Algorithm="http://www.w3.org/2000/09/xmldsig#sha1"/>
        <DigestValue>8/BFF8jalOwyJEY/YK8bw2VGJyU=</DigestValue>
      </Reference>
      <Reference URI="/xl/worksheets/sheet6.xml?ContentType=application/vnd.openxmlformats-officedocument.spreadsheetml.worksheet+xml">
        <DigestMethod Algorithm="http://www.w3.org/2000/09/xmldsig#sha1"/>
        <DigestValue>qu2wYVa3x1V9wFOgk3XCtbFqyYQ=</DigestValue>
      </Reference>
      <Reference URI="/xl/drawings/drawing9.xml?ContentType=application/vnd.openxmlformats-officedocument.drawing+xml">
        <DigestMethod Algorithm="http://www.w3.org/2000/09/xmldsig#sha1"/>
        <DigestValue>8/BFF8jalOwyJEY/YK8bw2VGJyU=</DigestValue>
      </Reference>
      <Reference URI="/xl/drawings/drawing8.xml?ContentType=application/vnd.openxmlformats-officedocument.drawing+xml">
        <DigestMethod Algorithm="http://www.w3.org/2000/09/xmldsig#sha1"/>
        <DigestValue>8/BFF8jalOwyJEY/YK8bw2VGJyU=</DigestValue>
      </Reference>
      <Reference URI="/xl/drawings/drawing7.xml?ContentType=application/vnd.openxmlformats-officedocument.drawing+xml">
        <DigestMethod Algorithm="http://www.w3.org/2000/09/xmldsig#sha1"/>
        <DigestValue>8/BFF8jalOwyJEY/YK8bw2VGJyU=</DigestValue>
      </Reference>
      <Reference URI="/xl/drawings/drawing6.xml?ContentType=application/vnd.openxmlformats-officedocument.drawing+xml">
        <DigestMethod Algorithm="http://www.w3.org/2000/09/xmldsig#sha1"/>
        <DigestValue>8/BFF8jalOwyJEY/YK8bw2VGJyU=</DigestValue>
      </Reference>
      <Reference URI="/xl/drawings/drawing5.xml?ContentType=application/vnd.openxmlformats-officedocument.drawing+xml">
        <DigestMethod Algorithm="http://www.w3.org/2000/09/xmldsig#sha1"/>
        <DigestValue>8/BFF8jalOwyJEY/YK8bw2VGJyU=</DigestValue>
      </Reference>
      <Reference URI="/xl/drawings/drawing10.xml?ContentType=application/vnd.openxmlformats-officedocument.drawing+xml">
        <DigestMethod Algorithm="http://www.w3.org/2000/09/xmldsig#sha1"/>
        <DigestValue>8/BFF8jalOwyJEY/YK8bw2VGJyU=</DigestValue>
      </Reference>
      <Reference URI="/xl/drawings/drawing12.xml?ContentType=application/vnd.openxmlformats-officedocument.drawing+xml">
        <DigestMethod Algorithm="http://www.w3.org/2000/09/xmldsig#sha1"/>
        <DigestValue>8/BFF8jalOwyJEY/YK8bw2VGJyU=</DigestValue>
      </Reference>
      <Reference URI="/xl/worksheets/sheet7.xml?ContentType=application/vnd.openxmlformats-officedocument.spreadsheetml.worksheet+xml">
        <DigestMethod Algorithm="http://www.w3.org/2000/09/xmldsig#sha1"/>
        <DigestValue>B2op8OTUCKa2kznIDoBl0uSqC0M=</DigestValue>
      </Reference>
      <Reference URI="/xl/worksheets/sheet5.xml?ContentType=application/vnd.openxmlformats-officedocument.spreadsheetml.worksheet+xml">
        <DigestMethod Algorithm="http://www.w3.org/2000/09/xmldsig#sha1"/>
        <DigestValue>tkw052hsb45c7Tf7Xs/KPhFLXL0=</DigestValue>
      </Reference>
      <Reference URI="/xl/worksheets/sheet14.xml?ContentType=application/vnd.openxmlformats-officedocument.spreadsheetml.worksheet+xml">
        <DigestMethod Algorithm="http://www.w3.org/2000/09/xmldsig#sha1"/>
        <DigestValue>UYnWWECSsAJMhER+Zt5D9H7I3hw=</DigestValue>
      </Reference>
      <Reference URI="/xl/drawings/drawing2.xml?ContentType=application/vnd.openxmlformats-officedocument.drawing+xml">
        <DigestMethod Algorithm="http://www.w3.org/2000/09/xmldsig#sha1"/>
        <DigestValue>8/BFF8jalOwyJEY/YK8bw2VGJyU=</DigestValue>
      </Reference>
      <Reference URI="/xl/worksheets/sheet17.xml?ContentType=application/vnd.openxmlformats-officedocument.spreadsheetml.worksheet+xml">
        <DigestMethod Algorithm="http://www.w3.org/2000/09/xmldsig#sha1"/>
        <DigestValue>3pJ/tWNyYmR3NVt4iBkJGL2rChw=</DigestValue>
      </Reference>
      <Reference URI="/xl/worksheets/sheet3.xml?ContentType=application/vnd.openxmlformats-officedocument.spreadsheetml.worksheet+xml">
        <DigestMethod Algorithm="http://www.w3.org/2000/09/xmldsig#sha1"/>
        <DigestValue>mpcBuENovSnvwCjwfyYRgRbZIpc=</DigestValue>
      </Reference>
      <Reference URI="/xl/worksheets/sheet8.xml?ContentType=application/vnd.openxmlformats-officedocument.spreadsheetml.worksheet+xml">
        <DigestMethod Algorithm="http://www.w3.org/2000/09/xmldsig#sha1"/>
        <DigestValue>RltYuchr+88YFi7Px0UnPLh177s=</DigestValue>
      </Reference>
      <Reference URI="/xl/sharedStrings.xml?ContentType=application/vnd.openxmlformats-officedocument.spreadsheetml.sharedStrings+xml">
        <DigestMethod Algorithm="http://www.w3.org/2000/09/xmldsig#sha1"/>
        <DigestValue>UABa/VU1mklK+VVhvj7EdZtoVAk=</DigestValue>
      </Reference>
      <Reference URI="/xl/styles.xml?ContentType=application/vnd.openxmlformats-officedocument.spreadsheetml.styles+xml">
        <DigestMethod Algorithm="http://www.w3.org/2000/09/xmldsig#sha1"/>
        <DigestValue>brAFdCb+NUt59gZo+yODBP0JuSU=</DigestValue>
      </Reference>
      <Reference URI="/xl/theme/theme1.xml?ContentType=application/vnd.openxmlformats-officedocument.theme+xml">
        <DigestMethod Algorithm="http://www.w3.org/2000/09/xmldsig#sha1"/>
        <DigestValue>Zvh0/8y/iwLmhBSf2zBIdZh5Im8=</DigestValue>
      </Reference>
      <Reference URI="/xl/worksheets/sheet1.xml?ContentType=application/vnd.openxmlformats-officedocument.spreadsheetml.worksheet+xml">
        <DigestMethod Algorithm="http://www.w3.org/2000/09/xmldsig#sha1"/>
        <DigestValue>MMKF4psgjMMnMm8TtDCEDhZ4Pjg=</DigestValue>
      </Reference>
      <Reference URI="/xl/worksheets/sheet2.xml?ContentType=application/vnd.openxmlformats-officedocument.spreadsheetml.worksheet+xml">
        <DigestMethod Algorithm="http://www.w3.org/2000/09/xmldsig#sha1"/>
        <DigestValue>Afek5MDoelPM5jt2zU0HcEgCq/c=</DigestValue>
      </Reference>
      <Reference URI="/xl/drawings/drawing1.xml?ContentType=application/vnd.openxmlformats-officedocument.drawing+xml">
        <DigestMethod Algorithm="http://www.w3.org/2000/09/xmldsig#sha1"/>
        <DigestValue>WV29ZUNtmf611+6i32lyDvQF+D0=</DigestValue>
      </Reference>
      <Reference URI="/xl/worksheets/sheet15.xml?ContentType=application/vnd.openxmlformats-officedocument.spreadsheetml.worksheet+xml">
        <DigestMethod Algorithm="http://www.w3.org/2000/09/xmldsig#sha1"/>
        <DigestValue>GyQj6JnnoV03vz2JH19titpPZK0=</DigestValue>
      </Reference>
      <Reference URI="/xl/media/image1.png?ContentType=image/png">
        <DigestMethod Algorithm="http://www.w3.org/2000/09/xmldsig#sha1"/>
        <DigestValue>dbGkBv8+RWi5g00yBpFHFDg7AXE=</DigestValue>
      </Reference>
      <Reference URI="/xl/worksheets/sheet4.xml?ContentType=application/vnd.openxmlformats-officedocument.spreadsheetml.worksheet+xml">
        <DigestMethod Algorithm="http://www.w3.org/2000/09/xmldsig#sha1"/>
        <DigestValue>8PWyk2vVJlM6+Wi4aCu9nH09uNU=</DigestValue>
      </Reference>
      <Reference URI="/xl/workbook.xml?ContentType=application/vnd.openxmlformats-officedocument.spreadsheetml.sheet.main+xml">
        <DigestMethod Algorithm="http://www.w3.org/2000/09/xmldsig#sha1"/>
        <DigestValue>wCPUzFFd4OgYFcFFbNpajc7OBPg=</DigestValue>
      </Reference>
      <Reference URI="/xl/worksheets/sheet16.xml?ContentType=application/vnd.openxmlformats-officedocument.spreadsheetml.worksheet+xml">
        <DigestMethod Algorithm="http://www.w3.org/2000/09/xmldsig#sha1"/>
        <DigestValue>ppE8UNZ6+9yf7BLSO+1Z+iydE90=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kMAgwaD7BrCeUErUsWW93TulpTs=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rXn8PtQpEhElh8AuzFRx0ctOw8k=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XW+Fw3z9I0aE5hMWqZGNp88yv3Q=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TrK121bzPuiPYt/DU4MFxXBixfk=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IC++VC4bXicnXlX/Zj6Wupi7yCE=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aqo80APRE15X41rxDvib0ctLMf8=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xe1HTfm+2dOvb1qNtIuvV2y/VDw=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RnNEiOPqCUFwFESZzPGiPPO7OoM=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fDQmJsOnDoLEtwwB1PgP/0tkqZs=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1GlQxWqymTNtq2zOJ+uKDiT0gpM=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SegN3iVpDl15qZUx4hPOH2+TzVY=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q+2AQHMZpZNuiBvSKdHhxVMdQbQ=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HyltGlINEqHdoGpSXCSvzsnYpQs=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ZHECWkPzWoxQEAEMGViUoKwJFeU=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qgY1fA+lg2Rx/FuBA3ZAkm5DA9g=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A739rjZdgk0PJ4Seoc0wcEzxhsQ=</DigestValue>
      </Reference>
      <Reference URI="/xl/drawings/_rels/drawing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wOQsEK07BOxUByvSBb6dHQMLoWI=</DigestValue>
      </Reference>
    </Manifest>
    <SignatureProperties>
      <SignatureProperty Id="idSignatureTime" Target="#idPackageSignature">
        <mdssi:SignatureTime>
          <mdssi:Format>YYYY-MM-DDThh:mm:ssTZD</mdssi:Format>
          <mdssi:Value>2017-08-04T08:58:05Z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2017-08-04T08:58:05Z</xd:SigningTime>
          <xd:SigningCertificate>
            <xd:Cert>
              <xd:CertDigest>
                <DigestMethod Algorithm="http://www.w3.org/2000/09/xmldsig#sha1"/>
                <DigestValue>P6JRXlqT6iWV7K3U1OdE8YTUm04=</DigestValue>
              </xd:CertDigest>
              <xd:IssuerSerial>
                <X509IssuerName>CN=PostSignum Qualified CA 2, O="Česká pošta, s.p. [IČ 47114983]", C=CZ</X509IssuerName>
                <X509SerialNumber>2126117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E.1.1 - SO101 Železniční ...</vt:lpstr>
      <vt:lpstr>E.1.2 - SO102 Montážní já...</vt:lpstr>
      <vt:lpstr>E.1.3 - SO 103 Pozemní ko...</vt:lpstr>
      <vt:lpstr>E.1.4.1 - Vodovodní řad</vt:lpstr>
      <vt:lpstr> E.1.4.2a - Vodovodní pří...</vt:lpstr>
      <vt:lpstr>E.1.4.2b - Kanalizační př...</vt:lpstr>
      <vt:lpstr>E.1.4.3 - Plynovodní příp...</vt:lpstr>
      <vt:lpstr>E.1.4.4a - Přípojka a pře...</vt:lpstr>
      <vt:lpstr>E.1.4.4b - Přípojka a pře...</vt:lpstr>
      <vt:lpstr>E.2.1 - Archtektonicko-st...</vt:lpstr>
      <vt:lpstr>E.2.4.1 - Zařízení silnop...</vt:lpstr>
      <vt:lpstr>E.2.4.3 - Vytápění</vt:lpstr>
      <vt:lpstr>E.2.4.4 - Vzduchotechnika</vt:lpstr>
      <vt:lpstr>E.2.4.5 - Zdravotechnika ...</vt:lpstr>
      <vt:lpstr>VRN - Vedlejší rozpočtové...</vt:lpstr>
      <vt:lpstr>Pokyny pro vyplnění</vt:lpstr>
      <vt:lpstr>' E.1.4.2a - Vodovodní pří...'!Názvy_tisku</vt:lpstr>
      <vt:lpstr>'E.1.1 - SO101 Železniční ...'!Názvy_tisku</vt:lpstr>
      <vt:lpstr>'E.1.2 - SO102 Montážní já...'!Názvy_tisku</vt:lpstr>
      <vt:lpstr>'E.1.3 - SO 103 Pozemní ko...'!Názvy_tisku</vt:lpstr>
      <vt:lpstr>'E.1.4.1 - Vodovodní řad'!Názvy_tisku</vt:lpstr>
      <vt:lpstr>'E.1.4.2b - Kanalizační př...'!Názvy_tisku</vt:lpstr>
      <vt:lpstr>'E.1.4.3 - Plynovodní příp...'!Názvy_tisku</vt:lpstr>
      <vt:lpstr>'E.1.4.4a - Přípojka a pře...'!Názvy_tisku</vt:lpstr>
      <vt:lpstr>'E.1.4.4b - Přípojka a pře...'!Názvy_tisku</vt:lpstr>
      <vt:lpstr>'E.2.1 - Archtektonicko-st...'!Názvy_tisku</vt:lpstr>
      <vt:lpstr>'E.2.4.1 - Zařízení silnop...'!Názvy_tisku</vt:lpstr>
      <vt:lpstr>'E.2.4.3 - Vytápění'!Názvy_tisku</vt:lpstr>
      <vt:lpstr>'E.2.4.4 - Vzduchotechnika'!Názvy_tisku</vt:lpstr>
      <vt:lpstr>'E.2.4.5 - Zdravotechnika ...'!Názvy_tisku</vt:lpstr>
      <vt:lpstr>'Rekapitulace stavby'!Názvy_tisku</vt:lpstr>
      <vt:lpstr>'VRN - Vedlejší rozpočtové...'!Názvy_tisku</vt:lpstr>
      <vt:lpstr>' E.1.4.2a - Vodovodní pří...'!Oblast_tisku</vt:lpstr>
      <vt:lpstr>'E.1.1 - SO101 Železniční ...'!Oblast_tisku</vt:lpstr>
      <vt:lpstr>'E.1.2 - SO102 Montážní já...'!Oblast_tisku</vt:lpstr>
      <vt:lpstr>'E.1.3 - SO 103 Pozemní ko...'!Oblast_tisku</vt:lpstr>
      <vt:lpstr>'E.1.4.1 - Vodovodní řad'!Oblast_tisku</vt:lpstr>
      <vt:lpstr>'E.1.4.2b - Kanalizační př...'!Oblast_tisku</vt:lpstr>
      <vt:lpstr>'E.1.4.3 - Plynovodní příp...'!Oblast_tisku</vt:lpstr>
      <vt:lpstr>'E.1.4.4a - Přípojka a pře...'!Oblast_tisku</vt:lpstr>
      <vt:lpstr>'E.1.4.4b - Přípojka a pře...'!Oblast_tisku</vt:lpstr>
      <vt:lpstr>'E.2.1 - Archtektonicko-st...'!Oblast_tisku</vt:lpstr>
      <vt:lpstr>'E.2.4.1 - Zařízení silnop...'!Oblast_tisku</vt:lpstr>
      <vt:lpstr>'E.2.4.3 - Vytápění'!Oblast_tisku</vt:lpstr>
      <vt:lpstr>'E.2.4.4 - Vzduchotechnika'!Oblast_tisku</vt:lpstr>
      <vt:lpstr>'E.2.4.5 - Zdravotechnika 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Svoboda</dc:creator>
  <cp:lastModifiedBy>Martin Svoboda</cp:lastModifiedBy>
  <dcterms:created xsi:type="dcterms:W3CDTF">2017-08-04T07:26:20Z</dcterms:created>
  <dcterms:modified xsi:type="dcterms:W3CDTF">2017-08-04T08:09:01Z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Name="Rekapitulace stavby"&gt;&lt;Controls /&gt;&lt;/Worksheet&gt;&lt;Worksheet Name="E.1.1 - SO101 Železniční ..."&gt;&lt;Controls /&gt;&lt;/Worksheet&gt;&lt;Worksheet Name="E.1.2 - SO102 Montážní já..."&gt;&lt;Controls /&gt;&lt;/Worksheet&gt;&lt;Worksheet Nam</vt:lpwstr>
  </property>
  <property fmtid="{D5CDD505-2E9C-101B-9397-08002B2CF9AE}" pid="3" name="AddinCustomData0001">
    <vt:lpwstr>e="E.1.3 - SO 103 Pozemní ko..."&gt;&lt;Controls /&gt;&lt;/Worksheet&gt;&lt;Worksheet Name="E.1.4.1 - Vodovodní řad"&gt;&lt;Controls /&gt;&lt;/Worksheet&gt;&lt;Worksheet Name=" E.1.4.2a - Vodovodní pří..."&gt;&lt;Controls /&gt;&lt;/Worksheet&gt;&lt;Worksheet Name="E.1.4.2b - Kanalizační př..."&gt;&lt;Controls /&gt;&lt;/</vt:lpwstr>
  </property>
  <property fmtid="{D5CDD505-2E9C-101B-9397-08002B2CF9AE}" pid="4" name="AddinCustomData0002">
    <vt:lpwstr>Worksheet&gt;&lt;Worksheet Name="E.1.4.3 - Plynovodní příp..."&gt;&lt;Controls /&gt;&lt;/Worksheet&gt;&lt;Worksheet Name="E.1.4.4a - Přípojka a pře..."&gt;&lt;Controls /&gt;&lt;/Worksheet&gt;&lt;Worksheet Name="E.1.4.4b - Přípojka a pře..."&gt;&lt;Controls /&gt;&lt;/Worksheet&gt;&lt;Worksheet Name="E.2.1 - Archtek</vt:lpwstr>
  </property>
  <property fmtid="{D5CDD505-2E9C-101B-9397-08002B2CF9AE}" pid="5" name="AddinCustomData0003">
    <vt:lpwstr>tonicko-st..."&gt;&lt;Controls /&gt;&lt;/Worksheet&gt;&lt;Worksheet Name="E.2.4.1 - Zařízení silnop..."&gt;&lt;Controls /&gt;&lt;/Worksheet&gt;&lt;Worksheet Name="E.2.4.3 - Vytápění"&gt;&lt;Controls /&gt;&lt;/Worksheet&gt;&lt;Worksheet Name="E.2.4.4 - Vzduchotechnika"&gt;&lt;Controls /&gt;&lt;/Worksheet&gt;&lt;Worksheet Name=</vt:lpwstr>
  </property>
  <property fmtid="{D5CDD505-2E9C-101B-9397-08002B2CF9AE}" pid="6" name="AddinCustomData0004">
    <vt:lpwstr>"E.2.4.5 - Zdravotechnika ..."&gt;&lt;Controls /&gt;&lt;/Worksheet&gt;&lt;Worksheet Name="VRN - Vedlejší rozpočtové..."&gt;&lt;Controls /&gt;&lt;/Worksheet&gt;&lt;Worksheet Name="Pokyny pro vyplnění"&gt;&lt;Controls /&gt;&lt;/Worksheet&gt;&lt;/Worksheets&gt;&lt;/AddinData&gt;</vt:lpwstr>
  </property>
</Properties>
</file>