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ham\Desktop\"/>
    </mc:Choice>
  </mc:AlternateContent>
  <bookViews>
    <workbookView xWindow="0" yWindow="96" windowWidth="28752" windowHeight="14376" activeTab="1"/>
  </bookViews>
  <sheets>
    <sheet name="Rekapitulace stavby" sheetId="5" r:id="rId1"/>
    <sheet name="stav - Soupis předpokláda..." sheetId="1" r:id="rId2"/>
    <sheet name="vrn - Vedlejší a ostatní ..." sheetId="6" r:id="rId3"/>
    <sheet name="Pokyny pro vyplnění" sheetId="7" r:id="rId4"/>
  </sheets>
  <definedNames>
    <definedName name="_xlnm._FilterDatabase" localSheetId="2" hidden="1">'vrn - Vedlejší a ostatní ...'!$C$80:$K$80</definedName>
    <definedName name="_xlnm.Print_Titles" localSheetId="0">'Rekapitulace stavby'!$A$49:$IV$49</definedName>
    <definedName name="_xlnm.Print_Titles" localSheetId="2">'vrn - Vedlejší a ostatní ...'!$A$80:$IV$80</definedName>
    <definedName name="_xlnm.Print_Area" localSheetId="3">'Pokyny pro vyplnění'!$B$2:$K$69,'Pokyny pro vyplnění'!$B$72:$K$116,'Pokyny pro vyplnění'!$B$119:$K$188,'Pokyny pro vyplnění'!$B$192:$K$212</definedName>
    <definedName name="_xlnm.Print_Area" localSheetId="0">'Rekapitulace stavby'!$D$4:$AO$33,'Rekapitulace stavby'!$C$39:$AQ$54</definedName>
    <definedName name="_xlnm.Print_Area" localSheetId="2">'vrn - Vedlejší a ostatní ...'!$C$4:$J$36,'vrn - Vedlejší a ostatní ...'!$C$42:$J$62,'vrn - Vedlejší a ostatní ...'!$C$68:$K$100</definedName>
  </definedNames>
  <calcPr calcId="152511"/>
  <fileRecoveryPr repairLoad="1"/>
</workbook>
</file>

<file path=xl/calcChain.xml><?xml version="1.0" encoding="utf-8"?>
<calcChain xmlns="http://schemas.openxmlformats.org/spreadsheetml/2006/main">
  <c r="BK99" i="6" l="1"/>
  <c r="BK98" i="6" s="1"/>
  <c r="J98" i="6" s="1"/>
  <c r="J61" i="6" s="1"/>
  <c r="BI99" i="6"/>
  <c r="BH99" i="6"/>
  <c r="BG99" i="6"/>
  <c r="BF99" i="6"/>
  <c r="T99" i="6"/>
  <c r="R99" i="6"/>
  <c r="R98" i="6" s="1"/>
  <c r="P99" i="6"/>
  <c r="J99" i="6"/>
  <c r="BE99" i="6" s="1"/>
  <c r="T98" i="6"/>
  <c r="P98" i="6"/>
  <c r="BK96" i="6"/>
  <c r="BI96" i="6"/>
  <c r="BH96" i="6"/>
  <c r="BG96" i="6"/>
  <c r="BF96" i="6"/>
  <c r="T96" i="6"/>
  <c r="R96" i="6"/>
  <c r="R95" i="6" s="1"/>
  <c r="P96" i="6"/>
  <c r="J96" i="6"/>
  <c r="BE96" i="6" s="1"/>
  <c r="BK95" i="6"/>
  <c r="J95" i="6" s="1"/>
  <c r="J60" i="6" s="1"/>
  <c r="T95" i="6"/>
  <c r="P95" i="6"/>
  <c r="BK93" i="6"/>
  <c r="BI93" i="6"/>
  <c r="BH93" i="6"/>
  <c r="BG93" i="6"/>
  <c r="BF93" i="6"/>
  <c r="T93" i="6"/>
  <c r="R93" i="6"/>
  <c r="R92" i="6" s="1"/>
  <c r="P93" i="6"/>
  <c r="J93" i="6"/>
  <c r="BE93" i="6" s="1"/>
  <c r="BK92" i="6"/>
  <c r="T92" i="6"/>
  <c r="P92" i="6"/>
  <c r="J92" i="6"/>
  <c r="J59" i="6" s="1"/>
  <c r="BK90" i="6"/>
  <c r="BI90" i="6"/>
  <c r="BH90" i="6"/>
  <c r="BG90" i="6"/>
  <c r="BF90" i="6"/>
  <c r="T90" i="6"/>
  <c r="R90" i="6"/>
  <c r="P90" i="6"/>
  <c r="J90" i="6"/>
  <c r="BE90" i="6" s="1"/>
  <c r="BK88" i="6"/>
  <c r="BI88" i="6"/>
  <c r="BH88" i="6"/>
  <c r="BG88" i="6"/>
  <c r="BF88" i="6"/>
  <c r="T88" i="6"/>
  <c r="R88" i="6"/>
  <c r="P88" i="6"/>
  <c r="J88" i="6"/>
  <c r="BE88" i="6" s="1"/>
  <c r="BK86" i="6"/>
  <c r="BI86" i="6"/>
  <c r="BH86" i="6"/>
  <c r="BG86" i="6"/>
  <c r="BF86" i="6"/>
  <c r="T86" i="6"/>
  <c r="R86" i="6"/>
  <c r="P86" i="6"/>
  <c r="J86" i="6"/>
  <c r="BE86" i="6" s="1"/>
  <c r="BK84" i="6"/>
  <c r="BI84" i="6"/>
  <c r="BH84" i="6"/>
  <c r="BG84" i="6"/>
  <c r="BF84" i="6"/>
  <c r="T84" i="6"/>
  <c r="T83" i="6" s="1"/>
  <c r="T82" i="6" s="1"/>
  <c r="T81" i="6" s="1"/>
  <c r="R84" i="6"/>
  <c r="P84" i="6"/>
  <c r="P83" i="6" s="1"/>
  <c r="P82" i="6" s="1"/>
  <c r="P81" i="6" s="1"/>
  <c r="J84" i="6"/>
  <c r="BE84" i="6" s="1"/>
  <c r="J77" i="6"/>
  <c r="F77" i="6"/>
  <c r="F75" i="6"/>
  <c r="E73" i="6"/>
  <c r="E71" i="6"/>
  <c r="F52" i="6"/>
  <c r="J51" i="6"/>
  <c r="F51" i="6"/>
  <c r="F49" i="6"/>
  <c r="E47" i="6"/>
  <c r="F34" i="6"/>
  <c r="F78" i="6" s="1"/>
  <c r="J75" i="6" s="1"/>
  <c r="E45" i="6" s="1"/>
  <c r="BB51" i="5" s="1"/>
  <c r="BA51" i="5" s="1"/>
  <c r="AT53" i="5"/>
  <c r="AN53" i="5" s="1"/>
  <c r="AZ51" i="5" s="1"/>
  <c r="AT52" i="5" s="1"/>
  <c r="AG51" i="5" s="1"/>
  <c r="BD51" i="5"/>
  <c r="W30" i="5" s="1"/>
  <c r="BC51" i="5"/>
  <c r="AY51" i="5" s="1"/>
  <c r="AU51" i="5"/>
  <c r="AS51" i="5"/>
  <c r="L47" i="5"/>
  <c r="AM46" i="5"/>
  <c r="L46" i="5"/>
  <c r="AM44" i="5"/>
  <c r="L44" i="5"/>
  <c r="L42" i="5"/>
  <c r="L41" i="5"/>
  <c r="P354" i="1"/>
  <c r="P357" i="1"/>
  <c r="J575" i="1"/>
  <c r="J572" i="1"/>
  <c r="J569" i="1"/>
  <c r="J564" i="1"/>
  <c r="J563" i="1"/>
  <c r="J77" i="1" s="1"/>
  <c r="J561" i="1"/>
  <c r="J558" i="1"/>
  <c r="J555" i="1"/>
  <c r="J552" i="1"/>
  <c r="J549" i="1"/>
  <c r="J548" i="1"/>
  <c r="J546" i="1"/>
  <c r="J545" i="1"/>
  <c r="J543" i="1"/>
  <c r="J540" i="1"/>
  <c r="J539" i="1"/>
  <c r="J538" i="1"/>
  <c r="J537" i="1"/>
  <c r="J536" i="1"/>
  <c r="J534" i="1"/>
  <c r="J533" i="1"/>
  <c r="J530" i="1"/>
  <c r="J527" i="1"/>
  <c r="J524" i="1"/>
  <c r="J521" i="1"/>
  <c r="J519" i="1"/>
  <c r="J517" i="1"/>
  <c r="J514" i="1"/>
  <c r="J511" i="1"/>
  <c r="J508" i="1"/>
  <c r="J505" i="1"/>
  <c r="J502" i="1"/>
  <c r="J499" i="1"/>
  <c r="J497" i="1"/>
  <c r="J494" i="1"/>
  <c r="J492" i="1"/>
  <c r="J486" i="1"/>
  <c r="J483" i="1"/>
  <c r="J478" i="1"/>
  <c r="J472" i="1"/>
  <c r="J470" i="1"/>
  <c r="J469" i="1"/>
  <c r="J468" i="1"/>
  <c r="J465" i="1"/>
  <c r="J463" i="1"/>
  <c r="J462" i="1"/>
  <c r="J74" i="1" s="1"/>
  <c r="J460" i="1"/>
  <c r="J459" i="1"/>
  <c r="J457" i="1"/>
  <c r="J456" i="1"/>
  <c r="J73" i="1" s="1"/>
  <c r="J455" i="1"/>
  <c r="J454" i="1"/>
  <c r="J451" i="1"/>
  <c r="J450" i="1"/>
  <c r="J72" i="1" s="1"/>
  <c r="J448" i="1"/>
  <c r="J446" i="1"/>
  <c r="J444" i="1"/>
  <c r="J442" i="1"/>
  <c r="J440" i="1"/>
  <c r="J437" i="1"/>
  <c r="J435" i="1"/>
  <c r="J433" i="1"/>
  <c r="J430" i="1"/>
  <c r="J427" i="1"/>
  <c r="J424" i="1"/>
  <c r="J421" i="1"/>
  <c r="J418" i="1"/>
  <c r="J415" i="1"/>
  <c r="J412" i="1"/>
  <c r="J410" i="1"/>
  <c r="J408" i="1"/>
  <c r="J405" i="1"/>
  <c r="J403" i="1"/>
  <c r="J401" i="1"/>
  <c r="J398" i="1"/>
  <c r="J396" i="1"/>
  <c r="J395" i="1"/>
  <c r="J394" i="1"/>
  <c r="J393" i="1"/>
  <c r="J392" i="1"/>
  <c r="J391" i="1"/>
  <c r="J390" i="1"/>
  <c r="J70" i="1" s="1"/>
  <c r="J388" i="1"/>
  <c r="J387" i="1"/>
  <c r="J386" i="1"/>
  <c r="J384" i="1"/>
  <c r="J382" i="1"/>
  <c r="J381" i="1"/>
  <c r="J69" i="1" s="1"/>
  <c r="J379" i="1"/>
  <c r="J375" i="1"/>
  <c r="J372" i="1"/>
  <c r="J369" i="1"/>
  <c r="J366" i="1"/>
  <c r="J363" i="1"/>
  <c r="J362" i="1"/>
  <c r="J360" i="1"/>
  <c r="J358" i="1"/>
  <c r="J355" i="1"/>
  <c r="J352" i="1"/>
  <c r="J349" i="1"/>
  <c r="J346" i="1"/>
  <c r="J343" i="1"/>
  <c r="J338" i="1"/>
  <c r="J335" i="1"/>
  <c r="J334" i="1"/>
  <c r="J332" i="1"/>
  <c r="J329" i="1"/>
  <c r="J326" i="1"/>
  <c r="J323" i="1"/>
  <c r="J322" i="1"/>
  <c r="J66" i="1" s="1"/>
  <c r="J321" i="1"/>
  <c r="J65" i="1" s="1"/>
  <c r="J319" i="1"/>
  <c r="J318" i="1"/>
  <c r="J316" i="1"/>
  <c r="J313" i="1"/>
  <c r="J311" i="1"/>
  <c r="J309" i="1"/>
  <c r="J308" i="1"/>
  <c r="J63" i="1" s="1"/>
  <c r="J305" i="1"/>
  <c r="J302" i="1"/>
  <c r="J300" i="1"/>
  <c r="J297" i="1"/>
  <c r="J296" i="1"/>
  <c r="J294" i="1"/>
  <c r="J292" i="1"/>
  <c r="J290" i="1"/>
  <c r="J287" i="1"/>
  <c r="J284" i="1"/>
  <c r="J281" i="1"/>
  <c r="J278" i="1"/>
  <c r="J275" i="1"/>
  <c r="J270" i="1"/>
  <c r="J269" i="1"/>
  <c r="J62" i="1" s="1"/>
  <c r="J266" i="1"/>
  <c r="J264" i="1"/>
  <c r="J262" i="1"/>
  <c r="J260" i="1"/>
  <c r="J257" i="1"/>
  <c r="J254" i="1"/>
  <c r="J251" i="1"/>
  <c r="J248" i="1"/>
  <c r="J217" i="1"/>
  <c r="J212" i="1"/>
  <c r="J209" i="1"/>
  <c r="J206" i="1"/>
  <c r="J201" i="1"/>
  <c r="J198" i="1"/>
  <c r="J195" i="1"/>
  <c r="J192" i="1"/>
  <c r="J190" i="1"/>
  <c r="J187" i="1"/>
  <c r="J183" i="1"/>
  <c r="J180" i="1"/>
  <c r="J177" i="1"/>
  <c r="J174" i="1"/>
  <c r="J171" i="1"/>
  <c r="J157" i="1"/>
  <c r="J154" i="1"/>
  <c r="J151" i="1"/>
  <c r="J147" i="1"/>
  <c r="J144" i="1"/>
  <c r="J140" i="1"/>
  <c r="J136" i="1"/>
  <c r="J133" i="1"/>
  <c r="J130" i="1"/>
  <c r="J127" i="1"/>
  <c r="J124" i="1"/>
  <c r="J123" i="1"/>
  <c r="J120" i="1"/>
  <c r="J119" i="1"/>
  <c r="J60" i="1" s="1"/>
  <c r="J116" i="1"/>
  <c r="J113" i="1"/>
  <c r="J112" i="1"/>
  <c r="J59" i="1" s="1"/>
  <c r="J109" i="1"/>
  <c r="J106" i="1"/>
  <c r="J103" i="1"/>
  <c r="J100" i="1"/>
  <c r="J99" i="1"/>
  <c r="J58" i="1" s="1"/>
  <c r="J98" i="1"/>
  <c r="J57" i="1" s="1"/>
  <c r="J97" i="1"/>
  <c r="J56" i="1" s="1"/>
  <c r="F94" i="1"/>
  <c r="J93" i="1"/>
  <c r="F93" i="1"/>
  <c r="F91" i="1"/>
  <c r="E89" i="1"/>
  <c r="J76" i="1"/>
  <c r="J75" i="1"/>
  <c r="J71" i="1"/>
  <c r="J68" i="1"/>
  <c r="J67" i="1"/>
  <c r="J64" i="1"/>
  <c r="J61" i="1"/>
  <c r="F52" i="1"/>
  <c r="J51" i="1"/>
  <c r="F51" i="1"/>
  <c r="F49" i="1"/>
  <c r="E47" i="1"/>
  <c r="F34" i="1"/>
  <c r="F33" i="1"/>
  <c r="F32" i="1"/>
  <c r="J31" i="1"/>
  <c r="F31" i="1"/>
  <c r="J30" i="1"/>
  <c r="F30" i="1"/>
  <c r="J27" i="1"/>
  <c r="J36" i="1" s="1"/>
  <c r="J91" i="1" s="1"/>
  <c r="E45" i="1" s="1"/>
  <c r="J31" i="6" l="1"/>
  <c r="F33" i="6"/>
  <c r="R83" i="6"/>
  <c r="R82" i="6" s="1"/>
  <c r="R81" i="6" s="1"/>
  <c r="BK83" i="6"/>
  <c r="F32" i="6"/>
  <c r="F30" i="6"/>
  <c r="J30" i="6"/>
  <c r="BK82" i="6"/>
  <c r="J83" i="6"/>
  <c r="J58" i="6" s="1"/>
  <c r="J49" i="6"/>
  <c r="F31" i="6"/>
  <c r="W28" i="5"/>
  <c r="AX51" i="5"/>
  <c r="W26" i="5"/>
  <c r="AV51" i="5"/>
  <c r="W27" i="5"/>
  <c r="AW51" i="5"/>
  <c r="AK27" i="5" s="1"/>
  <c r="AK23" i="5"/>
  <c r="AN52" i="5"/>
  <c r="W29" i="5"/>
  <c r="E87" i="1"/>
  <c r="J49" i="1"/>
  <c r="BK81" i="6" l="1"/>
  <c r="J81" i="6" s="1"/>
  <c r="J82" i="6"/>
  <c r="J57" i="6" s="1"/>
  <c r="AK26" i="5"/>
  <c r="AK32" i="5" s="1"/>
  <c r="AT51" i="5"/>
  <c r="AN51" i="5" s="1"/>
  <c r="J56" i="6" l="1"/>
  <c r="J27" i="6"/>
  <c r="J36" i="6" s="1"/>
</calcChain>
</file>

<file path=xl/sharedStrings.xml><?xml version="1.0" encoding="utf-8"?>
<sst xmlns="http://schemas.openxmlformats.org/spreadsheetml/2006/main" count="2747" uniqueCount="1137">
  <si>
    <t>List obsahuje:</t>
  </si>
  <si>
    <t>1) Krycí list soupisu</t>
  </si>
  <si>
    <t>2) Rekapitulace</t>
  </si>
  <si>
    <t>3) Soupis prací</t>
  </si>
  <si>
    <t>Zpět na list:</t>
  </si>
  <si>
    <t>Rekapitulace stavby</t>
  </si>
  <si>
    <t>{839c4a80-ee94-4992-a07b-de3faa9ef28c}</t>
  </si>
  <si>
    <t>a1</t>
  </si>
  <si>
    <t/>
  </si>
  <si>
    <t>2</t>
  </si>
  <si>
    <t>a2</t>
  </si>
  <si>
    <t>KRYCÍ LIST SOUPISU</t>
  </si>
  <si>
    <t>v ---  níže se nacházejí doplnkové a pomocné údaje k sestavám  --- v</t>
  </si>
  <si>
    <t>False</t>
  </si>
  <si>
    <t>a3</t>
  </si>
  <si>
    <t>a4</t>
  </si>
  <si>
    <t>Stavba:</t>
  </si>
  <si>
    <t>a6</t>
  </si>
  <si>
    <t>a7</t>
  </si>
  <si>
    <t>Objekt:</t>
  </si>
  <si>
    <t>a8</t>
  </si>
  <si>
    <t>stav - Soupis předpokládaných stavebních prací</t>
  </si>
  <si>
    <t>a9</t>
  </si>
  <si>
    <t>a11</t>
  </si>
  <si>
    <t>KSO:</t>
  </si>
  <si>
    <t>CC-CZ:</t>
  </si>
  <si>
    <t>a10</t>
  </si>
  <si>
    <t>Místo:</t>
  </si>
  <si>
    <t>Strakonice, Palackého náměstí 112</t>
  </si>
  <si>
    <t>Datum:</t>
  </si>
  <si>
    <t>a14</t>
  </si>
  <si>
    <t>a15</t>
  </si>
  <si>
    <t>Zadavatel:</t>
  </si>
  <si>
    <t>IČ:</t>
  </si>
  <si>
    <t>a16</t>
  </si>
  <si>
    <t xml:space="preserve"> </t>
  </si>
  <si>
    <t>DIČ:</t>
  </si>
  <si>
    <t>a17</t>
  </si>
  <si>
    <t>a18</t>
  </si>
  <si>
    <t>Uchazeč:</t>
  </si>
  <si>
    <t>a19</t>
  </si>
  <si>
    <t>a20</t>
  </si>
  <si>
    <t>a28</t>
  </si>
  <si>
    <t>Projektant:</t>
  </si>
  <si>
    <t>a21</t>
  </si>
  <si>
    <t>a22</t>
  </si>
  <si>
    <t>a23</t>
  </si>
  <si>
    <t>Poznámka:</t>
  </si>
  <si>
    <t>a25</t>
  </si>
  <si>
    <t>a26</t>
  </si>
  <si>
    <t>a27</t>
  </si>
  <si>
    <t>a30</t>
  </si>
  <si>
    <t>Cena bez DPH</t>
  </si>
  <si>
    <t>a31</t>
  </si>
  <si>
    <t>a32</t>
  </si>
  <si>
    <t>Základ daně</t>
  </si>
  <si>
    <t>Sazba daně</t>
  </si>
  <si>
    <t>Výše daně</t>
  </si>
  <si>
    <t>a33</t>
  </si>
  <si>
    <t>DPH</t>
  </si>
  <si>
    <t>základní</t>
  </si>
  <si>
    <t>a34</t>
  </si>
  <si>
    <t>81</t>
  </si>
  <si>
    <t>snížená</t>
  </si>
  <si>
    <t>a36</t>
  </si>
  <si>
    <t>zákl. přenesená</t>
  </si>
  <si>
    <t>a37</t>
  </si>
  <si>
    <t>sníž. přenesená</t>
  </si>
  <si>
    <t>a39</t>
  </si>
  <si>
    <t>nulová</t>
  </si>
  <si>
    <t>a49</t>
  </si>
  <si>
    <t>Cena s DPH</t>
  </si>
  <si>
    <t>v</t>
  </si>
  <si>
    <t>CZK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</si>
  <si>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</si>
  <si>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</si>
  <si>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</si>
  <si>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</si>
  <si>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</si>
  <si>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</si>
  <si>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</si>
  <si>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</si>
  <si>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</si>
  <si>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</si>
  <si>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</si>
  <si>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</si>
  <si>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</si>
  <si>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</si>
  <si>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</si>
  <si>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</si>
  <si>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</si>
  <si>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</si>
  <si>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741 - Elektromontáže</t>
  </si>
  <si>
    <t xml:space="preserve">    742 - Hromosvod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</si>
  <si>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</si>
  <si>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</si>
  <si>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</si>
  <si>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</si>
  <si>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771 - Podlahy z dlaždic</t>
  </si>
  <si>
    <t xml:space="preserve">    783 - Dokončovací práce - nátěry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</si>
  <si>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</si>
  <si>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</si>
  <si>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</si>
  <si>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</si>
  <si>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</si>
  <si>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</si>
  <si>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</si>
  <si>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</si>
  <si>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</si>
  <si>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</si>
  <si>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</si>
  <si>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</si>
  <si>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</si>
  <si>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</si>
  <si>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</si>
  <si>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</si>
  <si>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D</t>
  </si>
  <si>
    <t>HSV</t>
  </si>
  <si>
    <t>Práce a dodávky HSV</t>
  </si>
  <si>
    <t>1</t>
  </si>
  <si>
    <t>0</t>
  </si>
  <si>
    <t>ROZPOCET</t>
  </si>
  <si>
    <t>Zemní práce</t>
  </si>
  <si>
    <t>K</t>
  </si>
  <si>
    <t>113106121</t>
  </si>
  <si>
    <t>Rozebrání dlažeb komunikací pro pěší z betonových nebo kamenných dlaždic</t>
  </si>
  <si>
    <t>m2</t>
  </si>
  <si>
    <t>CS ÚRS 2016 01</t>
  </si>
  <si>
    <t>4</t>
  </si>
  <si>
    <t>PP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</si>
  <si>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 betonových nebo kameninových dlaždic, desek nebo tvarovek</t>
  </si>
  <si>
    <t>VV</t>
  </si>
  <si>
    <t>"okap chodníček"  (36,43+1,3*2+1*2-1,2+0,9+0,5)*0,5+0,5*0,5*5</t>
  </si>
  <si>
    <t>True</t>
  </si>
  <si>
    <t>113107132</t>
  </si>
  <si>
    <t>Odstranění podkladu pl do 50 m2 z betonu prostého tl 300 mm</t>
  </si>
  <si>
    <t>Odstranění podkladů nebo krytů s přemístěním hmot na skládku na vzdálenost do 3 m nebo s naložením na dopravní prostředek v ploše jednotlivě do 50 m2 z betonu prostého, o tl. vrstvy přes 150 do 300 mm</t>
  </si>
  <si>
    <t>1,2*0,6+10*0,15</t>
  </si>
  <si>
    <t>3</t>
  </si>
  <si>
    <t>132201101</t>
  </si>
  <si>
    <t>Hloubení rýh š do 600 mm v hornině tř. 3 objemu do 100 m3</t>
  </si>
  <si>
    <t>m3</t>
  </si>
  <si>
    <t>Hloubení zapažených i nezapažených rýh šířky do 600 mm s urovnáním dna do předepsaného profilu a spádu v hornině tř. 3 do 100 m3</t>
  </si>
  <si>
    <t>a9*0,6+1,2*0,6*0,6</t>
  </si>
  <si>
    <t>174101101</t>
  </si>
  <si>
    <t>Zásyp jam, šachet rýh nebo kolem objektů sypaninou se zhutněním</t>
  </si>
  <si>
    <t>Zásyp sypaninou z jakékoliv horniny s uložením výkopku ve vrstvách se zhutněním jam, šachet, rýh nebo kolem objektů v těchto vykopávkách</t>
  </si>
  <si>
    <t>Svislé a kompletní konstrukce</t>
  </si>
  <si>
    <t>5</t>
  </si>
  <si>
    <t>319201321</t>
  </si>
  <si>
    <t>Vyrovnání nerovného povrchu zdiva tl do 30 mm maltou</t>
  </si>
  <si>
    <t>Vyrovnání nerovného povrchu vnitřního i vnějšího zdiva bez odsekání vadných cihel, maltou (s dodáním hmot) tl. do 30 mm</t>
  </si>
  <si>
    <t>6</t>
  </si>
  <si>
    <t>342241155</t>
  </si>
  <si>
    <t>Příčky tl 140 mm z cihel voštinových CV 14 pevnosti P 20 na MC</t>
  </si>
  <si>
    <t>Příčky nebo přizdívky jednoduché z cihel nebo příčkovek pálených na maltu MVC nebo MC voštinových CV 14 (290x140x140 mm) P 10 až P 20 o tl. 140 mm</t>
  </si>
  <si>
    <t>"poklop"  (1,2+0,6)*2*0,25</t>
  </si>
  <si>
    <t>Komunikace pozemní</t>
  </si>
  <si>
    <t>7</t>
  </si>
  <si>
    <t>567144123</t>
  </si>
  <si>
    <t>Podklad z podkladového betonu tř. PB III (C 12/15) tl 260 mm</t>
  </si>
  <si>
    <t>Podklad z podkladového betonu PB tř. PB III (C 12/15) tl. 260 mm</t>
  </si>
  <si>
    <t>"schod"  1,3*0,9</t>
  </si>
  <si>
    <t>Úpravy povrchů, podlahy a osazování výplní</t>
  </si>
  <si>
    <t>8</t>
  </si>
  <si>
    <t>612321121</t>
  </si>
  <si>
    <t>Vápenocementová omítka hladká jednovrstvá vnitřních stěn nanášená ručně</t>
  </si>
  <si>
    <t>Omítka vápenocementová vnitřních ploch nanášená ručně jednovrstvá, tloušťky do 10 mm hladká svislých konstrukcí stěn</t>
  </si>
  <si>
    <t>9</t>
  </si>
  <si>
    <t>622131121</t>
  </si>
  <si>
    <t>Penetrace akrylát-silikon vnějších stěn nanášená ručně</t>
  </si>
  <si>
    <t>Podkladní a spojovací vrstva vnějších omítaných ploch penetrace akrylát-silikonová nanášená ručně stěn</t>
  </si>
  <si>
    <t>a26+a27+a21+a22+a23</t>
  </si>
  <si>
    <t>10</t>
  </si>
  <si>
    <t>622142001</t>
  </si>
  <si>
    <t>Potažení vnějších stěn sklovláknitým pletivem vtlačeným do tenkovrstvé hmoty</t>
  </si>
  <si>
    <t>Potažení vnějších ploch pletivem v ploše nebo pruzích, na plném podkladu sklovláknitým vtlačením do tmelu stěn</t>
  </si>
  <si>
    <t>11</t>
  </si>
  <si>
    <t>622211001</t>
  </si>
  <si>
    <t>Montáž kontaktního zateplení vnějších stěn z polystyrénových desek tl do 40 mm</t>
  </si>
  <si>
    <t>Montáž kontaktního zateplení z polystyrenových desek nebo z kombinovaných desek na vnější stěny, tloušťky desek do 40 mm</t>
  </si>
  <si>
    <t>a16+a17</t>
  </si>
  <si>
    <t>12</t>
  </si>
  <si>
    <t>M</t>
  </si>
  <si>
    <t>283760720</t>
  </si>
  <si>
    <t>deska fasádní polystyrénová eps šedá 1000 x 500 x 40 mm</t>
  </si>
  <si>
    <t>Desky z lehčených plastů desky  polystyrénové fasádní - speciální 1000 x 500 x 40 mm</t>
  </si>
  <si>
    <t>P</t>
  </si>
  <si>
    <t>Poznámka k položce:
lambda=0,031 [W / m K]</t>
  </si>
  <si>
    <t>a16*1,02</t>
  </si>
  <si>
    <t>13</t>
  </si>
  <si>
    <t>283763600</t>
  </si>
  <si>
    <t>polystyren extrudovaný  XPS 1250 x 600 x 20 mm</t>
  </si>
  <si>
    <t>Desky z lehčených plastů desky z extrudovaného polystyrenu desky z extrudovaného polystyrenu  tepelně izolační desky s třídou hořlavosti "C1" - těžce hořlavý rovná hrana  - I  (G) polodrážka   - L (S) perodrážka  - FT (NF) povrch hladký nebo strukturovaný (PZ) základní rozměr desek 1250 x 600 mm tl. 20 mm</t>
  </si>
  <si>
    <t>Poznámka k položce:
lambda=0,032 [W / m K]</t>
  </si>
  <si>
    <t>a17*1,02</t>
  </si>
  <si>
    <t>14</t>
  </si>
  <si>
    <t>622211031</t>
  </si>
  <si>
    <t>Montáž kontaktního zateplení vnějších stěn z polystyrénových desek tl do 160 mm</t>
  </si>
  <si>
    <t>Montáž kontaktního zateplení z polystyrenových desek nebo z kombinovaných desek na vnější stěny, tloušťky desek přes 120 do 160 mm</t>
  </si>
  <si>
    <t>a18+a19+a20</t>
  </si>
  <si>
    <t>15</t>
  </si>
  <si>
    <t>283760780</t>
  </si>
  <si>
    <t>deska fasádní polystyrénová šedá 1000 x 500 x 140 mm</t>
  </si>
  <si>
    <t>Desky z lehčených plastů desky  polystyrénové fasádní - speciální  1000 x 500 x 140 mm</t>
  </si>
  <si>
    <t>a20*1,02</t>
  </si>
  <si>
    <t>16</t>
  </si>
  <si>
    <t>283764240</t>
  </si>
  <si>
    <t>deska z extrudovaného polystyrénu  XPS tl. 140 mm</t>
  </si>
  <si>
    <t>Desky z lehčených plastů desky z extrudovaného polystyrenu desky z extrudovaného polystyrenu  XPS 300 SF hladký povrch,  1265 x 615 mm (krycí plocha 0,75 m2) 140 mm</t>
  </si>
  <si>
    <t>(a18+a19)*1,02</t>
  </si>
  <si>
    <t>17</t>
  </si>
  <si>
    <t>622251101</t>
  </si>
  <si>
    <t>Příplatek k cenám kontaktního zateplení stěn za použití tepelněizolačních zátek z polystyrenu</t>
  </si>
  <si>
    <t>Montáž kontaktního zateplení Příplatek k cenám za zápustnou montáž kotev s použitím tepelněizolačních zátek na vnější stěny z polystyrenu</t>
  </si>
  <si>
    <t>a16+a18+a19+a20</t>
  </si>
  <si>
    <t>18</t>
  </si>
  <si>
    <t>622252002</t>
  </si>
  <si>
    <t>Montáž ostatních lišt kontaktního zateplení</t>
  </si>
  <si>
    <t>m</t>
  </si>
  <si>
    <t>Montáž lišt kontaktního zateplení ostatních stěnových, dilatačních apod. lepených do tmelu</t>
  </si>
  <si>
    <t>"rohová"</t>
  </si>
  <si>
    <t>2,3+1,2+12,7+1,2*2+12,7+12,2+12,7+2,2*2+12,7*2+1,2*2+12,7+1,2*2+12,7+1,2</t>
  </si>
  <si>
    <t>1,2*2*9+0,9*2*48+1,6*2*27+2,05*2</t>
  </si>
  <si>
    <t>Mezisoučet</t>
  </si>
  <si>
    <t>"začišťovací"</t>
  </si>
  <si>
    <t>(0,6+1,2*2)*9+0,9*3*48+(0,9+1,6*2)*27+0,9+2,05*2</t>
  </si>
  <si>
    <t>"podparapetní"  0,95*75+0,65*9</t>
  </si>
  <si>
    <t>"parapetní"  0,3*2*(75+9)</t>
  </si>
  <si>
    <t>"s okapničkou"  a32+03,9</t>
  </si>
  <si>
    <t>"dilatační"  12,2*3</t>
  </si>
  <si>
    <t>Součet</t>
  </si>
  <si>
    <t>19</t>
  </si>
  <si>
    <t>590514800</t>
  </si>
  <si>
    <t>lišta rohová Al 10/10 cm s tkaninou bal. 2,5 m</t>
  </si>
  <si>
    <t>Kontaktní zateplovací systémy příslušenství kontaktních zateplovacích systémů lišta rohová s tkaninou - rohovník  2,5m Al 10/10 cm</t>
  </si>
  <si>
    <t>a30*1,05</t>
  </si>
  <si>
    <t>20</t>
  </si>
  <si>
    <t>590515000</t>
  </si>
  <si>
    <t>profil dilatační stěnový , dl. 2,5 m</t>
  </si>
  <si>
    <t>Kontaktní zateplovací systémy příslušenství kontaktních zateplovacích systémů dilatační profil stěnový E,  dl. 2,5 m</t>
  </si>
  <si>
    <t>12,2*1,05*2</t>
  </si>
  <si>
    <t>21</t>
  </si>
  <si>
    <t>590515020</t>
  </si>
  <si>
    <t>profil dilatační rohový , dl. 2,5 m</t>
  </si>
  <si>
    <t>Kontaktní zateplovací systémy příslušenství kontaktních zateplovacích systémů dilatační profil rohový V,   dl. 2,5 m</t>
  </si>
  <si>
    <t>12,2*1,05</t>
  </si>
  <si>
    <t>22</t>
  </si>
  <si>
    <t>590515120</t>
  </si>
  <si>
    <t>profil parapetní -   plast 2 m</t>
  </si>
  <si>
    <t>Kontaktní zateplovací systémy příslušenství kontaktních zateplovacích systémů profil okenní s nepřiznanou okapnicí -   plast 2 m</t>
  </si>
  <si>
    <t>a33*1,05</t>
  </si>
  <si>
    <t>23</t>
  </si>
  <si>
    <t>590514750</t>
  </si>
  <si>
    <t>profil okenní začišťovací s tkaninou</t>
  </si>
  <si>
    <t>Kontaktní zateplovací systémy příslušenství kontaktních zateplovacích systémů profil okenní začišťovací s tkaninou</t>
  </si>
  <si>
    <t>Poznámka k položce:
délka 2,4 m, přesah tkaniny 100 mm</t>
  </si>
  <si>
    <t>a31*1,05</t>
  </si>
  <si>
    <t>24</t>
  </si>
  <si>
    <t>590515100</t>
  </si>
  <si>
    <t>profil okenní s nepřiznanou okapnicí LTU plast 2,0 m</t>
  </si>
  <si>
    <t>Kontaktní zateplovací systémy příslušenství kontaktních zateplovacích systémů profil okenní s nepřiznanou okapnicí -  plast 2,0 m</t>
  </si>
  <si>
    <t>a34*1,05</t>
  </si>
  <si>
    <t>25</t>
  </si>
  <si>
    <t>590515160</t>
  </si>
  <si>
    <t>profil ukončovací podparapetní</t>
  </si>
  <si>
    <t>a32*1,05</t>
  </si>
  <si>
    <t>26</t>
  </si>
  <si>
    <t>622321121</t>
  </si>
  <si>
    <t>Vápenocementová omítka hladká jednovrstvá vnějších stěn nanášená ručně</t>
  </si>
  <si>
    <t>Omítka vápenocementová vnějších ploch nanášená ručně jednovrstvá, tloušťky do 15 mm hladká stěn</t>
  </si>
  <si>
    <t>27</t>
  </si>
  <si>
    <t>622321131</t>
  </si>
  <si>
    <t>Potažení vnějších stěn aktivovaným štukem tloušťky do 3 mm</t>
  </si>
  <si>
    <t>Potažení vnějších ploch štukem aktivovaným, tloušťky do 3 mm stěn</t>
  </si>
  <si>
    <t>28</t>
  </si>
  <si>
    <t>622325202</t>
  </si>
  <si>
    <t>Oprava vnější vápenné nebo vápenocementové štukové omítky složitosti 1 stěn v rozsahu do 30%</t>
  </si>
  <si>
    <t>Oprava vápenné nebo vápenocementové omítky vnějších ploch stupně členitosti 1 štukové stěn, v rozsahu opravované plochy přes 10 do 30%</t>
  </si>
  <si>
    <t>29</t>
  </si>
  <si>
    <t>622511111</t>
  </si>
  <si>
    <t>Tenkovrstvá akrylátová mozaiková střednězrnná omítka včetně penetrace vnějších stěn</t>
  </si>
  <si>
    <t>Omítka tenkovrstvá akrylátová vnějších ploch probarvená, včetně penetrace podkladu mozaiková střednězrnná stěn</t>
  </si>
  <si>
    <t>(36,43+0,1*5+1,3*2+1*2-0,9+0,92+0,5)*0,1+2,05*2*0,5+1,9*0,5</t>
  </si>
  <si>
    <t>30</t>
  </si>
  <si>
    <t>622531011</t>
  </si>
  <si>
    <t>Tenkovrstvá silikonová zrnitá omítka tl. 1,5 mm včetně penetrace vnějších stěn</t>
  </si>
  <si>
    <t>Omítka tenkovrstvá silikonová vnějších ploch probarvená, včetně penetrace podkladu zrnitá, tloušťky 1,5 mm stěn</t>
  </si>
  <si>
    <t>a16+a20-a25+a28</t>
  </si>
  <si>
    <t>31</t>
  </si>
  <si>
    <t>622532011</t>
  </si>
  <si>
    <t>Tenkovrstvá silikonová hydrofilní zrnitá omítka tl. 1,5 mm včetně penetrace vnějších stěn</t>
  </si>
  <si>
    <t>Omítka tenkovrstvá silikonová vnějších ploch probarvená, včetně penetrace podkladu hydrofilní, s regulací vlhkosti na povrchu a se zvýšenou ochranou proti mikroorganismům zrnitá, tloušťky 1,5 mm stěn</t>
  </si>
  <si>
    <t>32</t>
  </si>
  <si>
    <t>629991011</t>
  </si>
  <si>
    <t>Zakrytí výplní otvorů a svislých ploch fólií přilepenou lepící páskou</t>
  </si>
  <si>
    <t>Zakrytí vnějších ploch před znečištěním včetně pozdějšího odkrytí výplní otvorů a svislých ploch fólií přilepenou lepící páskou</t>
  </si>
  <si>
    <t>0,6*1,6*10+1,225*1,6*9+1,225*2,1+0,6*1,52*9+0,9*0,9*9+0,9*2,05</t>
  </si>
  <si>
    <t>0,9*2,4*30+0,6*1,6*30+0,9*1,6*30+0,9*0,9*39+0,9*1,6*27</t>
  </si>
  <si>
    <t>33</t>
  </si>
  <si>
    <t>629995101</t>
  </si>
  <si>
    <t>Očištění vnějších ploch tlakovou vodou</t>
  </si>
  <si>
    <t>Očištění vnějších ploch tlakovou vodou omytím</t>
  </si>
  <si>
    <t>"eps40"</t>
  </si>
  <si>
    <t>((0,6+1,2*2)*9+0,9*3*9+0,9+2,05*2)*0,15</t>
  </si>
  <si>
    <t>(0,9*3*39+(0,9+1,6*2)*27)*0,15</t>
  </si>
  <si>
    <t>"xps20"  (0,6*9+0,9*9)*0,3+0,9*0,3*66</t>
  </si>
  <si>
    <t>"xps140"  (36,43+1,3*2+1*2+0,9+0,1*5+0,5)*0,5</t>
  </si>
  <si>
    <t>"xps140"  (36,43+1,3*2+1*2+0,9+0,1*5+0,5)*0,3-0,9*0,3</t>
  </si>
  <si>
    <t>"eps šedý 140"</t>
  </si>
  <si>
    <t>(36,43+0,9+0,5+1,4*2+1*2+0,1*5)*(11,17-0,3)-0,6*1,2*9</t>
  </si>
  <si>
    <t>-0,9*0,9*(9+39)-0,9*1,6*27-0,9*1,75-4,25*(11,17-10,51)</t>
  </si>
  <si>
    <t>5*(11,67-11,17)*12+0,2*1,2*7+0,7*1,2+2,4*0,2*2</t>
  </si>
  <si>
    <t>0,5*0,6*1,2*2+(0,1*1,6+0,6*1,6*0,5)*2+1,2*0,6*0,5*4</t>
  </si>
  <si>
    <t>(1,4*1,6+1,6*0,6*0,5)*2+1,2*0,6*0,5*4+(1*1,6+0,6*1,6*0,5)*2</t>
  </si>
  <si>
    <t>"mytí vodou"</t>
  </si>
  <si>
    <t>"fasáda"</t>
  </si>
  <si>
    <t>0,6*1,2*0,5*2+1*1*2+3,6*0,5+(4,9+1,2)*1+3,5*0,5+4,8*1</t>
  </si>
  <si>
    <t>7,1*0,5+(1,2+4,9)*1+3,5*0,5+16,2*0,7+16,6*0,7</t>
  </si>
  <si>
    <t>(36,43-0,4+0,475*8*2)*0,3+4,55*1*0,5*2*2+2,375*1*0,5*2*2+1,2*1,2*30</t>
  </si>
  <si>
    <t>36,43*11,6+1,2*2*2,62*30-0,9*2,4*30-0,6*1,6*30-0,9*1,6*30</t>
  </si>
  <si>
    <t>-1,145*2,1+(1,225+2,62*2)*0,6+0,15*((0,9+2,4*2)*30+(0,6+1,6*2)*30)</t>
  </si>
  <si>
    <t>0,15*(0,9+1,6*2)*30-0,6*1,6*10-1,225*1,6*9+(0,6+1,6*2)*0,15*10</t>
  </si>
  <si>
    <t>(1,225+1,6*2)*0,15*9</t>
  </si>
  <si>
    <t>"sokl"  (36,43-1,2)*0,5*(0,4+0,7)</t>
  </si>
  <si>
    <t>"zábradlí"  1,225*1,1*2*30</t>
  </si>
  <si>
    <t>34</t>
  </si>
  <si>
    <t>632451022</t>
  </si>
  <si>
    <t>Vyrovnávací potěr tl do 30 mm z MC 15 provedený v pásu</t>
  </si>
  <si>
    <t>Potěr cementový vyrovnávací z malty (MC-15) v pásu o průměrné (střední) tl. přes 20 do 30 mm</t>
  </si>
  <si>
    <t>(1,2+0,6)*2*0,15</t>
  </si>
  <si>
    <t>35</t>
  </si>
  <si>
    <t>637211122</t>
  </si>
  <si>
    <t>Okapový chodník z betonových dlaždic tl 60 mm kladených do písku se zalitím spár MC</t>
  </si>
  <si>
    <t>Okapový chodník z dlaždic betonových se zalitím spár cementovou maltou do písku, tl. dlaždic 60 mm</t>
  </si>
  <si>
    <t>36</t>
  </si>
  <si>
    <t>637211911</t>
  </si>
  <si>
    <t>Příplatek k okapovém chodníku za zalévání spár asfaltem podél budovy</t>
  </si>
  <si>
    <t>Okapový chodník z dlaždic Příplatek k cenám za zalévání asfaltem při provádění okapového chodníčku z dlaždic nebo u betonové nové mazaniny podél budovy</t>
  </si>
  <si>
    <t>a10/0,6</t>
  </si>
  <si>
    <t>37</t>
  </si>
  <si>
    <t>637311122</t>
  </si>
  <si>
    <t>Okapový chodník z betonových chodníkových obrubníků stojatých lože beton</t>
  </si>
  <si>
    <t>Okapový chodník z obrubníků betonových chodníkových se zalitím spár cementovou maltou do lože z betonu prostého, z obrubníků stojatých</t>
  </si>
  <si>
    <t>a10/0,6-1,2</t>
  </si>
  <si>
    <t>38</t>
  </si>
  <si>
    <t>644941111</t>
  </si>
  <si>
    <t>Osazování ventilačních mřížek velikosti do 150 x 150 mm</t>
  </si>
  <si>
    <t>kus</t>
  </si>
  <si>
    <t>Montáž průvětrníků nebo mřížek odvětrávacích velikosti do 150 x 200 mm</t>
  </si>
  <si>
    <t>39</t>
  </si>
  <si>
    <t>562456111</t>
  </si>
  <si>
    <t>mřížka větrací plast pr 50mm, pro ventilační otvor dvouplášťové střechy, rámeček, síťka hmyz, úprava proti odkapu</t>
  </si>
  <si>
    <t>Stavební části z ostatních plastů mřížky větrací plastové [ASA] kruhové</t>
  </si>
  <si>
    <t>40</t>
  </si>
  <si>
    <t>644941112</t>
  </si>
  <si>
    <t>Osazování ventilačních mřížek velikosti do 400 x 400 mm</t>
  </si>
  <si>
    <t>Montáž průvětrníků nebo mřížek odvětrávacích velikosti přes 150 x 200 do 400 x 400 mm</t>
  </si>
  <si>
    <t>41</t>
  </si>
  <si>
    <t>562456</t>
  </si>
  <si>
    <t>mřížka větrací plast vel 400x400mm, pro ventilační otvor vzduchové mezery, rámeček, síťka hmyz, úprava proti odkapu</t>
  </si>
  <si>
    <t>Stavební části z ostatních plastů mřížky větrací plastové [ASA] hranaté</t>
  </si>
  <si>
    <t>Poznámka k položce:
UV Stabilní materiál ASA - Acrylonitrile styrene acrylate</t>
  </si>
  <si>
    <t>Ostatní konstrukce a práce, bourání</t>
  </si>
  <si>
    <t>42</t>
  </si>
  <si>
    <t>941111132</t>
  </si>
  <si>
    <t>Montáž lešení řadového trubkového lehkého s podlahami zatížení do 200 kg/m2 š do 1,5 m v do 25 m</t>
  </si>
  <si>
    <t>Montáž lešení řadového trubkového lehkého pracovního s podlahami s provozním zatížením tř. 3 do 200 kg/m2 šířky tř. W12 přes 1,2 do 1,5 m, výšky přes 10 do 25 m</t>
  </si>
  <si>
    <t>(36,43+1,5*2)*(12,17+0,25)</t>
  </si>
  <si>
    <t>(36,43+0,5+0,9+1,4*2+1*2+1,5*6)*(12,37+0,36)</t>
  </si>
  <si>
    <t>43</t>
  </si>
  <si>
    <t>941111232</t>
  </si>
  <si>
    <t>Příplatek k lešení řadovému trubkovému lehkému s podlahami š 1,5 m v 25 m za první a ZKD den použití</t>
  </si>
  <si>
    <t>Montáž lešení řadového trubkového lehkého pracovního s podlahami s provozním zatížením tř. 3 do 200 kg/m2 Příplatek za první a každý další den použití lešení k ceně -1132</t>
  </si>
  <si>
    <t>a37*30*3</t>
  </si>
  <si>
    <t>44</t>
  </si>
  <si>
    <t>941111832</t>
  </si>
  <si>
    <t>Demontáž lešení řadového trubkového lehkého s podlahami zatížení do 200 kg/m2 š do 1,5 m v do 25 m</t>
  </si>
  <si>
    <t>Demontáž lešení řadového trubkového lehkého pracovního s podlahami s provozním zatížením tř. 3 do 200 kg/m2 šířky tř. W12 přes 1,2 do 1,5 m, výšky přes 10 do 25 m</t>
  </si>
  <si>
    <t>45</t>
  </si>
  <si>
    <t>944611111</t>
  </si>
  <si>
    <t>Montáž ochranné plachty z textilie z umělých vláken</t>
  </si>
  <si>
    <t>Montáž ochranné plachty zavěšené na konstrukci lešení z textilie z umělých vláken</t>
  </si>
  <si>
    <t>46</t>
  </si>
  <si>
    <t>944611211</t>
  </si>
  <si>
    <t>Příplatek k ochranné plachtě za první a ZKD den použití</t>
  </si>
  <si>
    <t>Montáž ochranné plachty Příplatek za první a každý další den použití plachty k ceně -1111</t>
  </si>
  <si>
    <t>a37*3*30</t>
  </si>
  <si>
    <t>47</t>
  </si>
  <si>
    <t>944611811</t>
  </si>
  <si>
    <t>Demontáž ochranné plachty z textilie z umělých vláken</t>
  </si>
  <si>
    <t>Demontáž ochranné plachty zavěšené na konstrukci lešení z textilie z umělých vláken</t>
  </si>
  <si>
    <t>48</t>
  </si>
  <si>
    <t>9539401</t>
  </si>
  <si>
    <t>Kontrola a oprava špatně držícího obkladu JV soklové části</t>
  </si>
  <si>
    <t>49</t>
  </si>
  <si>
    <t>9539402</t>
  </si>
  <si>
    <t>Odtrhové zkoušky</t>
  </si>
  <si>
    <t>hr</t>
  </si>
  <si>
    <t>50</t>
  </si>
  <si>
    <t>9539403</t>
  </si>
  <si>
    <t>Oprava markýzy nad vstupem, nová povrchová úprava</t>
  </si>
  <si>
    <t>51</t>
  </si>
  <si>
    <t>9539404</t>
  </si>
  <si>
    <t>Pronájem pozemku</t>
  </si>
  <si>
    <t>52</t>
  </si>
  <si>
    <t>9680728</t>
  </si>
  <si>
    <t>Vybourání mříží do 2 m2</t>
  </si>
  <si>
    <t>Vybourání kovových rámů oken s křídly, dveřních zárubní, vrat, stěn, ostění nebo obkladů rolet svinovacích mřížových, plochy do 2 m2</t>
  </si>
  <si>
    <t>0,9*0,9*3+0,6*1,2*2+0,9*0,9*3</t>
  </si>
  <si>
    <t>53</t>
  </si>
  <si>
    <t>976072221</t>
  </si>
  <si>
    <t>Vybourání ventilací pl do 0,3 m2 ze zdiva cihelného</t>
  </si>
  <si>
    <t>12+2</t>
  </si>
  <si>
    <t>54</t>
  </si>
  <si>
    <t>978015341</t>
  </si>
  <si>
    <t>Otlučení vnější vápenné nebo vápenocementové vnější omítky stupně členitosti 1 a 2 rozsahu do 30%</t>
  </si>
  <si>
    <t>Otlučení vápenných nebo vápenocementových omítek vnějších ploch s vyškrabáním spar a s očištěním zdiva stupně členitosti 1 a 2, v rozsahu přes 10 do 30 %</t>
  </si>
  <si>
    <t>a28+a31+a23</t>
  </si>
  <si>
    <t>55</t>
  </si>
  <si>
    <t>985131411</t>
  </si>
  <si>
    <t>Očištění ploch stěn, rubu kleneb a podlah stlačeným vzduchem</t>
  </si>
  <si>
    <t>Očištění ploch stěn, rubu kleneb a podlah vysušení stlačeným vzduchem</t>
  </si>
  <si>
    <t>"základ"  (36,43+1,3*2+1*2+0,1*5+0,9+0,5)*0,6</t>
  </si>
  <si>
    <t>997</t>
  </si>
  <si>
    <t>Přesun sutě</t>
  </si>
  <si>
    <t>56</t>
  </si>
  <si>
    <t>997013113</t>
  </si>
  <si>
    <t>Vnitrostaveništní doprava suti a vybouraných hmot pro budovy v do 12 m s použitím mechanizace</t>
  </si>
  <si>
    <t>t</t>
  </si>
  <si>
    <t>Vnitrostaveništní doprava suti a vybouraných hmot vodorovně do 50 m svisle s použitím mechanizace pro budovy a haly výšky přes 9 do 12 m</t>
  </si>
  <si>
    <t>57</t>
  </si>
  <si>
    <t>997013501</t>
  </si>
  <si>
    <t>Odvoz suti a vybouraných hmot na skládku nebo meziskládku do 1 km se složením</t>
  </si>
  <si>
    <t>Odvoz suti a vybouraných hmot na skládku nebo meziskládku se složením, na vzdálenost do 1 km</t>
  </si>
  <si>
    <t>58</t>
  </si>
  <si>
    <t>997013509</t>
  </si>
  <si>
    <t>Příplatek k odvozu suti a vybouraných hmot na skládku ZKD 1 km přes 1 km</t>
  </si>
  <si>
    <t>Odvoz suti a vybouraných hmot na skládku nebo meziskládku se složením, na vzdálenost Příplatek k ceně za každý další i započatý 1 km přes 1 km</t>
  </si>
  <si>
    <t>15,698*9 "Přepočtené koeficientem množství</t>
  </si>
  <si>
    <t>59</t>
  </si>
  <si>
    <t>997013831</t>
  </si>
  <si>
    <t>Poplatek za uložení stavebního směsného odpadu na skládce (skládkovné)</t>
  </si>
  <si>
    <t>Poplatek za uložení stavebního odpadu na skládce (skládkovné) směsného</t>
  </si>
  <si>
    <t>998</t>
  </si>
  <si>
    <t>Přesun hmot</t>
  </si>
  <si>
    <t>60</t>
  </si>
  <si>
    <t>998011002</t>
  </si>
  <si>
    <t>Přesun hmot pro budovy zděné v do 12 m</t>
  </si>
  <si>
    <t>Přesun hmot pro budovy občanské výstavby, bydlení, výrobu a služby s nosnou svislou konstrukcí zděnou z cihel, tvárnic nebo kamene vodorovná dopravní vzdálenost do 100 m pro budovy výšky přes 6 do 12 m</t>
  </si>
  <si>
    <t>PSV</t>
  </si>
  <si>
    <t>Práce a dodávky PSV</t>
  </si>
  <si>
    <t>711</t>
  </si>
  <si>
    <t>Izolace proti vodě, vlhkosti a plynům</t>
  </si>
  <si>
    <t>61</t>
  </si>
  <si>
    <t>711132230</t>
  </si>
  <si>
    <t>Izolace proti zemní vlhkosti na svislé ploše na sucho pásy nopové folie s ukončujícím páskem</t>
  </si>
  <si>
    <t>Izolace proti zemní vlhkosti a beztlakové podpovrchové vodě pásy na sucho na ploše svislé S nopová folie</t>
  </si>
  <si>
    <t>62</t>
  </si>
  <si>
    <t>711193121</t>
  </si>
  <si>
    <t xml:space="preserve">Izolace proti zemní vlhkosti na vodorovné ploše těsnicí kaší  </t>
  </si>
  <si>
    <t>Izolace proti zemní vlhkosti ostatní  těsnicí kaší  na ploše vodorovné V</t>
  </si>
  <si>
    <t>"schod"  1,3*0,9+(1,3+0,9*2)*0,15</t>
  </si>
  <si>
    <t>63</t>
  </si>
  <si>
    <t>711193131</t>
  </si>
  <si>
    <t xml:space="preserve">Izolace proti zemní vlhkosti na svislé ploše těsnicí kaší </t>
  </si>
  <si>
    <t>Izolace proti zemní vlhkosti ostatní těsnicí kaší  na ploše svislé S</t>
  </si>
  <si>
    <t>(a10/0,6)*0,5</t>
  </si>
  <si>
    <t>64</t>
  </si>
  <si>
    <t>998711102</t>
  </si>
  <si>
    <t>Přesun hmot tonážní pro izolace proti vodě, vlhkosti a plynům v objektech výšky do 12 m</t>
  </si>
  <si>
    <t>Přesun hmot pro izolace proti vodě, vlhkosti a plynům stanovený z hmotnosti přesunovaného materiálu vodorovná dopravní vzdálenost do 50 m v objektech výšky přes 6 do 12 m</t>
  </si>
  <si>
    <t>712</t>
  </si>
  <si>
    <t>Povlakové krytiny</t>
  </si>
  <si>
    <t>65</t>
  </si>
  <si>
    <t>712300841</t>
  </si>
  <si>
    <t>Odstranění povlakové krytiny střech do 10° odškrabáním mechu s urovnáním povrchu a očištěním</t>
  </si>
  <si>
    <t>Odstranění ze střech plochých do 10 st. mechu odškrabáním a očistěním s urovnáním povrchu</t>
  </si>
  <si>
    <t>(36,43-0,4)*15+0,475*(2*6+2*4,15)+1,2*8,45*2+3,85*1</t>
  </si>
  <si>
    <t>66</t>
  </si>
  <si>
    <t>712361701</t>
  </si>
  <si>
    <t>Provedení povlakové krytiny střech do 10° fólií položenou volně s přilepením spojů</t>
  </si>
  <si>
    <t>Provedení povlakové krytiny střech plochých do 10 st. fólií položenou volně s přilepením spojů</t>
  </si>
  <si>
    <t>"plocha"  a6</t>
  </si>
  <si>
    <t>"vytažení na stěnu"  a2*0,25+a1+(1,2+0,9)*2*0,3</t>
  </si>
  <si>
    <t>67</t>
  </si>
  <si>
    <t>283220120</t>
  </si>
  <si>
    <t>fólie hydroizolační střešní  tl 1,5 mm š 1300 mm šedá</t>
  </si>
  <si>
    <t>Fólie z měkčeného polyvinylchloridu a jednoduché výrobky z nich hydroizolační fólie   mPVC fólie střešní kotvená, vyztužená, šířka 1300 mm  tl 1,5 mm  šedá</t>
  </si>
  <si>
    <t>a7*1,15</t>
  </si>
  <si>
    <t>68</t>
  </si>
  <si>
    <t>712363312</t>
  </si>
  <si>
    <t>Povlakové krytiny střech do 10° fóliové plechy délky 2 m koutová lišta vnitřní rš 100 mm</t>
  </si>
  <si>
    <t>Povlakové krytiny střech plochých do 10 st. z fóliových plechů z měkčeného PVC   délka 2 m vnitřní koutová lišta rš 100 mm</t>
  </si>
  <si>
    <t>(a2+0,9*4*7+(1,03+0,6)*2*14+(1,2+0,9)*2)/2</t>
  </si>
  <si>
    <t>69</t>
  </si>
  <si>
    <t>712363313</t>
  </si>
  <si>
    <t>Povlakové krytiny střech do 10° fóliové plechy délky 2 m koutová lišta vnější rš 100 mm</t>
  </si>
  <si>
    <t>Povlakové krytiny střech plochých do 10 st. z fóliových plechů z měkčeného PVC délka 2 m vnější koutová lišta rš 100 mm</t>
  </si>
  <si>
    <t>70</t>
  </si>
  <si>
    <t>712391171</t>
  </si>
  <si>
    <t>Provedení povlakové krytiny střech do 10° podkladní textilní vrstvy</t>
  </si>
  <si>
    <t>Provedení povlakové krytiny střech plochých do 10 st. -ostatní práce provedení vrstvy textilní podkladní</t>
  </si>
  <si>
    <t>71</t>
  </si>
  <si>
    <t>693111460</t>
  </si>
  <si>
    <t>textilie  300 g/m2 do š 8,8 m</t>
  </si>
  <si>
    <t>Geotextilie geotextilie netkané  (polypropylenová vlákna) se základní ÚV stabilizací šíře do 8,8 m 63/ 30  300 g/m2</t>
  </si>
  <si>
    <t>72</t>
  </si>
  <si>
    <t>7123951</t>
  </si>
  <si>
    <t>Kotvení střešního souvrství - dle skut</t>
  </si>
  <si>
    <t>73</t>
  </si>
  <si>
    <t>998712102</t>
  </si>
  <si>
    <t>Přesun hmot tonážní tonážní pro krytiny povlakové v objektech v do 12 m</t>
  </si>
  <si>
    <t>Přesun hmot pro povlakové krytiny stanovený z hmotnosti přesunovaného materiálu vodorovná dopravní vzdálenost do 50 m v objektech výšky přes 6 do 12 m</t>
  </si>
  <si>
    <t>713</t>
  </si>
  <si>
    <t>Izolace tepelné</t>
  </si>
  <si>
    <t>74</t>
  </si>
  <si>
    <t>713131141</t>
  </si>
  <si>
    <t>Montáž izolace tepelné stěn a základů lepením celoplošně rohoží, pásů, dílců, desek</t>
  </si>
  <si>
    <t>Montáž tepelné izolace stěn rohožemi, pásy, deskami, dílci, bloky (izolační materiál ve specifikaci) lepením celoplošně</t>
  </si>
  <si>
    <t>"komora vzd"  (1,13+0,65)*2*0,65*14</t>
  </si>
  <si>
    <t>75</t>
  </si>
  <si>
    <t>6314815</t>
  </si>
  <si>
    <t>deska minerální izolační 600x1200 mm tl. 50 mm</t>
  </si>
  <si>
    <t>Vlákno minerální a výrobky z něj (desky, skruže, pásy, rohože, vložkové pytle apod.) z minerální plsti - izolace pro suchou výstavbu deska  provětrávané fasády, lehké obvodové zdivo rozměr 600x1200 tl. 50 mm</t>
  </si>
  <si>
    <t>a1*1,02</t>
  </si>
  <si>
    <t>76</t>
  </si>
  <si>
    <t>713131151</t>
  </si>
  <si>
    <t>Montáž izolace tepelné stěn a základů volně vloženými rohožemi, pásy, dílci, deskami 1 vrstva</t>
  </si>
  <si>
    <t>Montáž tepelné izolace stěn rohožemi, pásy, deskami, dílci, bloky (izolační materiál ve specifikaci) vložením jednovrstvě</t>
  </si>
  <si>
    <t>a2*0,25</t>
  </si>
  <si>
    <t>77</t>
  </si>
  <si>
    <t>713141151</t>
  </si>
  <si>
    <t>Montáž izolace tepelné střech plochých kladené volně 1 vrstva rohoží, pásů, dílců, desek</t>
  </si>
  <si>
    <t>Montáž tepelné izolace střech plochých rohožemi, pásy, deskami, dílci, bloky (izolační materiál ve specifikaci) kladenými volně jednovrstvá</t>
  </si>
  <si>
    <t>78</t>
  </si>
  <si>
    <t>283723190</t>
  </si>
  <si>
    <t>deska z pěnového polystyrenu EPS 100 S 1000 x 500 x 160 mm</t>
  </si>
  <si>
    <t>Desky z lehčených plastů desky z pěnového polystyrénu - samozhášivého typ EPS 100S stabil, objemová hmotnost 20 - 25 kg/m3 tepelně izolační desky pro izolace ploché střechy nebo podlahy rozměr 1000 x 500 mm, lambda 0,037 [W / m K] 160 mm</t>
  </si>
  <si>
    <t>Poznámka k položce:
lambda=0,037 [W / m K]</t>
  </si>
  <si>
    <t>a6*1,02+a2*0,25*1,02</t>
  </si>
  <si>
    <t>79</t>
  </si>
  <si>
    <t>998713102</t>
  </si>
  <si>
    <t>Přesun hmot tonážní pro izolace tepelné v objektech v do 12 m</t>
  </si>
  <si>
    <t>Přesun hmot pro izolace tepelné stanovený z hmotnosti přesunovaného materiálu vodorovná dopravní vzdálenost do 50 m v objektech výšky přes 6 m do 12 m</t>
  </si>
  <si>
    <t>721</t>
  </si>
  <si>
    <t>Zdravotechnika - vnitřní kanalizace</t>
  </si>
  <si>
    <t>80</t>
  </si>
  <si>
    <t>721210824</t>
  </si>
  <si>
    <t>Demontáž vpustí střešních DN 150</t>
  </si>
  <si>
    <t>Demontáž kanalizačního příslušenství střešních vtoků DN 150</t>
  </si>
  <si>
    <t>7212332</t>
  </si>
  <si>
    <t>Střešní vtok polypropylen PP pro rekonstruované střechy svislý odtok DN 160</t>
  </si>
  <si>
    <t>Střešní vtoky (vpusti) polypropylenové (PP) pro  střechy s odtokem svislým DN 160</t>
  </si>
  <si>
    <t>82</t>
  </si>
  <si>
    <t>7212501</t>
  </si>
  <si>
    <t>Oprava vychýlení stáv ventilační hlavice</t>
  </si>
  <si>
    <t>83</t>
  </si>
  <si>
    <t>7212731</t>
  </si>
  <si>
    <t>Hlavice odvětrávací vč manžety a stříšky pr 125mm</t>
  </si>
  <si>
    <t>84</t>
  </si>
  <si>
    <t>998721102</t>
  </si>
  <si>
    <t>Přesun hmot tonážní pro vnitřní kanalizace v objektech v do 12 m</t>
  </si>
  <si>
    <t>Přesun hmot pro vnitřní kanalizace stanovený z hmotnosti přesunovaného materiálu vodorovná dopravní vzdálenost do 50 m v objektech výšky přes 6 do 12 m</t>
  </si>
  <si>
    <t>741</t>
  </si>
  <si>
    <t>Elektromontáže</t>
  </si>
  <si>
    <t>85</t>
  </si>
  <si>
    <t>741101</t>
  </si>
  <si>
    <t>DMTŽ stáv zvonku</t>
  </si>
  <si>
    <t>86</t>
  </si>
  <si>
    <t>741102</t>
  </si>
  <si>
    <t xml:space="preserve">DMTŽ stáv stožáru STA vč vybavení, povrch úprava, oprava poškozených částí, zpětná mtž </t>
  </si>
  <si>
    <t>87</t>
  </si>
  <si>
    <t>741103</t>
  </si>
  <si>
    <t>D+MTŽ nového zvonku - dle stáv</t>
  </si>
  <si>
    <t>88</t>
  </si>
  <si>
    <t>741104</t>
  </si>
  <si>
    <t>Dmtž+zpětná MTŽ osvětlení nad vstupem, prodl napojení - dle stáv</t>
  </si>
  <si>
    <t>742</t>
  </si>
  <si>
    <t>Hromosvod</t>
  </si>
  <si>
    <t>89</t>
  </si>
  <si>
    <t>Pol1</t>
  </si>
  <si>
    <t>Jímací tyč JT2,5 na plochou střechu</t>
  </si>
  <si>
    <t>ks</t>
  </si>
  <si>
    <t>90</t>
  </si>
  <si>
    <t>Pol2</t>
  </si>
  <si>
    <t>Podpěra JT včetně plastové podložky</t>
  </si>
  <si>
    <t>Poznámka k položce:
Jímací tyč l=8m se stojanem</t>
  </si>
  <si>
    <t>91</t>
  </si>
  <si>
    <t>Pol3</t>
  </si>
  <si>
    <t>Jímací tyč l=8m se stojanem, zátěží a plastovými podložkami</t>
  </si>
  <si>
    <t>zátěží a plastovými podložkami</t>
  </si>
  <si>
    <t>92</t>
  </si>
  <si>
    <t>Pol4</t>
  </si>
  <si>
    <t>podpěra vední pro ploché střechy PV21d</t>
  </si>
  <si>
    <t>93</t>
  </si>
  <si>
    <t>Pol5</t>
  </si>
  <si>
    <t>Typový přechod stěna - fasáda</t>
  </si>
  <si>
    <t>Poznámka k položce:
DEHN o.č. 478 049 - typ "D"</t>
  </si>
  <si>
    <t>94</t>
  </si>
  <si>
    <t>Pol6</t>
  </si>
  <si>
    <t>Montáž ve výšce</t>
  </si>
  <si>
    <t>Kč</t>
  </si>
  <si>
    <t>95</t>
  </si>
  <si>
    <t>Pol7</t>
  </si>
  <si>
    <t>Nespecifikovaný materiál</t>
  </si>
  <si>
    <t>96</t>
  </si>
  <si>
    <t>V000</t>
  </si>
  <si>
    <t>svorka zkušební</t>
  </si>
  <si>
    <t>Poznámka k položce:
FeZn SZ</t>
  </si>
  <si>
    <t>97</t>
  </si>
  <si>
    <t>V001</t>
  </si>
  <si>
    <t>svorka univerzální (okapová - SO)</t>
  </si>
  <si>
    <t>Poznámka k položce:
FeZn SU</t>
  </si>
  <si>
    <t>98</t>
  </si>
  <si>
    <t>V200</t>
  </si>
  <si>
    <t>podpěra vedení na atiku PV 17</t>
  </si>
  <si>
    <t>Poznámka k položce:
FeZn</t>
  </si>
  <si>
    <t>99</t>
  </si>
  <si>
    <t>VS00x</t>
  </si>
  <si>
    <t>štítek označení č.0-9</t>
  </si>
  <si>
    <t>Poznámka k položce:
plast</t>
  </si>
  <si>
    <t>100</t>
  </si>
  <si>
    <t>VS055</t>
  </si>
  <si>
    <t>štítek označení uzemnění</t>
  </si>
  <si>
    <t>Poznámka k položce:
plast Štítek uzemnění</t>
  </si>
  <si>
    <t>101</t>
  </si>
  <si>
    <t>Z415</t>
  </si>
  <si>
    <t>drát O 8 mm (0,135kg/m)</t>
  </si>
  <si>
    <t>Poznámka k položce:
AlMgSi Drát 8 AlMgSi T/4</t>
  </si>
  <si>
    <t>102</t>
  </si>
  <si>
    <t>Z416</t>
  </si>
  <si>
    <t>drát O 8 mm (0,135kg/m)  poplast</t>
  </si>
  <si>
    <t>103</t>
  </si>
  <si>
    <t>Pol10</t>
  </si>
  <si>
    <t>Pásek FeZn 30/4</t>
  </si>
  <si>
    <t>104</t>
  </si>
  <si>
    <t>Pol11</t>
  </si>
  <si>
    <t>Zemnící tyč ZT 1,5m</t>
  </si>
  <si>
    <t>105</t>
  </si>
  <si>
    <t>Pol12</t>
  </si>
  <si>
    <t>Rozebrání a opětovná úprava zámkové dlažby</t>
  </si>
  <si>
    <t>Poznámka k položce:
Průběžná revize kvality pospojení skrytých svodů</t>
  </si>
  <si>
    <t>106</t>
  </si>
  <si>
    <t>Pol13</t>
  </si>
  <si>
    <t>Průběžná revize kvality pospojení skrytých svodů a propojů</t>
  </si>
  <si>
    <t>a propojů</t>
  </si>
  <si>
    <t>107</t>
  </si>
  <si>
    <t>Pol14</t>
  </si>
  <si>
    <t>Asfaltová krycí barva pro přetření spojů a přechodů</t>
  </si>
  <si>
    <t>kg</t>
  </si>
  <si>
    <t>108</t>
  </si>
  <si>
    <t>Pol15</t>
  </si>
  <si>
    <t>Nespecifikovaný materiál a práce</t>
  </si>
  <si>
    <t>109</t>
  </si>
  <si>
    <t>Pol8</t>
  </si>
  <si>
    <t>Revize</t>
  </si>
  <si>
    <t>110</t>
  </si>
  <si>
    <t>Pol9</t>
  </si>
  <si>
    <t>Drát FeZn D=10mm</t>
  </si>
  <si>
    <t>751</t>
  </si>
  <si>
    <t>Vzduchotechnika</t>
  </si>
  <si>
    <t>111</t>
  </si>
  <si>
    <t>7515108</t>
  </si>
  <si>
    <t>Demontáž vzduchotechnického potrubí pozink kruhového  D do 300 mm</t>
  </si>
  <si>
    <t>Demontáž vzduchotechnického potrubí z pozinkovaného plechu kruhového,   průměru přes 200 do 300 mm</t>
  </si>
  <si>
    <t>"střecha"  1,6+5,5+4,5+5+2+5,5+4+2,5+5+2,5+3+2,5+4,5+7</t>
  </si>
  <si>
    <t>112</t>
  </si>
  <si>
    <t>7515201</t>
  </si>
  <si>
    <t>Doplnění otvorů v komorách vzd</t>
  </si>
  <si>
    <t>113</t>
  </si>
  <si>
    <t>7515202</t>
  </si>
  <si>
    <t>Vyregulování vzt</t>
  </si>
  <si>
    <t>762</t>
  </si>
  <si>
    <t>Konstrukce tesařské</t>
  </si>
  <si>
    <t>114</t>
  </si>
  <si>
    <t>762812932</t>
  </si>
  <si>
    <t>Zabednění části záklopu stropu z prken tl do 32 mm plochy jednotlivě do 1 m2</t>
  </si>
  <si>
    <t>"komora vzd - dle skut"  0,9*0,9*7</t>
  </si>
  <si>
    <t>115</t>
  </si>
  <si>
    <t>76289011</t>
  </si>
  <si>
    <t>Navýšení atiky  -dle pd</t>
  </si>
  <si>
    <t>116</t>
  </si>
  <si>
    <t>998762102</t>
  </si>
  <si>
    <t>Přesun hmot tonážní pro kce tesařské v objektech v do 12 m</t>
  </si>
  <si>
    <t>Přesun hmot pro konstrukce tesařské stanovený z hmotnosti přesunovaného materiálu vodorovná dopravní vzdálenost do 50 m v objektech výšky přes 6 do 12 m</t>
  </si>
  <si>
    <t>764</t>
  </si>
  <si>
    <t>Konstrukce klempířské</t>
  </si>
  <si>
    <t>117</t>
  </si>
  <si>
    <t>764001800</t>
  </si>
  <si>
    <t xml:space="preserve">Odřezání stáv oplechování atiky </t>
  </si>
  <si>
    <t>"k07"  34</t>
  </si>
  <si>
    <t>118</t>
  </si>
  <si>
    <t>764001911</t>
  </si>
  <si>
    <t>Napojení klempířských konstrukcí na stávající délky spoje přes 0,5 m</t>
  </si>
  <si>
    <t>Napojení na stávající klempířské konstrukce délky spoje přes 0,5 m</t>
  </si>
  <si>
    <t>119</t>
  </si>
  <si>
    <t>7640021</t>
  </si>
  <si>
    <t>Demontáž stáv plechových komor vzd vč elektromotoru, odpojení a zaslepení elektro přívodu</t>
  </si>
  <si>
    <t>120</t>
  </si>
  <si>
    <t>7640022</t>
  </si>
  <si>
    <t>Kontrola stáv tlumících skříní, posouzení jejich stavu, popř provedení potřebných oprav</t>
  </si>
  <si>
    <t>121</t>
  </si>
  <si>
    <t>764002801</t>
  </si>
  <si>
    <t>Demontáž závětrné lišty do suti</t>
  </si>
  <si>
    <t>Demontáž klempířských konstrukcí závětrné lišty do suti</t>
  </si>
  <si>
    <t>122</t>
  </si>
  <si>
    <t>764002841</t>
  </si>
  <si>
    <t>Demontáž oplechování horních ploch zdí a nadezdívek do suti</t>
  </si>
  <si>
    <t>Demontáž klempířských konstrukcí oplechování horních ploch zdí a nadezdívek do suti</t>
  </si>
  <si>
    <t>"k04"  12,5</t>
  </si>
  <si>
    <t>"k05"  11</t>
  </si>
  <si>
    <t>"k06"  17</t>
  </si>
  <si>
    <t>123</t>
  </si>
  <si>
    <t>764002851</t>
  </si>
  <si>
    <t>Demontáž oplechování parapetů do suti</t>
  </si>
  <si>
    <t>Demontáž klempířských konstrukcí oplechování parapetů do suti</t>
  </si>
  <si>
    <t>"k01"  0,65*9</t>
  </si>
  <si>
    <t>"k02"  0,95*(9+22*3)</t>
  </si>
  <si>
    <t>124</t>
  </si>
  <si>
    <t>764002861</t>
  </si>
  <si>
    <t>Demontáž oplechování říms a ozdobných prvků do suti</t>
  </si>
  <si>
    <t>Demontáž klempířských konstrukcí oplechování říms do suti</t>
  </si>
  <si>
    <t>"k03"  30</t>
  </si>
  <si>
    <t>125</t>
  </si>
  <si>
    <t>764002871</t>
  </si>
  <si>
    <t>Demontáž lemování zdí do suti</t>
  </si>
  <si>
    <t>Demontáž klempířských konstrukcí lemování zdí do suti</t>
  </si>
  <si>
    <t>"k08"  3,3</t>
  </si>
  <si>
    <t>"komory vzd"  0,9*4*7+(1,03+0,6)*2*14</t>
  </si>
  <si>
    <t>"střecha"  (34,43-0,2*2+17,45-0,2-0,6+1,2*3+0,5*8)*2-3,85</t>
  </si>
  <si>
    <t>126</t>
  </si>
  <si>
    <t>764003801</t>
  </si>
  <si>
    <t>Demontáž lemování trub, konzol, držáků, ventilačních nástavců a jiných kusových prvků do suti</t>
  </si>
  <si>
    <t>Demontáž klempířských konstrukcí lemování trub, konzol, držáků, ventilačních nástavců a ostatních kusových prvků do suti</t>
  </si>
  <si>
    <t>127</t>
  </si>
  <si>
    <t>764212633</t>
  </si>
  <si>
    <t>Oplechování střešních prvků z pozinkovaného plechu s povrchovou úpravou   závětrnou lištou rš 80 mm</t>
  </si>
  <si>
    <t>"k09"  3,3</t>
  </si>
  <si>
    <t>128</t>
  </si>
  <si>
    <t>764212634</t>
  </si>
  <si>
    <t>Oplechování střešních prvků z pozinkovaného plechu s povrchovou úpravou štítu závětrnou lištou rš 330 mm</t>
  </si>
  <si>
    <t>129</t>
  </si>
  <si>
    <t>76421560</t>
  </si>
  <si>
    <t>Oplechování horních ploch zdí a nadezdívek (atik) z pozinkovaného plechu s povrchovou úpravou celoplošně lepené rš 540 mm</t>
  </si>
  <si>
    <t>"k05" 11</t>
  </si>
  <si>
    <t>130</t>
  </si>
  <si>
    <t>764215605</t>
  </si>
  <si>
    <t>Oplechování horních ploch zdí a nadezdívek (atik) z pozinkovaného plechu s povrchovou úpravou celoplošně lepené rš 400 mm</t>
  </si>
  <si>
    <t>131</t>
  </si>
  <si>
    <t>764215606</t>
  </si>
  <si>
    <t>Oplechování horních ploch a atik bez rohů z Pz plechu s povrch úpravou celoplošně lepené rš 500 mm</t>
  </si>
  <si>
    <t>Oplechování horních ploch zdí a nadezdívek (atik) z pozinkovaného plechu s povrchovou úpravou celoplošně lepené rš 500 mm</t>
  </si>
  <si>
    <t>132</t>
  </si>
  <si>
    <t>764216644</t>
  </si>
  <si>
    <t>Oplechování parapetů z pozinkovaného plechu s povrchovou úpravou rovných celoplošně lepené, bez rohů rš 350 mm</t>
  </si>
  <si>
    <t>133</t>
  </si>
  <si>
    <t>76421862</t>
  </si>
  <si>
    <t>Oplechování říms a ozdobných prvků z pozinkovaného plechu s povrchovou úpravou rovných, bez rohů celoplošně lepené rš 120 mm</t>
  </si>
  <si>
    <t>134</t>
  </si>
  <si>
    <t>764218624</t>
  </si>
  <si>
    <t>Oplechování říms a ozdobných prvků z pozinkovaného plechu s povrchovou úpravou rovných, bez rohů celoplošně lepené rš 300 mm</t>
  </si>
  <si>
    <t>135</t>
  </si>
  <si>
    <t>764306142</t>
  </si>
  <si>
    <t>Montáž ventilační turbíny na skládané nebo plechové krytině průměru do 350 mm</t>
  </si>
  <si>
    <t>Montáž ventilační turbíny na střeše s krytinou skládanou mimo prejzovou nebo z plechu</t>
  </si>
  <si>
    <t>136</t>
  </si>
  <si>
    <t>553810100</t>
  </si>
  <si>
    <t>turbína ventilační   hlavice, stavitelný krk a základna, průměr 356 mm</t>
  </si>
  <si>
    <t>Části stavební speciální objektů a občanské výstavby turbína ventilační  hliníkové provedení stavitelný krk a základna   hlavice průměr 356 mm</t>
  </si>
  <si>
    <t>137</t>
  </si>
  <si>
    <t>76431161</t>
  </si>
  <si>
    <t>Lemování rovných zdí střech s krytinou skládanou z Pz s povrchovou úpravou rš 170 mm, plech 1,2</t>
  </si>
  <si>
    <t>Lemování zdí z pozinkovaného plechu s povrchovou úpravou boční nebo horní rovné, střech s krytinou skládanou mimo prejzovou rš 170 mm</t>
  </si>
  <si>
    <t>"k08"  34</t>
  </si>
  <si>
    <t>138</t>
  </si>
  <si>
    <t>764311613</t>
  </si>
  <si>
    <t>Lemování rovných zdí střech s krytinou skládanou z Pz s povrchovou úpravou rš 250 mm</t>
  </si>
  <si>
    <t>Lemování zdí z pozinkovaného plechu s povrchovou úpravou boční nebo horní rovné, střech s krytinou skládanou mimo prejzovou rš 250 mm</t>
  </si>
  <si>
    <t>"komora vzd"  0,9*4*7+(1,03+0,6)*2*14</t>
  </si>
  <si>
    <t>139</t>
  </si>
  <si>
    <t>764311614</t>
  </si>
  <si>
    <t>Lemování zdí z pozinkovaného plechu s povrchovou úpravou boční nebo horní rovné, střech s krytinou skládanou mimo prejzovou rš 330 mm</t>
  </si>
  <si>
    <t>140</t>
  </si>
  <si>
    <t>764314612</t>
  </si>
  <si>
    <t>Lemování prostupů z pozinkovaného plechu s povrchovou úpravou bez lišty, střech s krytinou skládanou nebo z plechu</t>
  </si>
  <si>
    <t>"komory vzd"  1*1*7+1,103*0,7*14</t>
  </si>
  <si>
    <t>141</t>
  </si>
  <si>
    <t>764315</t>
  </si>
  <si>
    <t>Lemování trub, konzol,držáků z Pz s povrch úpravou střechD do 150 mm</t>
  </si>
  <si>
    <t>142</t>
  </si>
  <si>
    <t>998764102</t>
  </si>
  <si>
    <t>Přesun hmot tonážní pro konstrukce klempířské v objektech v do 12 m</t>
  </si>
  <si>
    <t>Přesun hmot pro konstrukce klempířské stanovený z hmotnosti přesunovaného materiálu vodorovná dopravní vzdálenost do 50 m v objektech výšky přes 6 do 12 m</t>
  </si>
  <si>
    <t>767</t>
  </si>
  <si>
    <t>Konstrukce zámečnické</t>
  </si>
  <si>
    <t>143</t>
  </si>
  <si>
    <t>767640</t>
  </si>
  <si>
    <t>Montáž výlezu na střechu</t>
  </si>
  <si>
    <t>144</t>
  </si>
  <si>
    <t>55399014</t>
  </si>
  <si>
    <t>Ocelový výlez na střechu vel. otvoru 900x600mm, rám, povrch úprava, tepelně izolovaný, zámek, kování, otevírací mechanismus</t>
  </si>
  <si>
    <t>145</t>
  </si>
  <si>
    <t>767651</t>
  </si>
  <si>
    <t>Demontáž stáv výlezu na střechu vč rámu</t>
  </si>
  <si>
    <t>146</t>
  </si>
  <si>
    <t>767662110</t>
  </si>
  <si>
    <t>Montáž mříží pevných šroubovaných</t>
  </si>
  <si>
    <t>Montáž mříží pevných, připevněných šroubováním</t>
  </si>
  <si>
    <t>147</t>
  </si>
  <si>
    <t>55399017</t>
  </si>
  <si>
    <t>Oprava stáv mříží, prodloužení kotev, úprava kotvení</t>
  </si>
  <si>
    <t>148</t>
  </si>
  <si>
    <t>76789011</t>
  </si>
  <si>
    <t>Dmtž a zpětná mtž na etics přístřešku nade dveřmi, prodl kotvení, oprava a povrch úprava</t>
  </si>
  <si>
    <t>149</t>
  </si>
  <si>
    <t>998767102</t>
  </si>
  <si>
    <t>Přesun hmot tonážní pro zámečnické konstrukce v objektech v do 12 m</t>
  </si>
  <si>
    <t>Přesun hmot pro zámečnické konstrukce stanovený z hmotnosti přesunovaného materiálu vodorovná dopravní vzdálenost do 50 m v objektech výšky přes 6 do 12 m</t>
  </si>
  <si>
    <t>771</t>
  </si>
  <si>
    <t>Podlahy z dlaždic</t>
  </si>
  <si>
    <t>150</t>
  </si>
  <si>
    <t>771574131</t>
  </si>
  <si>
    <t>Montáž podlah keramických režných protiskluzných lepených flexibilním lepidlem do 50 ks/m2</t>
  </si>
  <si>
    <t>Montáž podlah z dlaždic keramických lepených flexibilním lepidlem režných nebo glazovaných protiskluzných nebo reliefovaných do 50 ks/ m2</t>
  </si>
  <si>
    <t>151</t>
  </si>
  <si>
    <t>5976113</t>
  </si>
  <si>
    <t>dlaždice keramické protiskluzné mrazuvzdorné  30 x 30 x 1 cm I. j., dle skut</t>
  </si>
  <si>
    <t>Obkládačky a dlaždice keramické  dlaždice formát 30 x 30 x  1 cm    I.j.     (cen.skup. 72)</t>
  </si>
  <si>
    <t>a14*1,15</t>
  </si>
  <si>
    <t>152</t>
  </si>
  <si>
    <t>771591111</t>
  </si>
  <si>
    <t>Podlahy penetrace podkladu</t>
  </si>
  <si>
    <t>Podlahy - ostatní práce penetrace podkladu</t>
  </si>
  <si>
    <t>153</t>
  </si>
  <si>
    <t>771990111</t>
  </si>
  <si>
    <t>Vyrovnání podkladu samonivelační stěrkou tl 4 mm pevnosti 15 Mpa</t>
  </si>
  <si>
    <t>Vyrovnání podkladní vrstvy samonivelační stěrkou tl. 4 mm, min. pevnosti 15 MPa</t>
  </si>
  <si>
    <t>154</t>
  </si>
  <si>
    <t>998771102</t>
  </si>
  <si>
    <t>Přesun hmot tonážní pro podlahy z dlaždic v objektech v do 12 m</t>
  </si>
  <si>
    <t>Přesun hmot pro podlahy z dlaždic stanovený z hmotnosti přesunovaného materiálu vodorovná dopravní vzdálenost do 50 m v objektech výšky přes 6 do 12 m</t>
  </si>
  <si>
    <t>783</t>
  </si>
  <si>
    <t>Dokončovací práce - nátěry</t>
  </si>
  <si>
    <t>155</t>
  </si>
  <si>
    <t>783306811</t>
  </si>
  <si>
    <t>Odstranění nátěru ze zámečnických konstrukcí oškrábáním</t>
  </si>
  <si>
    <t>Odstranění nátěrů ze zámečnických konstrukcí oškrábáním</t>
  </si>
  <si>
    <t>a15*2</t>
  </si>
  <si>
    <t>(0,5*0,8+0,65*0,4)*2+0,3*0,3*2</t>
  </si>
  <si>
    <t>156</t>
  </si>
  <si>
    <t>783314201</t>
  </si>
  <si>
    <t>Základní antikorozní jednonásobný syntetický standardní nátěr zámečnických konstrukcí</t>
  </si>
  <si>
    <t>Základní antikorozní nátěr zámečnických konstrukcí jednonásobný syntetický standardní</t>
  </si>
  <si>
    <t>a15*2+a39</t>
  </si>
  <si>
    <t>157</t>
  </si>
  <si>
    <t>783315101</t>
  </si>
  <si>
    <t>Jednonásobný syntetický standardní mezinátěr zámečnických konstrukcí</t>
  </si>
  <si>
    <t>Mezinátěr zámečnických konstrukcí jednonásobný syntetický standardní</t>
  </si>
  <si>
    <t>158</t>
  </si>
  <si>
    <t>783317101</t>
  </si>
  <si>
    <t>Krycí jednonásobný syntetický standardní nátěr zámečnických konstrukcí</t>
  </si>
  <si>
    <t>Krycí nátěr (email) zámečnických konstrukcí jednonásobný syntetický standardní</t>
  </si>
  <si>
    <t>a6*1,15</t>
  </si>
  <si>
    <t>Oplechování výlezu závětrnou lištou z Pz s povrchovou úpravou rš 80 mm, plech 0,8</t>
  </si>
  <si>
    <t>Oplechování štítu závětrnou lištou z Pz s povrchovou úpravou rš 330 mm, tl. 0,8</t>
  </si>
  <si>
    <t>Oplechování horních ploch a atik bez rohů z Pz plechu s povrch úpravou celoplošně lepené rš 540 mm, plech 0,8</t>
  </si>
  <si>
    <t>Oplechování horních ploch a atik bez rohů z Pz plechu s povrch úpravou celoplošně lepené rš 400 mm, plech 0,8</t>
  </si>
  <si>
    <t>Oplechování rovných parapetů celoplošně lepené z Pz s povrchovou úpravou rš 350 mm, plech 0,8</t>
  </si>
  <si>
    <t>Oplechování rovné římsy celoplošně lepené z Pz s upraveným povrchem rš 120 mm, plech 0,8</t>
  </si>
  <si>
    <t>Oplechování rovné římsy celoplošně lepené z Pz s upraveným povrchem rš 300 mm, plech 0,8</t>
  </si>
  <si>
    <t>Lemování rovných zdí střech s krytinou skládanou z Pz s povrchovou úpravou rš 330 mm, tl. 0,8</t>
  </si>
  <si>
    <t>Oplechování prostupů střech s krytinou skládanou nebo plechovou bez lišty z Pz s povrchovou úpravou, tl. plechu 0,8</t>
  </si>
  <si>
    <t>Export VZ</t>
  </si>
  <si>
    <t>1) Rekapitulace stavby</t>
  </si>
  <si>
    <t>2) Rekapitulace objektů stavby a soupisů prací</t>
  </si>
  <si>
    <t>3.0</t>
  </si>
  <si>
    <t>ZAMOK</t>
  </si>
  <si>
    <t>{53b210fe-2a8c-4a70-84ca-5f1faa28ceeb}</t>
  </si>
  <si>
    <t>0,01</t>
  </si>
  <si>
    <t>REKAPITULACE STAVBY</t>
  </si>
  <si>
    <t>Návod na vyplnění</t>
  </si>
  <si>
    <t>0,001</t>
  </si>
  <si>
    <t>Kód:</t>
  </si>
  <si>
    <t>strak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</si>
  <si>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</si>
  <si>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Zateplení obvodového a střešního pláště</t>
  </si>
  <si>
    <t>0,1</t>
  </si>
  <si>
    <t>31.3.2016</t>
  </si>
  <si>
    <t>Vyplň údaj</t>
  </si>
  <si>
    <t>REKAPITULACE OBJEKTŮ STAVBY A SOUPISŮ PRACÍ</t>
  </si>
  <si>
    <t>Informatívní údaje z listů zakázek</t>
  </si>
  <si>
    <t>Objekt, Soupis prací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</si>
  <si>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</si>
  <si>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</si>
  <si>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</si>
  <si>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</si>
  <si>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</si>
  <si>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</si>
  <si>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</si>
  <si>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</si>
  <si>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</si>
  <si>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</si>
  <si>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</si>
  <si>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</si>
  <si>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</si>
  <si>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</si>
  <si>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</si>
  <si>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###NOIMPORT###</t>
  </si>
  <si>
    <t>IMPORT</t>
  </si>
  <si>
    <t>{00000000-0000-0000-0000-000000000000}</t>
  </si>
  <si>
    <t>/</t>
  </si>
  <si>
    <t>stav</t>
  </si>
  <si>
    <t>Soupis předpokládaných stavebních prací</t>
  </si>
  <si>
    <t>STA</t>
  </si>
  <si>
    <t>vrn</t>
  </si>
  <si>
    <t>Vedlejší a ostatní náklady</t>
  </si>
  <si>
    <t>{a828c624-a1c7-4fe2-a133-0cf443ed4e9d}</t>
  </si>
  <si>
    <t>vrn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</si>
  <si>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</si>
  <si>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</si>
  <si>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</si>
  <si>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</si>
  <si>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</si>
  <si>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</si>
  <si>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</si>
  <si>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</si>
  <si>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</si>
  <si>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011203000</t>
  </si>
  <si>
    <t xml:space="preserve">Botanický a zoologický průzkum bez rozlišení - monitoring výskytů netopýrů a rorýsů </t>
  </si>
  <si>
    <t>1024</t>
  </si>
  <si>
    <t>-85781296</t>
  </si>
  <si>
    <t>Průzkumné, geodetické a projektové práce průzkumné práce botanický a zoologický průzkum bez rozlišení</t>
  </si>
  <si>
    <t>011434000</t>
  </si>
  <si>
    <t>Měření (monitoring) hlukové hladiny</t>
  </si>
  <si>
    <t>…</t>
  </si>
  <si>
    <t>-324812140</t>
  </si>
  <si>
    <t>Průzkumné, geodetické a projektové práce průzkumné práce měření (monitoring) hlukové hladiny</t>
  </si>
  <si>
    <t>012203000</t>
  </si>
  <si>
    <t xml:space="preserve">Geodetické práce při provádění stavby -  vytýčení sítí vč. kopaných sond, obnažení kabelů EON, zabezpečení sítí proti poškození </t>
  </si>
  <si>
    <t>1931173935</t>
  </si>
  <si>
    <t>Průzkumné, geodetické a projektové práce geodetické práce při provádění stavby</t>
  </si>
  <si>
    <t>013254000</t>
  </si>
  <si>
    <t>Dokumentace skutečného provedení stavby</t>
  </si>
  <si>
    <t>-1166628987</t>
  </si>
  <si>
    <t>Průzkumné, geodetické a projektové práce projektové práce dokumentace stavby (výkresová a textová) skutečného provedení stavby</t>
  </si>
  <si>
    <t>VRN3</t>
  </si>
  <si>
    <t>Zařízení staveniště</t>
  </si>
  <si>
    <t>030001000</t>
  </si>
  <si>
    <t>262878710</t>
  </si>
  <si>
    <t>Základní rozdělení průvodních činností a nákladů zařízení staveniště</t>
  </si>
  <si>
    <t>VRN4</t>
  </si>
  <si>
    <t>Inženýrská činnost</t>
  </si>
  <si>
    <t>049002000</t>
  </si>
  <si>
    <t xml:space="preserve">Ostatní inženýrská činnost - zajištění stanovisek dotčených orgánů k užívání stavby + kolaudace </t>
  </si>
  <si>
    <t>1211326034</t>
  </si>
  <si>
    <t>Hlavní tituly průvodních činností a nákladů inženýrská činnost ostatní inženýrská činnost</t>
  </si>
  <si>
    <t>VRN7</t>
  </si>
  <si>
    <t>Provozní vlivy</t>
  </si>
  <si>
    <t>070001000</t>
  </si>
  <si>
    <t>727578508</t>
  </si>
  <si>
    <t>Základní rozdělení průvodních činností a nákladů provozní vlivy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</si>
  <si>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</si>
  <si>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</si>
  <si>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</si>
  <si>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</si>
  <si>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</si>
  <si>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</si>
  <si>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</si>
  <si>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</si>
  <si>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</si>
  <si>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</si>
  <si>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</si>
  <si>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</si>
  <si>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</si>
  <si>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</si>
  <si>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</si>
  <si>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</si>
  <si>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</si>
  <si>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</si>
  <si>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</si>
  <si>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</si>
  <si>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</si>
  <si>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</si>
  <si>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</si>
  <si>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</si>
  <si>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</si>
  <si>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</si>
  <si>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</si>
  <si>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</si>
  <si>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</si>
  <si>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</si>
  <si>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</si>
  <si>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</si>
  <si>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</si>
  <si>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</si>
  <si>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</si>
  <si>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</si>
  <si>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</si>
  <si>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</si>
  <si>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</si>
  <si>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</si>
  <si>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</si>
  <si>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</si>
  <si>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</si>
  <si>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</si>
  <si>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</si>
  <si>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</si>
  <si>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</si>
  <si>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</si>
  <si>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</si>
  <si>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</si>
  <si>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</si>
  <si>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</si>
  <si>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</si>
  <si>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</si>
  <si>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</si>
  <si>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</si>
  <si>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</si>
  <si>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</si>
  <si>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</si>
  <si>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</si>
  <si>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</si>
  <si>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</si>
  <si>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</si>
  <si>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</si>
  <si>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</si>
  <si>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</si>
  <si>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</si>
  <si>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</si>
  <si>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</si>
  <si>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</si>
  <si>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</si>
  <si>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</si>
  <si>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</si>
  <si>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</si>
  <si>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</si>
  <si>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</si>
  <si>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</si>
  <si>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</si>
  <si>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</si>
  <si>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</si>
  <si>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</si>
  <si>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</si>
  <si>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</si>
  <si>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</si>
  <si>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</si>
  <si>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</si>
  <si>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</si>
  <si>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</si>
  <si>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</si>
  <si>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</si>
  <si>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</si>
  <si>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</si>
  <si>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</si>
  <si>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</si>
  <si>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</si>
  <si>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</si>
  <si>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</si>
  <si>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</si>
  <si>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</si>
  <si>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</si>
  <si>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</si>
  <si>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</si>
  <si>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</si>
  <si>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</si>
  <si>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</si>
  <si>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</si>
  <si>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</si>
  <si>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</si>
  <si>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</si>
  <si>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</si>
  <si>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</si>
  <si>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</si>
  <si>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</si>
  <si>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</si>
  <si>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</si>
  <si>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</si>
  <si>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</si>
  <si>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</si>
  <si>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</si>
  <si>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</si>
  <si>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</si>
  <si>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</si>
  <si>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</si>
  <si>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</si>
  <si>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</si>
  <si>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</si>
  <si>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</si>
  <si>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</si>
  <si>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</si>
  <si>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</si>
  <si>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</si>
  <si>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</si>
  <si>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</si>
  <si>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</si>
  <si>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</si>
  <si>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</si>
  <si>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</si>
  <si>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</si>
  <si>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</si>
  <si>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</si>
  <si>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</si>
  <si>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</si>
  <si>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</si>
  <si>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</si>
  <si>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</si>
  <si>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</si>
  <si>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</si>
  <si>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</si>
  <si>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</si>
  <si>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</si>
  <si>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</si>
  <si>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</si>
  <si>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</si>
  <si>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</si>
  <si>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</si>
  <si>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</si>
  <si>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</si>
  <si>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</si>
  <si>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Datová věta</t>
  </si>
  <si>
    <t>Typ věty</t>
  </si>
  <si>
    <t>Hodnota</t>
  </si>
  <si>
    <t>Význam</t>
  </si>
  <si>
    <t>eGSazbaDPH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</si>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</sst>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%"/>
    <numFmt numFmtId="166" formatCode="#,##0.00000"/>
    <numFmt numFmtId="167" formatCode="#,##0.000"/>
  </numFmts>
  <fonts count="6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8"/>
      <name val="Trebuchet MS"/>
      <family val="2"/>
    </font>
    <font>
      <sz val="10"/>
      <name val="Trebuchet MS"/>
      <family val="2"/>
      <charset val="238"/>
    </font>
    <font>
      <sz val="10"/>
      <color indexed="37"/>
      <name val="Trebuchet MS"/>
      <family val="2"/>
      <charset val="238"/>
    </font>
    <font>
      <u/>
      <sz val="11"/>
      <color indexed="4"/>
      <name val="Calibri"/>
      <family val="2"/>
    </font>
    <font>
      <u/>
      <sz val="10"/>
      <color indexed="4"/>
      <name val="Trebuchet MS"/>
      <family val="2"/>
      <charset val="238"/>
    </font>
    <font>
      <b/>
      <sz val="16"/>
      <name val="Trebuchet MS"/>
      <family val="2"/>
    </font>
    <font>
      <sz val="8"/>
      <color indexed="48"/>
      <name val="Trebuchet MS"/>
      <family val="2"/>
    </font>
    <font>
      <sz val="9"/>
      <color indexed="55"/>
      <name val="Trebuchet MS"/>
      <family val="2"/>
    </font>
    <font>
      <b/>
      <sz val="12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b/>
      <sz val="12"/>
      <color indexed="37"/>
      <name val="Trebuchet MS"/>
      <family val="2"/>
    </font>
    <font>
      <sz val="8"/>
      <color indexed="55"/>
      <name val="Trebuchet MS"/>
      <family val="2"/>
    </font>
    <font>
      <b/>
      <sz val="12"/>
      <color indexed="16"/>
      <name val="Trebuchet MS"/>
      <family val="2"/>
    </font>
    <font>
      <sz val="12"/>
      <color indexed="56"/>
      <name val="Trebuchet MS"/>
      <family val="2"/>
    </font>
    <font>
      <sz val="10"/>
      <color indexed="56"/>
      <name val="Trebuchet MS"/>
      <family val="2"/>
    </font>
    <font>
      <sz val="9"/>
      <color indexed="8"/>
      <name val="Trebuchet MS"/>
      <family val="2"/>
    </font>
    <font>
      <sz val="8"/>
      <color indexed="37"/>
      <name val="Trebuchet MS"/>
      <family val="2"/>
    </font>
    <font>
      <b/>
      <sz val="8"/>
      <name val="Trebuchet MS"/>
      <family val="2"/>
    </font>
    <font>
      <sz val="8"/>
      <color indexed="56"/>
      <name val="Trebuchet MS"/>
      <family val="2"/>
    </font>
    <font>
      <sz val="7"/>
      <color indexed="55"/>
      <name val="Trebuchet MS"/>
      <family val="2"/>
    </font>
    <font>
      <sz val="7"/>
      <name val="Trebuchet MS"/>
      <family val="2"/>
    </font>
    <font>
      <sz val="8"/>
      <color indexed="63"/>
      <name val="Trebuchet MS"/>
      <family val="2"/>
    </font>
    <font>
      <i/>
      <sz val="8"/>
      <color indexed="4"/>
      <name val="Trebuchet MS"/>
      <family val="2"/>
    </font>
    <font>
      <i/>
      <sz val="7"/>
      <color indexed="55"/>
      <name val="Trebuchet MS"/>
      <family val="2"/>
    </font>
    <font>
      <sz val="8"/>
      <color indexed="36"/>
      <name val="Trebuchet MS"/>
      <family val="2"/>
    </font>
    <font>
      <sz val="8"/>
      <color indexed="32"/>
      <name val="Trebuchet MS"/>
      <family val="2"/>
    </font>
    <font>
      <sz val="8"/>
      <color indexed="10"/>
      <name val="Trebuchet MS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rebuchet MS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8"/>
      <color indexed="43"/>
      <name val="Trebuchet MS"/>
      <family val="2"/>
    </font>
    <font>
      <b/>
      <sz val="12"/>
      <color indexed="55"/>
      <name val="Trebuchet MS"/>
      <family val="2"/>
    </font>
    <font>
      <b/>
      <sz val="8"/>
      <color indexed="55"/>
      <name val="Trebuchet MS"/>
      <family val="2"/>
    </font>
    <font>
      <b/>
      <sz val="9"/>
      <name val="Trebuchet MS"/>
      <family val="2"/>
    </font>
    <font>
      <sz val="12"/>
      <color indexed="55"/>
      <name val="Trebuchet MS"/>
      <family val="2"/>
    </font>
    <font>
      <sz val="12"/>
      <name val="Trebuchet MS"/>
      <family val="2"/>
    </font>
    <font>
      <sz val="18"/>
      <color indexed="12"/>
      <name val="Wingdings 2"/>
      <family val="1"/>
      <charset val="2"/>
    </font>
    <font>
      <sz val="11"/>
      <name val="Trebuchet MS"/>
      <family val="2"/>
    </font>
    <font>
      <b/>
      <sz val="11"/>
      <color indexed="56"/>
      <name val="Trebuchet MS"/>
      <family val="2"/>
    </font>
    <font>
      <sz val="11"/>
      <color indexed="56"/>
      <name val="Trebuchet MS"/>
      <family val="2"/>
    </font>
    <font>
      <b/>
      <sz val="11"/>
      <name val="Trebuchet MS"/>
      <family val="2"/>
    </font>
    <font>
      <sz val="11"/>
      <color indexed="55"/>
      <name val="Trebuchet MS"/>
      <family val="2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Trebuchet MS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tted">
        <color indexed="55"/>
      </top>
      <bottom/>
      <diagonal/>
    </border>
    <border>
      <left/>
      <right style="thin">
        <color indexed="8"/>
      </right>
      <top style="dotted">
        <color indexed="55"/>
      </top>
      <bottom/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7" borderId="0" applyNumberFormat="0" applyBorder="0" applyAlignment="0" applyProtection="0"/>
    <xf numFmtId="0" fontId="33" fillId="19" borderId="25" applyNumberFormat="0" applyAlignment="0" applyProtection="0"/>
    <xf numFmtId="0" fontId="34" fillId="2" borderId="0" applyNumberFormat="0" applyBorder="0" applyAlignment="0" applyProtection="0"/>
    <xf numFmtId="0" fontId="35" fillId="0" borderId="0" applyAlignment="0">
      <alignment vertical="top" wrapText="1"/>
      <protection locked="0"/>
    </xf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6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3" borderId="0" applyNumberFormat="0" applyBorder="0" applyAlignment="0" applyProtection="0"/>
  </cellStyleXfs>
  <cellXfs count="353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3" fillId="2" borderId="0" xfId="1" applyFont="1" applyFill="1" applyAlignment="1" applyProtection="1">
      <alignment vertical="center"/>
      <protection locked="0"/>
    </xf>
    <xf numFmtId="0" fontId="5" fillId="2" borderId="0" xfId="2" applyFill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/>
    <xf numFmtId="0" fontId="2" fillId="0" borderId="2" xfId="1" applyFont="1" applyBorder="1"/>
    <xf numFmtId="0" fontId="2" fillId="0" borderId="2" xfId="1" applyFont="1" applyBorder="1" applyProtection="1">
      <protection locked="0"/>
    </xf>
    <xf numFmtId="0" fontId="2" fillId="0" borderId="3" xfId="1" applyFont="1" applyBorder="1"/>
    <xf numFmtId="0" fontId="2" fillId="0" borderId="4" xfId="1" applyFont="1" applyBorder="1"/>
    <xf numFmtId="0" fontId="2" fillId="0" borderId="0" xfId="1" applyFont="1" applyBorder="1"/>
    <xf numFmtId="0" fontId="7" fillId="0" borderId="0" xfId="1" applyFont="1" applyBorder="1" applyAlignment="1">
      <alignment horizontal="left" vertical="center"/>
    </xf>
    <xf numFmtId="0" fontId="2" fillId="0" borderId="0" xfId="1" applyFont="1" applyBorder="1" applyProtection="1">
      <protection locked="0"/>
    </xf>
    <xf numFmtId="0" fontId="2" fillId="0" borderId="5" xfId="1" applyFont="1" applyBorder="1"/>
    <xf numFmtId="0" fontId="8" fillId="0" borderId="0" xfId="1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5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9" fillId="0" borderId="0" xfId="1" applyFont="1" applyBorder="1" applyAlignment="1" applyProtection="1">
      <alignment horizontal="left" vertical="center"/>
      <protection locked="0"/>
    </xf>
    <xf numFmtId="164" fontId="11" fillId="0" borderId="0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 applyProtection="1">
      <alignment vertical="center" wrapText="1"/>
      <protection locked="0"/>
    </xf>
    <xf numFmtId="0" fontId="2" fillId="0" borderId="5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 applyProtection="1">
      <alignment vertical="center"/>
      <protection locked="0"/>
    </xf>
    <xf numFmtId="0" fontId="2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4" fontId="13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 applyProtection="1">
      <alignment horizontal="right" vertical="center"/>
      <protection locked="0"/>
    </xf>
    <xf numFmtId="0" fontId="14" fillId="0" borderId="0" xfId="1" applyFont="1" applyBorder="1" applyAlignment="1">
      <alignment horizontal="left" vertical="center"/>
    </xf>
    <xf numFmtId="4" fontId="14" fillId="0" borderId="0" xfId="1" applyNumberFormat="1" applyFont="1" applyBorder="1" applyAlignment="1">
      <alignment vertical="center"/>
    </xf>
    <xf numFmtId="165" fontId="14" fillId="0" borderId="0" xfId="1" applyNumberFormat="1" applyFont="1" applyBorder="1" applyAlignment="1" applyProtection="1">
      <alignment horizontal="right" vertical="center"/>
      <protection locked="0"/>
    </xf>
    <xf numFmtId="0" fontId="2" fillId="3" borderId="0" xfId="1" applyFont="1" applyFill="1" applyBorder="1" applyAlignment="1">
      <alignment vertical="center"/>
    </xf>
    <xf numFmtId="0" fontId="10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vertical="center"/>
    </xf>
    <xf numFmtId="0" fontId="10" fillId="3" borderId="9" xfId="1" applyFont="1" applyFill="1" applyBorder="1" applyAlignment="1">
      <alignment horizontal="right" vertical="center"/>
    </xf>
    <xf numFmtId="0" fontId="10" fillId="3" borderId="9" xfId="1" applyFont="1" applyFill="1" applyBorder="1" applyAlignment="1">
      <alignment horizontal="center" vertical="center"/>
    </xf>
    <xf numFmtId="0" fontId="2" fillId="3" borderId="9" xfId="1" applyFont="1" applyFill="1" applyBorder="1" applyAlignment="1" applyProtection="1">
      <alignment vertical="center"/>
      <protection locked="0"/>
    </xf>
    <xf numFmtId="4" fontId="10" fillId="3" borderId="9" xfId="1" applyNumberFormat="1" applyFont="1" applyFill="1" applyBorder="1" applyAlignment="1">
      <alignment vertical="center"/>
    </xf>
    <xf numFmtId="0" fontId="2" fillId="3" borderId="10" xfId="1" applyFont="1" applyFill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2" xfId="1" applyFont="1" applyBorder="1" applyAlignment="1" applyProtection="1">
      <alignment vertical="center"/>
      <protection locked="0"/>
    </xf>
    <xf numFmtId="0" fontId="2" fillId="0" borderId="1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 applyProtection="1">
      <alignment vertical="center"/>
      <protection locked="0"/>
    </xf>
    <xf numFmtId="0" fontId="2" fillId="0" borderId="3" xfId="1" applyFont="1" applyBorder="1" applyAlignment="1">
      <alignment vertical="center"/>
    </xf>
    <xf numFmtId="0" fontId="11" fillId="3" borderId="0" xfId="1" applyFont="1" applyFill="1" applyBorder="1" applyAlignment="1">
      <alignment horizontal="left" vertical="center"/>
    </xf>
    <xf numFmtId="0" fontId="2" fillId="3" borderId="0" xfId="1" applyFont="1" applyFill="1" applyBorder="1" applyAlignment="1" applyProtection="1">
      <alignment vertical="center"/>
      <protection locked="0"/>
    </xf>
    <xf numFmtId="0" fontId="11" fillId="3" borderId="0" xfId="1" applyFont="1" applyFill="1" applyBorder="1" applyAlignment="1">
      <alignment horizontal="right" vertical="center"/>
    </xf>
    <xf numFmtId="0" fontId="2" fillId="3" borderId="5" xfId="1" applyFont="1" applyFill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6" fillId="0" borderId="4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14" xfId="1" applyFont="1" applyBorder="1" applyAlignment="1">
      <alignment horizontal="left" vertical="center"/>
    </xf>
    <xf numFmtId="0" fontId="16" fillId="0" borderId="14" xfId="1" applyFont="1" applyBorder="1" applyAlignment="1">
      <alignment vertical="center"/>
    </xf>
    <xf numFmtId="0" fontId="16" fillId="0" borderId="14" xfId="1" applyFont="1" applyBorder="1" applyAlignment="1" applyProtection="1">
      <alignment vertical="center"/>
      <protection locked="0"/>
    </xf>
    <xf numFmtId="4" fontId="16" fillId="0" borderId="14" xfId="1" applyNumberFormat="1" applyFont="1" applyBorder="1" applyAlignment="1">
      <alignment vertical="center"/>
    </xf>
    <xf numFmtId="0" fontId="16" fillId="0" borderId="5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14" xfId="1" applyFont="1" applyBorder="1" applyAlignment="1">
      <alignment horizontal="left" vertical="center"/>
    </xf>
    <xf numFmtId="0" fontId="17" fillId="0" borderId="14" xfId="1" applyFont="1" applyBorder="1" applyAlignment="1">
      <alignment vertical="center"/>
    </xf>
    <xf numFmtId="0" fontId="17" fillId="0" borderId="14" xfId="1" applyFont="1" applyBorder="1" applyAlignment="1" applyProtection="1">
      <alignment vertical="center"/>
      <protection locked="0"/>
    </xf>
    <xf numFmtId="4" fontId="17" fillId="0" borderId="14" xfId="1" applyNumberFormat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9" fillId="0" borderId="0" xfId="1" applyFont="1" applyAlignment="1" applyProtection="1">
      <alignment horizontal="left" vertical="center"/>
      <protection locked="0"/>
    </xf>
    <xf numFmtId="164" fontId="11" fillId="0" borderId="0" xfId="1" applyNumberFormat="1" applyFont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18" fillId="3" borderId="16" xfId="1" applyFont="1" applyFill="1" applyBorder="1" applyAlignment="1" applyProtection="1">
      <alignment horizontal="center" vertical="center" wrapText="1"/>
      <protection locked="0"/>
    </xf>
    <xf numFmtId="0" fontId="11" fillId="3" borderId="17" xfId="1" applyFont="1" applyFill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4" fontId="13" fillId="0" borderId="0" xfId="1" applyNumberFormat="1" applyFont="1" applyAlignment="1"/>
    <xf numFmtId="0" fontId="2" fillId="0" borderId="18" xfId="1" applyFont="1" applyBorder="1" applyAlignment="1">
      <alignment vertical="center"/>
    </xf>
    <xf numFmtId="166" fontId="19" fillId="0" borderId="6" xfId="1" applyNumberFormat="1" applyFont="1" applyBorder="1" applyAlignment="1"/>
    <xf numFmtId="166" fontId="19" fillId="0" borderId="19" xfId="1" applyNumberFormat="1" applyFont="1" applyBorder="1" applyAlignment="1"/>
    <xf numFmtId="4" fontId="20" fillId="0" borderId="0" xfId="1" applyNumberFormat="1" applyFont="1" applyAlignment="1">
      <alignment vertical="center"/>
    </xf>
    <xf numFmtId="0" fontId="21" fillId="0" borderId="4" xfId="1" applyFont="1" applyBorder="1" applyAlignment="1"/>
    <xf numFmtId="0" fontId="21" fillId="0" borderId="0" xfId="1" applyFont="1" applyAlignment="1"/>
    <xf numFmtId="0" fontId="21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21" fillId="0" borderId="0" xfId="1" applyFont="1" applyAlignment="1" applyProtection="1">
      <protection locked="0"/>
    </xf>
    <xf numFmtId="4" fontId="16" fillId="0" borderId="0" xfId="1" applyNumberFormat="1" applyFont="1" applyAlignment="1"/>
    <xf numFmtId="0" fontId="21" fillId="0" borderId="20" xfId="1" applyFont="1" applyBorder="1" applyAlignment="1"/>
    <xf numFmtId="0" fontId="21" fillId="0" borderId="0" xfId="1" applyFont="1" applyBorder="1" applyAlignment="1"/>
    <xf numFmtId="166" fontId="21" fillId="0" borderId="0" xfId="1" applyNumberFormat="1" applyFont="1" applyBorder="1" applyAlignment="1"/>
    <xf numFmtId="166" fontId="21" fillId="0" borderId="21" xfId="1" applyNumberFormat="1" applyFont="1" applyBorder="1" applyAlignment="1"/>
    <xf numFmtId="0" fontId="21" fillId="0" borderId="0" xfId="1" applyFont="1" applyAlignment="1">
      <alignment horizontal="center"/>
    </xf>
    <xf numFmtId="4" fontId="21" fillId="0" borderId="0" xfId="1" applyNumberFormat="1" applyFont="1" applyAlignment="1">
      <alignment vertical="center"/>
    </xf>
    <xf numFmtId="0" fontId="21" fillId="0" borderId="0" xfId="1" applyFont="1" applyBorder="1" applyAlignment="1">
      <alignment horizontal="left"/>
    </xf>
    <xf numFmtId="0" fontId="17" fillId="0" borderId="0" xfId="1" applyFont="1" applyBorder="1" applyAlignment="1">
      <alignment horizontal="left"/>
    </xf>
    <xf numFmtId="4" fontId="17" fillId="0" borderId="0" xfId="1" applyNumberFormat="1" applyFont="1" applyBorder="1" applyAlignment="1"/>
    <xf numFmtId="0" fontId="2" fillId="0" borderId="4" xfId="1" applyFont="1" applyBorder="1" applyAlignment="1" applyProtection="1">
      <alignment vertical="center"/>
    </xf>
    <xf numFmtId="0" fontId="2" fillId="0" borderId="22" xfId="1" applyFont="1" applyBorder="1" applyAlignment="1" applyProtection="1">
      <alignment horizontal="center" vertical="center"/>
    </xf>
    <xf numFmtId="49" fontId="2" fillId="0" borderId="22" xfId="1" applyNumberFormat="1" applyFont="1" applyBorder="1" applyAlignment="1" applyProtection="1">
      <alignment horizontal="left" vertical="center" wrapText="1"/>
    </xf>
    <xf numFmtId="0" fontId="2" fillId="0" borderId="22" xfId="1" applyFont="1" applyBorder="1" applyAlignment="1" applyProtection="1">
      <alignment horizontal="left" vertical="center" wrapText="1"/>
    </xf>
    <xf numFmtId="0" fontId="2" fillId="0" borderId="22" xfId="1" applyFont="1" applyBorder="1" applyAlignment="1" applyProtection="1">
      <alignment horizontal="center" vertical="center" wrapText="1"/>
    </xf>
    <xf numFmtId="167" fontId="2" fillId="0" borderId="22" xfId="1" applyNumberFormat="1" applyFont="1" applyBorder="1" applyAlignment="1" applyProtection="1">
      <alignment vertical="center"/>
    </xf>
    <xf numFmtId="4" fontId="2" fillId="4" borderId="22" xfId="1" applyNumberFormat="1" applyFont="1" applyFill="1" applyBorder="1" applyAlignment="1" applyProtection="1">
      <alignment vertical="center"/>
      <protection locked="0"/>
    </xf>
    <xf numFmtId="4" fontId="2" fillId="0" borderId="22" xfId="1" applyNumberFormat="1" applyFont="1" applyBorder="1" applyAlignment="1" applyProtection="1">
      <alignment vertical="center"/>
    </xf>
    <xf numFmtId="0" fontId="14" fillId="4" borderId="22" xfId="1" applyFont="1" applyFill="1" applyBorder="1" applyAlignment="1" applyProtection="1">
      <alignment horizontal="left" vertical="center"/>
      <protection locked="0"/>
    </xf>
    <xf numFmtId="0" fontId="14" fillId="0" borderId="0" xfId="1" applyFont="1" applyBorder="1" applyAlignment="1">
      <alignment horizontal="center" vertical="center"/>
    </xf>
    <xf numFmtId="166" fontId="14" fillId="0" borderId="0" xfId="1" applyNumberFormat="1" applyFont="1" applyBorder="1" applyAlignment="1">
      <alignment vertical="center"/>
    </xf>
    <xf numFmtId="166" fontId="14" fillId="0" borderId="21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0" fontId="2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 wrapText="1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4" fillId="0" borderId="4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2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 wrapText="1"/>
    </xf>
    <xf numFmtId="167" fontId="24" fillId="0" borderId="0" xfId="1" applyNumberFormat="1" applyFont="1" applyBorder="1" applyAlignment="1">
      <alignment vertical="center"/>
    </xf>
    <xf numFmtId="0" fontId="24" fillId="0" borderId="0" xfId="1" applyFont="1" applyAlignment="1" applyProtection="1">
      <alignment vertical="center"/>
      <protection locked="0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 wrapText="1"/>
    </xf>
    <xf numFmtId="167" fontId="24" fillId="0" borderId="0" xfId="1" applyNumberFormat="1" applyFont="1" applyAlignment="1">
      <alignment vertical="center"/>
    </xf>
    <xf numFmtId="0" fontId="25" fillId="0" borderId="22" xfId="1" applyFont="1" applyBorder="1" applyAlignment="1" applyProtection="1">
      <alignment horizontal="center" vertical="center"/>
    </xf>
    <xf numFmtId="49" fontId="25" fillId="0" borderId="22" xfId="1" applyNumberFormat="1" applyFont="1" applyBorder="1" applyAlignment="1" applyProtection="1">
      <alignment horizontal="left" vertical="center" wrapText="1"/>
    </xf>
    <xf numFmtId="0" fontId="25" fillId="0" borderId="22" xfId="1" applyFont="1" applyBorder="1" applyAlignment="1" applyProtection="1">
      <alignment horizontal="left" vertical="center" wrapText="1"/>
    </xf>
    <xf numFmtId="0" fontId="25" fillId="0" borderId="22" xfId="1" applyFont="1" applyBorder="1" applyAlignment="1" applyProtection="1">
      <alignment horizontal="center" vertical="center" wrapText="1"/>
    </xf>
    <xf numFmtId="167" fontId="25" fillId="0" borderId="22" xfId="1" applyNumberFormat="1" applyFont="1" applyBorder="1" applyAlignment="1" applyProtection="1">
      <alignment vertical="center"/>
    </xf>
    <xf numFmtId="4" fontId="25" fillId="4" borderId="22" xfId="1" applyNumberFormat="1" applyFont="1" applyFill="1" applyBorder="1" applyAlignment="1" applyProtection="1">
      <alignment vertical="center"/>
      <protection locked="0"/>
    </xf>
    <xf numFmtId="4" fontId="25" fillId="0" borderId="22" xfId="1" applyNumberFormat="1" applyFont="1" applyBorder="1" applyAlignment="1" applyProtection="1">
      <alignment vertical="center"/>
    </xf>
    <xf numFmtId="0" fontId="26" fillId="0" borderId="0" xfId="1" applyFont="1" applyAlignment="1">
      <alignment vertical="center" wrapText="1"/>
    </xf>
    <xf numFmtId="0" fontId="27" fillId="0" borderId="4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 wrapText="1"/>
    </xf>
    <xf numFmtId="0" fontId="27" fillId="0" borderId="0" xfId="1" applyFont="1" applyAlignment="1" applyProtection="1">
      <alignment vertical="center"/>
      <protection locked="0"/>
    </xf>
    <xf numFmtId="0" fontId="28" fillId="0" borderId="4" xfId="1" applyFont="1" applyBorder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 wrapText="1"/>
    </xf>
    <xf numFmtId="167" fontId="28" fillId="0" borderId="0" xfId="1" applyNumberFormat="1" applyFont="1" applyAlignment="1">
      <alignment vertical="center"/>
    </xf>
    <xf numFmtId="0" fontId="28" fillId="0" borderId="0" xfId="1" applyFont="1" applyAlignment="1" applyProtection="1">
      <alignment vertical="center"/>
      <protection locked="0"/>
    </xf>
    <xf numFmtId="0" fontId="29" fillId="0" borderId="4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29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 wrapText="1"/>
    </xf>
    <xf numFmtId="167" fontId="29" fillId="0" borderId="0" xfId="1" applyNumberFormat="1" applyFont="1" applyBorder="1" applyAlignment="1">
      <alignment vertical="center"/>
    </xf>
    <xf numFmtId="0" fontId="29" fillId="0" borderId="0" xfId="1" applyFont="1" applyAlignment="1" applyProtection="1">
      <alignment vertical="center"/>
      <protection locked="0"/>
    </xf>
    <xf numFmtId="0" fontId="23" fillId="0" borderId="0" xfId="1" applyFont="1" applyBorder="1" applyAlignment="1">
      <alignment horizontal="left" vertical="center" wrapText="1"/>
    </xf>
    <xf numFmtId="0" fontId="26" fillId="0" borderId="0" xfId="1" applyFont="1" applyBorder="1" applyAlignment="1">
      <alignment vertical="center" wrapText="1"/>
    </xf>
    <xf numFmtId="0" fontId="2" fillId="0" borderId="0" xfId="1" applyFont="1" applyAlignment="1"/>
    <xf numFmtId="0" fontId="42" fillId="2" borderId="0" xfId="1" applyFont="1" applyFill="1" applyAlignment="1" applyProtection="1">
      <alignment horizontal="left" vertical="center"/>
    </xf>
    <xf numFmtId="0" fontId="3" fillId="2" borderId="0" xfId="1" applyFont="1" applyFill="1" applyAlignment="1" applyProtection="1">
      <alignment vertical="center"/>
    </xf>
    <xf numFmtId="0" fontId="4" fillId="2" borderId="0" xfId="1" applyFont="1" applyFill="1" applyAlignment="1" applyProtection="1">
      <alignment horizontal="left" vertical="center"/>
    </xf>
    <xf numFmtId="0" fontId="6" fillId="2" borderId="0" xfId="2" applyFont="1" applyFill="1" applyAlignment="1" applyProtection="1">
      <alignment vertical="center"/>
    </xf>
    <xf numFmtId="0" fontId="42" fillId="2" borderId="0" xfId="1" applyFont="1" applyFill="1" applyAlignment="1">
      <alignment horizontal="left" vertical="center"/>
    </xf>
    <xf numFmtId="0" fontId="42" fillId="0" borderId="0" xfId="1" applyFont="1" applyAlignment="1">
      <alignment horizontal="left" vertical="center"/>
    </xf>
    <xf numFmtId="0" fontId="43" fillId="0" borderId="0" xfId="1" applyFont="1" applyAlignment="1">
      <alignment horizontal="left" vertical="center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0" fontId="11" fillId="4" borderId="0" xfId="1" applyFont="1" applyFill="1" applyBorder="1" applyAlignment="1" applyProtection="1">
      <alignment horizontal="left" vertical="center"/>
      <protection locked="0"/>
    </xf>
    <xf numFmtId="49" fontId="11" fillId="4" borderId="0" xfId="1" applyNumberFormat="1" applyFont="1" applyFill="1" applyBorder="1" applyAlignment="1" applyProtection="1">
      <alignment horizontal="left" vertical="center"/>
      <protection locked="0"/>
    </xf>
    <xf numFmtId="0" fontId="2" fillId="0" borderId="28" xfId="1" applyFont="1" applyBorder="1"/>
    <xf numFmtId="0" fontId="12" fillId="0" borderId="29" xfId="1" applyFont="1" applyBorder="1" applyAlignment="1">
      <alignment horizontal="left" vertical="center"/>
    </xf>
    <xf numFmtId="0" fontId="2" fillId="0" borderId="29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45" fillId="0" borderId="0" xfId="1" applyFont="1" applyAlignment="1">
      <alignment vertical="center"/>
    </xf>
    <xf numFmtId="0" fontId="2" fillId="0" borderId="19" xfId="1" applyFont="1" applyBorder="1" applyAlignment="1">
      <alignment vertical="center"/>
    </xf>
    <xf numFmtId="0" fontId="11" fillId="3" borderId="30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4" fontId="46" fillId="0" borderId="20" xfId="1" applyNumberFormat="1" applyFont="1" applyBorder="1" applyAlignment="1">
      <alignment vertical="center"/>
    </xf>
    <xf numFmtId="4" fontId="46" fillId="0" borderId="0" xfId="1" applyNumberFormat="1" applyFont="1" applyBorder="1" applyAlignment="1">
      <alignment vertical="center"/>
    </xf>
    <xf numFmtId="166" fontId="46" fillId="0" borderId="0" xfId="1" applyNumberFormat="1" applyFont="1" applyBorder="1" applyAlignment="1">
      <alignment vertical="center"/>
    </xf>
    <xf numFmtId="4" fontId="46" fillId="0" borderId="21" xfId="1" applyNumberFormat="1" applyFont="1" applyBorder="1" applyAlignment="1">
      <alignment vertical="center"/>
    </xf>
    <xf numFmtId="0" fontId="47" fillId="0" borderId="0" xfId="1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49" fillId="0" borderId="4" xfId="1" applyFont="1" applyBorder="1" applyAlignment="1">
      <alignment vertical="center"/>
    </xf>
    <xf numFmtId="0" fontId="50" fillId="0" borderId="0" xfId="1" applyFont="1" applyAlignment="1">
      <alignment vertical="center"/>
    </xf>
    <xf numFmtId="0" fontId="51" fillId="0" borderId="0" xfId="1" applyFont="1" applyAlignment="1">
      <alignment vertical="center"/>
    </xf>
    <xf numFmtId="0" fontId="52" fillId="0" borderId="0" xfId="1" applyFont="1" applyAlignment="1">
      <alignment horizontal="center" vertical="center"/>
    </xf>
    <xf numFmtId="4" fontId="53" fillId="0" borderId="20" xfId="1" applyNumberFormat="1" applyFont="1" applyBorder="1" applyAlignment="1">
      <alignment vertical="center"/>
    </xf>
    <xf numFmtId="4" fontId="53" fillId="0" borderId="0" xfId="1" applyNumberFormat="1" applyFont="1" applyBorder="1" applyAlignment="1">
      <alignment vertical="center"/>
    </xf>
    <xf numFmtId="166" fontId="53" fillId="0" borderId="0" xfId="1" applyNumberFormat="1" applyFont="1" applyBorder="1" applyAlignment="1">
      <alignment vertical="center"/>
    </xf>
    <xf numFmtId="4" fontId="53" fillId="0" borderId="21" xfId="1" applyNumberFormat="1" applyFont="1" applyBorder="1" applyAlignment="1">
      <alignment vertical="center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/>
    </xf>
    <xf numFmtId="4" fontId="53" fillId="0" borderId="23" xfId="1" applyNumberFormat="1" applyFont="1" applyBorder="1" applyAlignment="1">
      <alignment vertical="center"/>
    </xf>
    <xf numFmtId="4" fontId="53" fillId="0" borderId="14" xfId="1" applyNumberFormat="1" applyFont="1" applyBorder="1" applyAlignment="1">
      <alignment vertical="center"/>
    </xf>
    <xf numFmtId="166" fontId="53" fillId="0" borderId="14" xfId="1" applyNumberFormat="1" applyFont="1" applyBorder="1" applyAlignment="1">
      <alignment vertical="center"/>
    </xf>
    <xf numFmtId="4" fontId="53" fillId="0" borderId="24" xfId="1" applyNumberFormat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35" fillId="0" borderId="0" xfId="24" applyAlignment="1">
      <alignment vertical="top"/>
      <protection locked="0"/>
    </xf>
    <xf numFmtId="0" fontId="54" fillId="0" borderId="31" xfId="24" applyFont="1" applyBorder="1" applyAlignment="1">
      <alignment vertical="center" wrapText="1"/>
      <protection locked="0"/>
    </xf>
    <xf numFmtId="0" fontId="54" fillId="0" borderId="32" xfId="24" applyFont="1" applyBorder="1" applyAlignment="1">
      <alignment vertical="center" wrapText="1"/>
      <protection locked="0"/>
    </xf>
    <xf numFmtId="0" fontId="54" fillId="0" borderId="33" xfId="24" applyFont="1" applyBorder="1" applyAlignment="1">
      <alignment vertical="center" wrapText="1"/>
      <protection locked="0"/>
    </xf>
    <xf numFmtId="0" fontId="54" fillId="0" borderId="34" xfId="24" applyFont="1" applyBorder="1" applyAlignment="1">
      <alignment horizontal="center" vertical="center" wrapText="1"/>
      <protection locked="0"/>
    </xf>
    <xf numFmtId="0" fontId="54" fillId="0" borderId="35" xfId="24" applyFont="1" applyBorder="1" applyAlignment="1">
      <alignment horizontal="center" vertical="center" wrapText="1"/>
      <protection locked="0"/>
    </xf>
    <xf numFmtId="0" fontId="35" fillId="0" borderId="0" xfId="24" applyAlignment="1">
      <alignment horizontal="center" vertical="center"/>
      <protection locked="0"/>
    </xf>
    <xf numFmtId="0" fontId="54" fillId="0" borderId="34" xfId="24" applyFont="1" applyBorder="1" applyAlignment="1">
      <alignment vertical="center" wrapText="1"/>
      <protection locked="0"/>
    </xf>
    <xf numFmtId="0" fontId="54" fillId="0" borderId="35" xfId="24" applyFont="1" applyBorder="1" applyAlignment="1">
      <alignment vertical="center" wrapText="1"/>
      <protection locked="0"/>
    </xf>
    <xf numFmtId="0" fontId="56" fillId="0" borderId="0" xfId="24" applyFont="1" applyBorder="1" applyAlignment="1">
      <alignment horizontal="left" vertical="center" wrapText="1"/>
      <protection locked="0"/>
    </xf>
    <xf numFmtId="0" fontId="57" fillId="0" borderId="34" xfId="24" applyFont="1" applyBorder="1" applyAlignment="1">
      <alignment vertical="center" wrapText="1"/>
      <protection locked="0"/>
    </xf>
    <xf numFmtId="0" fontId="57" fillId="0" borderId="0" xfId="24" applyFont="1" applyBorder="1" applyAlignment="1">
      <alignment horizontal="left" vertical="center" wrapText="1"/>
      <protection locked="0"/>
    </xf>
    <xf numFmtId="0" fontId="57" fillId="0" borderId="0" xfId="24" applyFont="1" applyBorder="1" applyAlignment="1">
      <alignment vertical="center" wrapText="1"/>
      <protection locked="0"/>
    </xf>
    <xf numFmtId="0" fontId="57" fillId="0" borderId="0" xfId="24" applyFont="1" applyBorder="1" applyAlignment="1">
      <alignment vertical="center"/>
      <protection locked="0"/>
    </xf>
    <xf numFmtId="0" fontId="57" fillId="0" borderId="0" xfId="24" applyFont="1" applyBorder="1" applyAlignment="1">
      <alignment horizontal="left" vertical="center"/>
      <protection locked="0"/>
    </xf>
    <xf numFmtId="49" fontId="57" fillId="0" borderId="0" xfId="24" applyNumberFormat="1" applyFont="1" applyBorder="1" applyAlignment="1">
      <alignment vertical="center" wrapText="1"/>
      <protection locked="0"/>
    </xf>
    <xf numFmtId="0" fontId="54" fillId="0" borderId="37" xfId="24" applyFont="1" applyBorder="1" applyAlignment="1">
      <alignment vertical="center" wrapText="1"/>
      <protection locked="0"/>
    </xf>
    <xf numFmtId="0" fontId="3" fillId="0" borderId="36" xfId="24" applyFont="1" applyBorder="1" applyAlignment="1">
      <alignment vertical="center" wrapText="1"/>
      <protection locked="0"/>
    </xf>
    <xf numFmtId="0" fontId="54" fillId="0" borderId="38" xfId="24" applyFont="1" applyBorder="1" applyAlignment="1">
      <alignment vertical="center" wrapText="1"/>
      <protection locked="0"/>
    </xf>
    <xf numFmtId="0" fontId="54" fillId="0" borderId="0" xfId="24" applyFont="1" applyBorder="1" applyAlignment="1">
      <alignment vertical="top"/>
      <protection locked="0"/>
    </xf>
    <xf numFmtId="0" fontId="54" fillId="0" borderId="0" xfId="24" applyFont="1" applyAlignment="1">
      <alignment vertical="top"/>
      <protection locked="0"/>
    </xf>
    <xf numFmtId="0" fontId="54" fillId="0" borderId="31" xfId="24" applyFont="1" applyBorder="1" applyAlignment="1">
      <alignment horizontal="left" vertical="center"/>
      <protection locked="0"/>
    </xf>
    <xf numFmtId="0" fontId="54" fillId="0" borderId="32" xfId="24" applyFont="1" applyBorder="1" applyAlignment="1">
      <alignment horizontal="left" vertical="center"/>
      <protection locked="0"/>
    </xf>
    <xf numFmtId="0" fontId="54" fillId="0" borderId="33" xfId="24" applyFont="1" applyBorder="1" applyAlignment="1">
      <alignment horizontal="left" vertical="center"/>
      <protection locked="0"/>
    </xf>
    <xf numFmtId="0" fontId="54" fillId="0" borderId="34" xfId="24" applyFont="1" applyBorder="1" applyAlignment="1">
      <alignment horizontal="left" vertical="center"/>
      <protection locked="0"/>
    </xf>
    <xf numFmtId="0" fontId="54" fillId="0" borderId="35" xfId="24" applyFont="1" applyBorder="1" applyAlignment="1">
      <alignment horizontal="left" vertical="center"/>
      <protection locked="0"/>
    </xf>
    <xf numFmtId="0" fontId="56" fillId="0" borderId="0" xfId="24" applyFont="1" applyBorder="1" applyAlignment="1">
      <alignment horizontal="left" vertical="center"/>
      <protection locked="0"/>
    </xf>
    <xf numFmtId="0" fontId="60" fillId="0" borderId="0" xfId="24" applyFont="1" applyAlignment="1">
      <alignment horizontal="left" vertical="center"/>
      <protection locked="0"/>
    </xf>
    <xf numFmtId="0" fontId="56" fillId="0" borderId="36" xfId="24" applyFont="1" applyBorder="1" applyAlignment="1">
      <alignment horizontal="left" vertical="center"/>
      <protection locked="0"/>
    </xf>
    <xf numFmtId="0" fontId="56" fillId="0" borderId="36" xfId="24" applyFont="1" applyBorder="1" applyAlignment="1">
      <alignment horizontal="center" vertical="center"/>
      <protection locked="0"/>
    </xf>
    <xf numFmtId="0" fontId="60" fillId="0" borderId="36" xfId="24" applyFont="1" applyBorder="1" applyAlignment="1">
      <alignment horizontal="left" vertical="center"/>
      <protection locked="0"/>
    </xf>
    <xf numFmtId="0" fontId="59" fillId="0" borderId="0" xfId="24" applyFont="1" applyBorder="1" applyAlignment="1">
      <alignment horizontal="left" vertical="center"/>
      <protection locked="0"/>
    </xf>
    <xf numFmtId="0" fontId="57" fillId="0" borderId="0" xfId="24" applyFont="1" applyAlignment="1">
      <alignment horizontal="left" vertical="center"/>
      <protection locked="0"/>
    </xf>
    <xf numFmtId="0" fontId="57" fillId="0" borderId="0" xfId="24" applyFont="1" applyBorder="1" applyAlignment="1">
      <alignment horizontal="center" vertical="center"/>
      <protection locked="0"/>
    </xf>
    <xf numFmtId="0" fontId="57" fillId="0" borderId="34" xfId="24" applyFont="1" applyBorder="1" applyAlignment="1">
      <alignment horizontal="left" vertical="center"/>
      <protection locked="0"/>
    </xf>
    <xf numFmtId="0" fontId="57" fillId="0" borderId="0" xfId="24" applyFont="1" applyFill="1" applyBorder="1" applyAlignment="1">
      <alignment horizontal="left" vertical="center"/>
      <protection locked="0"/>
    </xf>
    <xf numFmtId="0" fontId="57" fillId="0" borderId="0" xfId="24" applyFont="1" applyFill="1" applyBorder="1" applyAlignment="1">
      <alignment horizontal="center" vertical="center"/>
      <protection locked="0"/>
    </xf>
    <xf numFmtId="0" fontId="54" fillId="0" borderId="37" xfId="24" applyFont="1" applyBorder="1" applyAlignment="1">
      <alignment horizontal="left" vertical="center"/>
      <protection locked="0"/>
    </xf>
    <xf numFmtId="0" fontId="3" fillId="0" borderId="36" xfId="24" applyFont="1" applyBorder="1" applyAlignment="1">
      <alignment horizontal="left" vertical="center"/>
      <protection locked="0"/>
    </xf>
    <xf numFmtId="0" fontId="54" fillId="0" borderId="38" xfId="24" applyFont="1" applyBorder="1" applyAlignment="1">
      <alignment horizontal="left" vertical="center"/>
      <protection locked="0"/>
    </xf>
    <xf numFmtId="0" fontId="54" fillId="0" borderId="0" xfId="24" applyFont="1" applyBorder="1" applyAlignment="1">
      <alignment horizontal="left" vertical="center"/>
      <protection locked="0"/>
    </xf>
    <xf numFmtId="0" fontId="3" fillId="0" borderId="0" xfId="24" applyFont="1" applyBorder="1" applyAlignment="1">
      <alignment horizontal="left" vertical="center"/>
      <protection locked="0"/>
    </xf>
    <xf numFmtId="0" fontId="60" fillId="0" borderId="0" xfId="24" applyFont="1" applyBorder="1" applyAlignment="1">
      <alignment horizontal="left" vertical="center"/>
      <protection locked="0"/>
    </xf>
    <xf numFmtId="0" fontId="57" fillId="0" borderId="36" xfId="24" applyFont="1" applyBorder="1" applyAlignment="1">
      <alignment horizontal="left" vertical="center"/>
      <protection locked="0"/>
    </xf>
    <xf numFmtId="0" fontId="54" fillId="0" borderId="0" xfId="24" applyFont="1" applyBorder="1" applyAlignment="1">
      <alignment horizontal="left" vertical="center" wrapText="1"/>
      <protection locked="0"/>
    </xf>
    <xf numFmtId="0" fontId="57" fillId="0" borderId="0" xfId="24" applyFont="1" applyBorder="1" applyAlignment="1">
      <alignment horizontal="center" vertical="center" wrapText="1"/>
      <protection locked="0"/>
    </xf>
    <xf numFmtId="0" fontId="54" fillId="0" borderId="31" xfId="24" applyFont="1" applyBorder="1" applyAlignment="1">
      <alignment horizontal="left" vertical="center" wrapText="1"/>
      <protection locked="0"/>
    </xf>
    <xf numFmtId="0" fontId="54" fillId="0" borderId="32" xfId="24" applyFont="1" applyBorder="1" applyAlignment="1">
      <alignment horizontal="left" vertical="center" wrapText="1"/>
      <protection locked="0"/>
    </xf>
    <xf numFmtId="0" fontId="54" fillId="0" borderId="33" xfId="24" applyFont="1" applyBorder="1" applyAlignment="1">
      <alignment horizontal="left" vertical="center" wrapText="1"/>
      <protection locked="0"/>
    </xf>
    <xf numFmtId="0" fontId="54" fillId="0" borderId="34" xfId="24" applyFont="1" applyBorder="1" applyAlignment="1">
      <alignment horizontal="left" vertical="center" wrapText="1"/>
      <protection locked="0"/>
    </xf>
    <xf numFmtId="0" fontId="54" fillId="0" borderId="35" xfId="24" applyFont="1" applyBorder="1" applyAlignment="1">
      <alignment horizontal="left" vertical="center" wrapText="1"/>
      <protection locked="0"/>
    </xf>
    <xf numFmtId="0" fontId="60" fillId="0" borderId="34" xfId="24" applyFont="1" applyBorder="1" applyAlignment="1">
      <alignment horizontal="left" vertical="center" wrapText="1"/>
      <protection locked="0"/>
    </xf>
    <xf numFmtId="0" fontId="60" fillId="0" borderId="35" xfId="24" applyFont="1" applyBorder="1" applyAlignment="1">
      <alignment horizontal="left" vertical="center" wrapText="1"/>
      <protection locked="0"/>
    </xf>
    <xf numFmtId="0" fontId="57" fillId="0" borderId="34" xfId="24" applyFont="1" applyBorder="1" applyAlignment="1">
      <alignment horizontal="left" vertical="center" wrapText="1"/>
      <protection locked="0"/>
    </xf>
    <xf numFmtId="0" fontId="57" fillId="0" borderId="35" xfId="24" applyFont="1" applyBorder="1" applyAlignment="1">
      <alignment horizontal="left" vertical="center" wrapText="1"/>
      <protection locked="0"/>
    </xf>
    <xf numFmtId="0" fontId="57" fillId="0" borderId="35" xfId="24" applyFont="1" applyBorder="1" applyAlignment="1">
      <alignment horizontal="left" vertical="center"/>
      <protection locked="0"/>
    </xf>
    <xf numFmtId="0" fontId="57" fillId="0" borderId="37" xfId="24" applyFont="1" applyBorder="1" applyAlignment="1">
      <alignment horizontal="left" vertical="center" wrapText="1"/>
      <protection locked="0"/>
    </xf>
    <xf numFmtId="0" fontId="57" fillId="0" borderId="36" xfId="24" applyFont="1" applyBorder="1" applyAlignment="1">
      <alignment horizontal="left" vertical="center" wrapText="1"/>
      <protection locked="0"/>
    </xf>
    <xf numFmtId="0" fontId="57" fillId="0" borderId="38" xfId="24" applyFont="1" applyBorder="1" applyAlignment="1">
      <alignment horizontal="left" vertical="center" wrapText="1"/>
      <protection locked="0"/>
    </xf>
    <xf numFmtId="0" fontId="57" fillId="0" borderId="0" xfId="24" applyFont="1" applyBorder="1" applyAlignment="1">
      <alignment horizontal="left" vertical="top"/>
      <protection locked="0"/>
    </xf>
    <xf numFmtId="0" fontId="57" fillId="0" borderId="0" xfId="24" applyFont="1" applyBorder="1" applyAlignment="1">
      <alignment horizontal="center" vertical="top"/>
      <protection locked="0"/>
    </xf>
    <xf numFmtId="0" fontId="57" fillId="0" borderId="37" xfId="24" applyFont="1" applyBorder="1" applyAlignment="1">
      <alignment horizontal="left" vertical="center"/>
      <protection locked="0"/>
    </xf>
    <xf numFmtId="0" fontId="57" fillId="0" borderId="38" xfId="24" applyFont="1" applyBorder="1" applyAlignment="1">
      <alignment horizontal="left" vertical="center"/>
      <protection locked="0"/>
    </xf>
    <xf numFmtId="0" fontId="60" fillId="0" borderId="0" xfId="24" applyFont="1" applyAlignment="1">
      <alignment vertical="center"/>
      <protection locked="0"/>
    </xf>
    <xf numFmtId="0" fontId="56" fillId="0" borderId="0" xfId="24" applyFont="1" applyBorder="1" applyAlignment="1">
      <alignment vertical="center"/>
      <protection locked="0"/>
    </xf>
    <xf numFmtId="0" fontId="60" fillId="0" borderId="36" xfId="24" applyFont="1" applyBorder="1" applyAlignment="1">
      <alignment vertical="center"/>
      <protection locked="0"/>
    </xf>
    <xf numFmtId="0" fontId="56" fillId="0" borderId="36" xfId="24" applyFont="1" applyBorder="1" applyAlignment="1">
      <alignment vertical="center"/>
      <protection locked="0"/>
    </xf>
    <xf numFmtId="0" fontId="35" fillId="0" borderId="0" xfId="24" applyBorder="1" applyAlignment="1">
      <alignment vertical="top"/>
      <protection locked="0"/>
    </xf>
    <xf numFmtId="49" fontId="57" fillId="0" borderId="0" xfId="24" applyNumberFormat="1" applyFont="1" applyBorder="1" applyAlignment="1">
      <alignment horizontal="left" vertical="center"/>
      <protection locked="0"/>
    </xf>
    <xf numFmtId="0" fontId="35" fillId="0" borderId="36" xfId="24" applyBorder="1" applyAlignment="1">
      <alignment vertical="top"/>
      <protection locked="0"/>
    </xf>
    <xf numFmtId="0" fontId="57" fillId="0" borderId="32" xfId="24" applyFont="1" applyBorder="1" applyAlignment="1">
      <alignment horizontal="left" vertical="center" wrapText="1"/>
      <protection locked="0"/>
    </xf>
    <xf numFmtId="0" fontId="57" fillId="0" borderId="32" xfId="24" applyFont="1" applyBorder="1" applyAlignment="1">
      <alignment horizontal="left" vertical="center"/>
      <protection locked="0"/>
    </xf>
    <xf numFmtId="0" fontId="57" fillId="0" borderId="32" xfId="24" applyFont="1" applyBorder="1" applyAlignment="1">
      <alignment horizontal="center" vertical="center"/>
      <protection locked="0"/>
    </xf>
    <xf numFmtId="0" fontId="56" fillId="0" borderId="36" xfId="24" applyFont="1" applyBorder="1" applyAlignment="1">
      <alignment horizontal="left"/>
      <protection locked="0"/>
    </xf>
    <xf numFmtId="0" fontId="60" fillId="0" borderId="36" xfId="24" applyFont="1" applyBorder="1" applyAlignment="1">
      <protection locked="0"/>
    </xf>
    <xf numFmtId="0" fontId="54" fillId="0" borderId="34" xfId="24" applyFont="1" applyBorder="1" applyAlignment="1">
      <alignment vertical="top"/>
      <protection locked="0"/>
    </xf>
    <xf numFmtId="0" fontId="54" fillId="0" borderId="35" xfId="24" applyFont="1" applyBorder="1" applyAlignment="1">
      <alignment vertical="top"/>
      <protection locked="0"/>
    </xf>
    <xf numFmtId="0" fontId="54" fillId="0" borderId="0" xfId="24" applyFont="1" applyBorder="1" applyAlignment="1">
      <alignment horizontal="center" vertical="center"/>
      <protection locked="0"/>
    </xf>
    <xf numFmtId="0" fontId="54" fillId="0" borderId="0" xfId="24" applyFont="1" applyBorder="1" applyAlignment="1">
      <alignment horizontal="left" vertical="top"/>
      <protection locked="0"/>
    </xf>
    <xf numFmtId="0" fontId="54" fillId="0" borderId="37" xfId="24" applyFont="1" applyBorder="1" applyAlignment="1">
      <alignment vertical="top"/>
      <protection locked="0"/>
    </xf>
    <xf numFmtId="0" fontId="54" fillId="0" borderId="36" xfId="24" applyFont="1" applyBorder="1" applyAlignment="1">
      <alignment vertical="top"/>
      <protection locked="0"/>
    </xf>
    <xf numFmtId="0" fontId="54" fillId="0" borderId="38" xfId="24" applyFont="1" applyBorder="1" applyAlignment="1">
      <alignment vertical="top"/>
      <protection locked="0"/>
    </xf>
    <xf numFmtId="0" fontId="50" fillId="0" borderId="0" xfId="1" applyFont="1" applyAlignment="1">
      <alignment horizontal="left" vertical="center" wrapText="1"/>
    </xf>
    <xf numFmtId="0" fontId="51" fillId="0" borderId="0" xfId="1" applyFont="1" applyAlignment="1">
      <alignment vertical="center"/>
    </xf>
    <xf numFmtId="4" fontId="51" fillId="0" borderId="0" xfId="1" applyNumberFormat="1" applyFont="1" applyAlignment="1">
      <alignment vertical="center"/>
    </xf>
    <xf numFmtId="4" fontId="13" fillId="0" borderId="0" xfId="1" applyNumberFormat="1" applyFont="1" applyAlignment="1">
      <alignment horizontal="right" vertical="center"/>
    </xf>
    <xf numFmtId="4" fontId="13" fillId="0" borderId="0" xfId="1" applyNumberFormat="1" applyFont="1" applyAlignment="1">
      <alignment vertical="center"/>
    </xf>
    <xf numFmtId="164" fontId="11" fillId="0" borderId="0" xfId="1" applyNumberFormat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6" fillId="0" borderId="18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1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right" vertical="center"/>
    </xf>
    <xf numFmtId="165" fontId="14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4" fontId="44" fillId="0" borderId="0" xfId="1" applyNumberFormat="1" applyFont="1" applyBorder="1" applyAlignment="1">
      <alignment vertical="center"/>
    </xf>
    <xf numFmtId="0" fontId="10" fillId="3" borderId="9" xfId="1" applyFont="1" applyFill="1" applyBorder="1" applyAlignment="1">
      <alignment horizontal="left" vertical="center"/>
    </xf>
    <xf numFmtId="4" fontId="10" fillId="3" borderId="9" xfId="1" applyNumberFormat="1" applyFont="1" applyFill="1" applyBorder="1" applyAlignment="1">
      <alignment vertical="center"/>
    </xf>
    <xf numFmtId="0" fontId="2" fillId="3" borderId="30" xfId="1" applyFont="1" applyFill="1" applyBorder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/>
    </xf>
    <xf numFmtId="0" fontId="2" fillId="0" borderId="0" xfId="1" applyFont="1"/>
    <xf numFmtId="0" fontId="11" fillId="0" borderId="0" xfId="1" applyFont="1" applyBorder="1" applyAlignment="1">
      <alignment horizontal="left" vertical="center"/>
    </xf>
    <xf numFmtId="0" fontId="2" fillId="0" borderId="0" xfId="1" applyFont="1" applyBorder="1"/>
    <xf numFmtId="0" fontId="44" fillId="0" borderId="0" xfId="1" applyFont="1" applyAlignment="1">
      <alignment horizontal="left" vertical="top" wrapText="1"/>
    </xf>
    <xf numFmtId="0" fontId="14" fillId="0" borderId="0" xfId="1" applyFont="1" applyAlignment="1">
      <alignment vertical="center"/>
    </xf>
    <xf numFmtId="0" fontId="10" fillId="0" borderId="0" xfId="1" applyFont="1" applyBorder="1" applyAlignment="1">
      <alignment horizontal="left" vertical="top" wrapText="1"/>
    </xf>
    <xf numFmtId="49" fontId="11" fillId="4" borderId="0" xfId="1" applyNumberFormat="1" applyFont="1" applyFill="1" applyBorder="1" applyAlignment="1" applyProtection="1">
      <alignment horizontal="left" vertical="center"/>
      <protection locked="0"/>
    </xf>
    <xf numFmtId="0" fontId="11" fillId="0" borderId="0" xfId="1" applyFont="1" applyBorder="1" applyAlignment="1">
      <alignment horizontal="left" vertical="center" wrapText="1"/>
    </xf>
    <xf numFmtId="4" fontId="12" fillId="0" borderId="29" xfId="1" applyNumberFormat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6" fillId="2" borderId="0" xfId="2" applyFont="1" applyFill="1" applyAlignment="1">
      <alignment vertical="center"/>
    </xf>
    <xf numFmtId="0" fontId="9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57" fillId="0" borderId="0" xfId="24" applyFont="1" applyBorder="1" applyAlignment="1">
      <alignment horizontal="left" vertical="top"/>
      <protection locked="0"/>
    </xf>
    <xf numFmtId="0" fontId="57" fillId="0" borderId="0" xfId="24" applyFont="1" applyBorder="1" applyAlignment="1">
      <alignment horizontal="left" vertical="center"/>
      <protection locked="0"/>
    </xf>
    <xf numFmtId="0" fontId="55" fillId="0" borderId="0" xfId="24" applyFont="1" applyBorder="1" applyAlignment="1">
      <alignment horizontal="center" vertical="center" wrapText="1"/>
      <protection locked="0"/>
    </xf>
    <xf numFmtId="0" fontId="56" fillId="0" borderId="36" xfId="24" applyFont="1" applyBorder="1" applyAlignment="1">
      <alignment horizontal="left"/>
      <protection locked="0"/>
    </xf>
    <xf numFmtId="0" fontId="57" fillId="0" borderId="0" xfId="24" applyFont="1" applyBorder="1" applyAlignment="1">
      <alignment horizontal="left" vertical="center" wrapText="1"/>
      <protection locked="0"/>
    </xf>
    <xf numFmtId="0" fontId="55" fillId="0" borderId="0" xfId="24" applyFont="1" applyBorder="1" applyAlignment="1">
      <alignment horizontal="center" vertical="center"/>
      <protection locked="0"/>
    </xf>
    <xf numFmtId="49" fontId="57" fillId="0" borderId="0" xfId="24" applyNumberFormat="1" applyFont="1" applyBorder="1" applyAlignment="1">
      <alignment horizontal="left" vertical="center" wrapText="1"/>
      <protection locked="0"/>
    </xf>
    <xf numFmtId="0" fontId="56" fillId="0" borderId="36" xfId="24" applyFont="1" applyBorder="1" applyAlignment="1">
      <alignment horizontal="left" wrapText="1"/>
      <protection locked="0"/>
    </xf>
  </cellXfs>
  <cellStyles count="37">
    <cellStyle name="20 % - zvýraznenie1" xfId="3"/>
    <cellStyle name="20 % - zvýraznenie2" xfId="4"/>
    <cellStyle name="20 % - zvýraznenie3" xfId="5"/>
    <cellStyle name="20 % - zvýraznenie4" xfId="6"/>
    <cellStyle name="20 % - zvýraznenie5" xfId="7"/>
    <cellStyle name="20 % - zvýraznenie6" xfId="8"/>
    <cellStyle name="40 % - zvýraznenie1" xfId="9"/>
    <cellStyle name="40 % - zvýraznenie2" xfId="10"/>
    <cellStyle name="40 % - zvýraznenie3" xfId="11"/>
    <cellStyle name="40 % - zvýraznenie4" xfId="12"/>
    <cellStyle name="40 % - zvýraznenie5" xfId="13"/>
    <cellStyle name="40 % - zvýraznenie6" xfId="14"/>
    <cellStyle name="60 % - zvýraznenie1" xfId="15"/>
    <cellStyle name="60 % - zvýraznenie2" xfId="16"/>
    <cellStyle name="60 % - zvýraznenie3" xfId="17"/>
    <cellStyle name="60 % - zvýraznenie4" xfId="18"/>
    <cellStyle name="60 % - zvýraznenie5" xfId="19"/>
    <cellStyle name="60 % - zvýraznenie6" xfId="20"/>
    <cellStyle name="Dobrá" xfId="21"/>
    <cellStyle name="Hypertextový odkaz" xfId="2" builtinId="8"/>
    <cellStyle name="Kontrolná bunka" xfId="22"/>
    <cellStyle name="Neutrálna" xfId="23"/>
    <cellStyle name="Normální" xfId="0" builtinId="0"/>
    <cellStyle name="normální 2" xfId="1"/>
    <cellStyle name="normální_VVZ" xfId="24"/>
    <cellStyle name="Prepojená bunka" xfId="25"/>
    <cellStyle name="Spolu" xfId="26"/>
    <cellStyle name="Text upozornenia" xfId="27"/>
    <cellStyle name="Titul" xfId="28"/>
    <cellStyle name="Vysvetľujúci text" xfId="29"/>
    <cellStyle name="Zlá" xfId="30"/>
    <cellStyle name="Zvýraznenie1" xfId="31"/>
    <cellStyle name="Zvýraznenie2" xfId="32"/>
    <cellStyle name="Zvýraznenie3" xfId="33"/>
    <cellStyle name="Zvýraznenie4" xfId="34"/>
    <cellStyle name="Zvýraznenie5" xfId="35"/>
    <cellStyle name="Zvýraznenie6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14669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1</xdr:row>
      <xdr:rowOff>0</xdr:rowOff>
    </xdr:to>
    <xdr:pic>
      <xdr:nvPicPr>
        <xdr:cNvPr id="2" name="Picture 1" descr="C:\KROSplusData\System\Temp\rad14669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2571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CM55"/>
  <sheetViews>
    <sheetView showGridLines="0" workbookViewId="0">
      <pane ySplit="1" topLeftCell="A37" activePane="bottomLeft" state="frozen"/>
      <selection pane="bottomLeft"/>
    </sheetView>
  </sheetViews>
  <sheetFormatPr defaultRowHeight="12" x14ac:dyDescent="0.3"/>
  <cols>
    <col min="1" max="1" width="7.109375" style="7" customWidth="1"/>
    <col min="2" max="2" width="1.44140625" style="7" customWidth="1"/>
    <col min="3" max="3" width="3.5546875" style="7" customWidth="1"/>
    <col min="4" max="33" width="2.33203125" style="7" customWidth="1"/>
    <col min="34" max="34" width="2.88671875" style="7" customWidth="1"/>
    <col min="35" max="35" width="27.109375" style="7" customWidth="1"/>
    <col min="36" max="37" width="2.109375" style="7" customWidth="1"/>
    <col min="38" max="38" width="7.109375" style="7" customWidth="1"/>
    <col min="39" max="39" width="2.88671875" style="7" customWidth="1"/>
    <col min="40" max="40" width="11.44140625" style="7" customWidth="1"/>
    <col min="41" max="41" width="6.44140625" style="7" customWidth="1"/>
    <col min="42" max="42" width="3.5546875" style="7" customWidth="1"/>
    <col min="43" max="43" width="13.44140625" style="7" customWidth="1"/>
    <col min="44" max="44" width="11.6640625" style="7" customWidth="1"/>
    <col min="45" max="47" width="22.109375" style="7" hidden="1" customWidth="1"/>
    <col min="48" max="52" width="18.5546875" style="7" hidden="1" customWidth="1"/>
    <col min="53" max="53" width="16.44140625" style="7" hidden="1" customWidth="1"/>
    <col min="54" max="54" width="21.44140625" style="7" hidden="1" customWidth="1"/>
    <col min="55" max="56" width="16.44140625" style="7" hidden="1" customWidth="1"/>
    <col min="57" max="57" width="57" style="7" customWidth="1"/>
    <col min="58" max="70" width="9.109375" style="7" customWidth="1"/>
    <col min="71" max="91" width="0" style="7" hidden="1" customWidth="1"/>
    <col min="92" max="256" width="9.109375" style="7"/>
    <col min="257" max="257" width="7.109375" style="7" customWidth="1"/>
    <col min="258" max="258" width="1.44140625" style="7" customWidth="1"/>
    <col min="259" max="259" width="3.5546875" style="7" customWidth="1"/>
    <col min="260" max="289" width="2.33203125" style="7" customWidth="1"/>
    <col min="290" max="290" width="2.88671875" style="7" customWidth="1"/>
    <col min="291" max="291" width="27.109375" style="7" customWidth="1"/>
    <col min="292" max="293" width="2.109375" style="7" customWidth="1"/>
    <col min="294" max="294" width="7.109375" style="7" customWidth="1"/>
    <col min="295" max="295" width="2.88671875" style="7" customWidth="1"/>
    <col min="296" max="296" width="11.44140625" style="7" customWidth="1"/>
    <col min="297" max="297" width="6.44140625" style="7" customWidth="1"/>
    <col min="298" max="298" width="3.5546875" style="7" customWidth="1"/>
    <col min="299" max="299" width="13.44140625" style="7" customWidth="1"/>
    <col min="300" max="300" width="11.6640625" style="7" customWidth="1"/>
    <col min="301" max="312" width="0" style="7" hidden="1" customWidth="1"/>
    <col min="313" max="313" width="57" style="7" customWidth="1"/>
    <col min="314" max="326" width="9.109375" style="7" customWidth="1"/>
    <col min="327" max="347" width="0" style="7" hidden="1" customWidth="1"/>
    <col min="348" max="512" width="9.109375" style="7"/>
    <col min="513" max="513" width="7.109375" style="7" customWidth="1"/>
    <col min="514" max="514" width="1.44140625" style="7" customWidth="1"/>
    <col min="515" max="515" width="3.5546875" style="7" customWidth="1"/>
    <col min="516" max="545" width="2.33203125" style="7" customWidth="1"/>
    <col min="546" max="546" width="2.88671875" style="7" customWidth="1"/>
    <col min="547" max="547" width="27.109375" style="7" customWidth="1"/>
    <col min="548" max="549" width="2.109375" style="7" customWidth="1"/>
    <col min="550" max="550" width="7.109375" style="7" customWidth="1"/>
    <col min="551" max="551" width="2.88671875" style="7" customWidth="1"/>
    <col min="552" max="552" width="11.44140625" style="7" customWidth="1"/>
    <col min="553" max="553" width="6.44140625" style="7" customWidth="1"/>
    <col min="554" max="554" width="3.5546875" style="7" customWidth="1"/>
    <col min="555" max="555" width="13.44140625" style="7" customWidth="1"/>
    <col min="556" max="556" width="11.6640625" style="7" customWidth="1"/>
    <col min="557" max="568" width="0" style="7" hidden="1" customWidth="1"/>
    <col min="569" max="569" width="57" style="7" customWidth="1"/>
    <col min="570" max="582" width="9.109375" style="7" customWidth="1"/>
    <col min="583" max="603" width="0" style="7" hidden="1" customWidth="1"/>
    <col min="604" max="768" width="9.109375" style="7"/>
    <col min="769" max="769" width="7.109375" style="7" customWidth="1"/>
    <col min="770" max="770" width="1.44140625" style="7" customWidth="1"/>
    <col min="771" max="771" width="3.5546875" style="7" customWidth="1"/>
    <col min="772" max="801" width="2.33203125" style="7" customWidth="1"/>
    <col min="802" max="802" width="2.88671875" style="7" customWidth="1"/>
    <col min="803" max="803" width="27.109375" style="7" customWidth="1"/>
    <col min="804" max="805" width="2.109375" style="7" customWidth="1"/>
    <col min="806" max="806" width="7.109375" style="7" customWidth="1"/>
    <col min="807" max="807" width="2.88671875" style="7" customWidth="1"/>
    <col min="808" max="808" width="11.44140625" style="7" customWidth="1"/>
    <col min="809" max="809" width="6.44140625" style="7" customWidth="1"/>
    <col min="810" max="810" width="3.5546875" style="7" customWidth="1"/>
    <col min="811" max="811" width="13.44140625" style="7" customWidth="1"/>
    <col min="812" max="812" width="11.6640625" style="7" customWidth="1"/>
    <col min="813" max="824" width="0" style="7" hidden="1" customWidth="1"/>
    <col min="825" max="825" width="57" style="7" customWidth="1"/>
    <col min="826" max="838" width="9.109375" style="7" customWidth="1"/>
    <col min="839" max="859" width="0" style="7" hidden="1" customWidth="1"/>
    <col min="860" max="1024" width="9.109375" style="7"/>
    <col min="1025" max="1025" width="7.109375" style="7" customWidth="1"/>
    <col min="1026" max="1026" width="1.44140625" style="7" customWidth="1"/>
    <col min="1027" max="1027" width="3.5546875" style="7" customWidth="1"/>
    <col min="1028" max="1057" width="2.33203125" style="7" customWidth="1"/>
    <col min="1058" max="1058" width="2.88671875" style="7" customWidth="1"/>
    <col min="1059" max="1059" width="27.109375" style="7" customWidth="1"/>
    <col min="1060" max="1061" width="2.109375" style="7" customWidth="1"/>
    <col min="1062" max="1062" width="7.109375" style="7" customWidth="1"/>
    <col min="1063" max="1063" width="2.88671875" style="7" customWidth="1"/>
    <col min="1064" max="1064" width="11.44140625" style="7" customWidth="1"/>
    <col min="1065" max="1065" width="6.44140625" style="7" customWidth="1"/>
    <col min="1066" max="1066" width="3.5546875" style="7" customWidth="1"/>
    <col min="1067" max="1067" width="13.44140625" style="7" customWidth="1"/>
    <col min="1068" max="1068" width="11.6640625" style="7" customWidth="1"/>
    <col min="1069" max="1080" width="0" style="7" hidden="1" customWidth="1"/>
    <col min="1081" max="1081" width="57" style="7" customWidth="1"/>
    <col min="1082" max="1094" width="9.109375" style="7" customWidth="1"/>
    <col min="1095" max="1115" width="0" style="7" hidden="1" customWidth="1"/>
    <col min="1116" max="1280" width="9.109375" style="7"/>
    <col min="1281" max="1281" width="7.109375" style="7" customWidth="1"/>
    <col min="1282" max="1282" width="1.44140625" style="7" customWidth="1"/>
    <col min="1283" max="1283" width="3.5546875" style="7" customWidth="1"/>
    <col min="1284" max="1313" width="2.33203125" style="7" customWidth="1"/>
    <col min="1314" max="1314" width="2.88671875" style="7" customWidth="1"/>
    <col min="1315" max="1315" width="27.109375" style="7" customWidth="1"/>
    <col min="1316" max="1317" width="2.109375" style="7" customWidth="1"/>
    <col min="1318" max="1318" width="7.109375" style="7" customWidth="1"/>
    <col min="1319" max="1319" width="2.88671875" style="7" customWidth="1"/>
    <col min="1320" max="1320" width="11.44140625" style="7" customWidth="1"/>
    <col min="1321" max="1321" width="6.44140625" style="7" customWidth="1"/>
    <col min="1322" max="1322" width="3.5546875" style="7" customWidth="1"/>
    <col min="1323" max="1323" width="13.44140625" style="7" customWidth="1"/>
    <col min="1324" max="1324" width="11.6640625" style="7" customWidth="1"/>
    <col min="1325" max="1336" width="0" style="7" hidden="1" customWidth="1"/>
    <col min="1337" max="1337" width="57" style="7" customWidth="1"/>
    <col min="1338" max="1350" width="9.109375" style="7" customWidth="1"/>
    <col min="1351" max="1371" width="0" style="7" hidden="1" customWidth="1"/>
    <col min="1372" max="1536" width="9.109375" style="7"/>
    <col min="1537" max="1537" width="7.109375" style="7" customWidth="1"/>
    <col min="1538" max="1538" width="1.44140625" style="7" customWidth="1"/>
    <col min="1539" max="1539" width="3.5546875" style="7" customWidth="1"/>
    <col min="1540" max="1569" width="2.33203125" style="7" customWidth="1"/>
    <col min="1570" max="1570" width="2.88671875" style="7" customWidth="1"/>
    <col min="1571" max="1571" width="27.109375" style="7" customWidth="1"/>
    <col min="1572" max="1573" width="2.109375" style="7" customWidth="1"/>
    <col min="1574" max="1574" width="7.109375" style="7" customWidth="1"/>
    <col min="1575" max="1575" width="2.88671875" style="7" customWidth="1"/>
    <col min="1576" max="1576" width="11.44140625" style="7" customWidth="1"/>
    <col min="1577" max="1577" width="6.44140625" style="7" customWidth="1"/>
    <col min="1578" max="1578" width="3.5546875" style="7" customWidth="1"/>
    <col min="1579" max="1579" width="13.44140625" style="7" customWidth="1"/>
    <col min="1580" max="1580" width="11.6640625" style="7" customWidth="1"/>
    <col min="1581" max="1592" width="0" style="7" hidden="1" customWidth="1"/>
    <col min="1593" max="1593" width="57" style="7" customWidth="1"/>
    <col min="1594" max="1606" width="9.109375" style="7" customWidth="1"/>
    <col min="1607" max="1627" width="0" style="7" hidden="1" customWidth="1"/>
    <col min="1628" max="1792" width="9.109375" style="7"/>
    <col min="1793" max="1793" width="7.109375" style="7" customWidth="1"/>
    <col min="1794" max="1794" width="1.44140625" style="7" customWidth="1"/>
    <col min="1795" max="1795" width="3.5546875" style="7" customWidth="1"/>
    <col min="1796" max="1825" width="2.33203125" style="7" customWidth="1"/>
    <col min="1826" max="1826" width="2.88671875" style="7" customWidth="1"/>
    <col min="1827" max="1827" width="27.109375" style="7" customWidth="1"/>
    <col min="1828" max="1829" width="2.109375" style="7" customWidth="1"/>
    <col min="1830" max="1830" width="7.109375" style="7" customWidth="1"/>
    <col min="1831" max="1831" width="2.88671875" style="7" customWidth="1"/>
    <col min="1832" max="1832" width="11.44140625" style="7" customWidth="1"/>
    <col min="1833" max="1833" width="6.44140625" style="7" customWidth="1"/>
    <col min="1834" max="1834" width="3.5546875" style="7" customWidth="1"/>
    <col min="1835" max="1835" width="13.44140625" style="7" customWidth="1"/>
    <col min="1836" max="1836" width="11.6640625" style="7" customWidth="1"/>
    <col min="1837" max="1848" width="0" style="7" hidden="1" customWidth="1"/>
    <col min="1849" max="1849" width="57" style="7" customWidth="1"/>
    <col min="1850" max="1862" width="9.109375" style="7" customWidth="1"/>
    <col min="1863" max="1883" width="0" style="7" hidden="1" customWidth="1"/>
    <col min="1884" max="2048" width="9.109375" style="7"/>
    <col min="2049" max="2049" width="7.109375" style="7" customWidth="1"/>
    <col min="2050" max="2050" width="1.44140625" style="7" customWidth="1"/>
    <col min="2051" max="2051" width="3.5546875" style="7" customWidth="1"/>
    <col min="2052" max="2081" width="2.33203125" style="7" customWidth="1"/>
    <col min="2082" max="2082" width="2.88671875" style="7" customWidth="1"/>
    <col min="2083" max="2083" width="27.109375" style="7" customWidth="1"/>
    <col min="2084" max="2085" width="2.109375" style="7" customWidth="1"/>
    <col min="2086" max="2086" width="7.109375" style="7" customWidth="1"/>
    <col min="2087" max="2087" width="2.88671875" style="7" customWidth="1"/>
    <col min="2088" max="2088" width="11.44140625" style="7" customWidth="1"/>
    <col min="2089" max="2089" width="6.44140625" style="7" customWidth="1"/>
    <col min="2090" max="2090" width="3.5546875" style="7" customWidth="1"/>
    <col min="2091" max="2091" width="13.44140625" style="7" customWidth="1"/>
    <col min="2092" max="2092" width="11.6640625" style="7" customWidth="1"/>
    <col min="2093" max="2104" width="0" style="7" hidden="1" customWidth="1"/>
    <col min="2105" max="2105" width="57" style="7" customWidth="1"/>
    <col min="2106" max="2118" width="9.109375" style="7" customWidth="1"/>
    <col min="2119" max="2139" width="0" style="7" hidden="1" customWidth="1"/>
    <col min="2140" max="2304" width="9.109375" style="7"/>
    <col min="2305" max="2305" width="7.109375" style="7" customWidth="1"/>
    <col min="2306" max="2306" width="1.44140625" style="7" customWidth="1"/>
    <col min="2307" max="2307" width="3.5546875" style="7" customWidth="1"/>
    <col min="2308" max="2337" width="2.33203125" style="7" customWidth="1"/>
    <col min="2338" max="2338" width="2.88671875" style="7" customWidth="1"/>
    <col min="2339" max="2339" width="27.109375" style="7" customWidth="1"/>
    <col min="2340" max="2341" width="2.109375" style="7" customWidth="1"/>
    <col min="2342" max="2342" width="7.109375" style="7" customWidth="1"/>
    <col min="2343" max="2343" width="2.88671875" style="7" customWidth="1"/>
    <col min="2344" max="2344" width="11.44140625" style="7" customWidth="1"/>
    <col min="2345" max="2345" width="6.44140625" style="7" customWidth="1"/>
    <col min="2346" max="2346" width="3.5546875" style="7" customWidth="1"/>
    <col min="2347" max="2347" width="13.44140625" style="7" customWidth="1"/>
    <col min="2348" max="2348" width="11.6640625" style="7" customWidth="1"/>
    <col min="2349" max="2360" width="0" style="7" hidden="1" customWidth="1"/>
    <col min="2361" max="2361" width="57" style="7" customWidth="1"/>
    <col min="2362" max="2374" width="9.109375" style="7" customWidth="1"/>
    <col min="2375" max="2395" width="0" style="7" hidden="1" customWidth="1"/>
    <col min="2396" max="2560" width="9.109375" style="7"/>
    <col min="2561" max="2561" width="7.109375" style="7" customWidth="1"/>
    <col min="2562" max="2562" width="1.44140625" style="7" customWidth="1"/>
    <col min="2563" max="2563" width="3.5546875" style="7" customWidth="1"/>
    <col min="2564" max="2593" width="2.33203125" style="7" customWidth="1"/>
    <col min="2594" max="2594" width="2.88671875" style="7" customWidth="1"/>
    <col min="2595" max="2595" width="27.109375" style="7" customWidth="1"/>
    <col min="2596" max="2597" width="2.109375" style="7" customWidth="1"/>
    <col min="2598" max="2598" width="7.109375" style="7" customWidth="1"/>
    <col min="2599" max="2599" width="2.88671875" style="7" customWidth="1"/>
    <col min="2600" max="2600" width="11.44140625" style="7" customWidth="1"/>
    <col min="2601" max="2601" width="6.44140625" style="7" customWidth="1"/>
    <col min="2602" max="2602" width="3.5546875" style="7" customWidth="1"/>
    <col min="2603" max="2603" width="13.44140625" style="7" customWidth="1"/>
    <col min="2604" max="2604" width="11.6640625" style="7" customWidth="1"/>
    <col min="2605" max="2616" width="0" style="7" hidden="1" customWidth="1"/>
    <col min="2617" max="2617" width="57" style="7" customWidth="1"/>
    <col min="2618" max="2630" width="9.109375" style="7" customWidth="1"/>
    <col min="2631" max="2651" width="0" style="7" hidden="1" customWidth="1"/>
    <col min="2652" max="2816" width="9.109375" style="7"/>
    <col min="2817" max="2817" width="7.109375" style="7" customWidth="1"/>
    <col min="2818" max="2818" width="1.44140625" style="7" customWidth="1"/>
    <col min="2819" max="2819" width="3.5546875" style="7" customWidth="1"/>
    <col min="2820" max="2849" width="2.33203125" style="7" customWidth="1"/>
    <col min="2850" max="2850" width="2.88671875" style="7" customWidth="1"/>
    <col min="2851" max="2851" width="27.109375" style="7" customWidth="1"/>
    <col min="2852" max="2853" width="2.109375" style="7" customWidth="1"/>
    <col min="2854" max="2854" width="7.109375" style="7" customWidth="1"/>
    <col min="2855" max="2855" width="2.88671875" style="7" customWidth="1"/>
    <col min="2856" max="2856" width="11.44140625" style="7" customWidth="1"/>
    <col min="2857" max="2857" width="6.44140625" style="7" customWidth="1"/>
    <col min="2858" max="2858" width="3.5546875" style="7" customWidth="1"/>
    <col min="2859" max="2859" width="13.44140625" style="7" customWidth="1"/>
    <col min="2860" max="2860" width="11.6640625" style="7" customWidth="1"/>
    <col min="2861" max="2872" width="0" style="7" hidden="1" customWidth="1"/>
    <col min="2873" max="2873" width="57" style="7" customWidth="1"/>
    <col min="2874" max="2886" width="9.109375" style="7" customWidth="1"/>
    <col min="2887" max="2907" width="0" style="7" hidden="1" customWidth="1"/>
    <col min="2908" max="3072" width="9.109375" style="7"/>
    <col min="3073" max="3073" width="7.109375" style="7" customWidth="1"/>
    <col min="3074" max="3074" width="1.44140625" style="7" customWidth="1"/>
    <col min="3075" max="3075" width="3.5546875" style="7" customWidth="1"/>
    <col min="3076" max="3105" width="2.33203125" style="7" customWidth="1"/>
    <col min="3106" max="3106" width="2.88671875" style="7" customWidth="1"/>
    <col min="3107" max="3107" width="27.109375" style="7" customWidth="1"/>
    <col min="3108" max="3109" width="2.109375" style="7" customWidth="1"/>
    <col min="3110" max="3110" width="7.109375" style="7" customWidth="1"/>
    <col min="3111" max="3111" width="2.88671875" style="7" customWidth="1"/>
    <col min="3112" max="3112" width="11.44140625" style="7" customWidth="1"/>
    <col min="3113" max="3113" width="6.44140625" style="7" customWidth="1"/>
    <col min="3114" max="3114" width="3.5546875" style="7" customWidth="1"/>
    <col min="3115" max="3115" width="13.44140625" style="7" customWidth="1"/>
    <col min="3116" max="3116" width="11.6640625" style="7" customWidth="1"/>
    <col min="3117" max="3128" width="0" style="7" hidden="1" customWidth="1"/>
    <col min="3129" max="3129" width="57" style="7" customWidth="1"/>
    <col min="3130" max="3142" width="9.109375" style="7" customWidth="1"/>
    <col min="3143" max="3163" width="0" style="7" hidden="1" customWidth="1"/>
    <col min="3164" max="3328" width="9.109375" style="7"/>
    <col min="3329" max="3329" width="7.109375" style="7" customWidth="1"/>
    <col min="3330" max="3330" width="1.44140625" style="7" customWidth="1"/>
    <col min="3331" max="3331" width="3.5546875" style="7" customWidth="1"/>
    <col min="3332" max="3361" width="2.33203125" style="7" customWidth="1"/>
    <col min="3362" max="3362" width="2.88671875" style="7" customWidth="1"/>
    <col min="3363" max="3363" width="27.109375" style="7" customWidth="1"/>
    <col min="3364" max="3365" width="2.109375" style="7" customWidth="1"/>
    <col min="3366" max="3366" width="7.109375" style="7" customWidth="1"/>
    <col min="3367" max="3367" width="2.88671875" style="7" customWidth="1"/>
    <col min="3368" max="3368" width="11.44140625" style="7" customWidth="1"/>
    <col min="3369" max="3369" width="6.44140625" style="7" customWidth="1"/>
    <col min="3370" max="3370" width="3.5546875" style="7" customWidth="1"/>
    <col min="3371" max="3371" width="13.44140625" style="7" customWidth="1"/>
    <col min="3372" max="3372" width="11.6640625" style="7" customWidth="1"/>
    <col min="3373" max="3384" width="0" style="7" hidden="1" customWidth="1"/>
    <col min="3385" max="3385" width="57" style="7" customWidth="1"/>
    <col min="3386" max="3398" width="9.109375" style="7" customWidth="1"/>
    <col min="3399" max="3419" width="0" style="7" hidden="1" customWidth="1"/>
    <col min="3420" max="3584" width="9.109375" style="7"/>
    <col min="3585" max="3585" width="7.109375" style="7" customWidth="1"/>
    <col min="3586" max="3586" width="1.44140625" style="7" customWidth="1"/>
    <col min="3587" max="3587" width="3.5546875" style="7" customWidth="1"/>
    <col min="3588" max="3617" width="2.33203125" style="7" customWidth="1"/>
    <col min="3618" max="3618" width="2.88671875" style="7" customWidth="1"/>
    <col min="3619" max="3619" width="27.109375" style="7" customWidth="1"/>
    <col min="3620" max="3621" width="2.109375" style="7" customWidth="1"/>
    <col min="3622" max="3622" width="7.109375" style="7" customWidth="1"/>
    <col min="3623" max="3623" width="2.88671875" style="7" customWidth="1"/>
    <col min="3624" max="3624" width="11.44140625" style="7" customWidth="1"/>
    <col min="3625" max="3625" width="6.44140625" style="7" customWidth="1"/>
    <col min="3626" max="3626" width="3.5546875" style="7" customWidth="1"/>
    <col min="3627" max="3627" width="13.44140625" style="7" customWidth="1"/>
    <col min="3628" max="3628" width="11.6640625" style="7" customWidth="1"/>
    <col min="3629" max="3640" width="0" style="7" hidden="1" customWidth="1"/>
    <col min="3641" max="3641" width="57" style="7" customWidth="1"/>
    <col min="3642" max="3654" width="9.109375" style="7" customWidth="1"/>
    <col min="3655" max="3675" width="0" style="7" hidden="1" customWidth="1"/>
    <col min="3676" max="3840" width="9.109375" style="7"/>
    <col min="3841" max="3841" width="7.109375" style="7" customWidth="1"/>
    <col min="3842" max="3842" width="1.44140625" style="7" customWidth="1"/>
    <col min="3843" max="3843" width="3.5546875" style="7" customWidth="1"/>
    <col min="3844" max="3873" width="2.33203125" style="7" customWidth="1"/>
    <col min="3874" max="3874" width="2.88671875" style="7" customWidth="1"/>
    <col min="3875" max="3875" width="27.109375" style="7" customWidth="1"/>
    <col min="3876" max="3877" width="2.109375" style="7" customWidth="1"/>
    <col min="3878" max="3878" width="7.109375" style="7" customWidth="1"/>
    <col min="3879" max="3879" width="2.88671875" style="7" customWidth="1"/>
    <col min="3880" max="3880" width="11.44140625" style="7" customWidth="1"/>
    <col min="3881" max="3881" width="6.44140625" style="7" customWidth="1"/>
    <col min="3882" max="3882" width="3.5546875" style="7" customWidth="1"/>
    <col min="3883" max="3883" width="13.44140625" style="7" customWidth="1"/>
    <col min="3884" max="3884" width="11.6640625" style="7" customWidth="1"/>
    <col min="3885" max="3896" width="0" style="7" hidden="1" customWidth="1"/>
    <col min="3897" max="3897" width="57" style="7" customWidth="1"/>
    <col min="3898" max="3910" width="9.109375" style="7" customWidth="1"/>
    <col min="3911" max="3931" width="0" style="7" hidden="1" customWidth="1"/>
    <col min="3932" max="4096" width="9.109375" style="7"/>
    <col min="4097" max="4097" width="7.109375" style="7" customWidth="1"/>
    <col min="4098" max="4098" width="1.44140625" style="7" customWidth="1"/>
    <col min="4099" max="4099" width="3.5546875" style="7" customWidth="1"/>
    <col min="4100" max="4129" width="2.33203125" style="7" customWidth="1"/>
    <col min="4130" max="4130" width="2.88671875" style="7" customWidth="1"/>
    <col min="4131" max="4131" width="27.109375" style="7" customWidth="1"/>
    <col min="4132" max="4133" width="2.109375" style="7" customWidth="1"/>
    <col min="4134" max="4134" width="7.109375" style="7" customWidth="1"/>
    <col min="4135" max="4135" width="2.88671875" style="7" customWidth="1"/>
    <col min="4136" max="4136" width="11.44140625" style="7" customWidth="1"/>
    <col min="4137" max="4137" width="6.44140625" style="7" customWidth="1"/>
    <col min="4138" max="4138" width="3.5546875" style="7" customWidth="1"/>
    <col min="4139" max="4139" width="13.44140625" style="7" customWidth="1"/>
    <col min="4140" max="4140" width="11.6640625" style="7" customWidth="1"/>
    <col min="4141" max="4152" width="0" style="7" hidden="1" customWidth="1"/>
    <col min="4153" max="4153" width="57" style="7" customWidth="1"/>
    <col min="4154" max="4166" width="9.109375" style="7" customWidth="1"/>
    <col min="4167" max="4187" width="0" style="7" hidden="1" customWidth="1"/>
    <col min="4188" max="4352" width="9.109375" style="7"/>
    <col min="4353" max="4353" width="7.109375" style="7" customWidth="1"/>
    <col min="4354" max="4354" width="1.44140625" style="7" customWidth="1"/>
    <col min="4355" max="4355" width="3.5546875" style="7" customWidth="1"/>
    <col min="4356" max="4385" width="2.33203125" style="7" customWidth="1"/>
    <col min="4386" max="4386" width="2.88671875" style="7" customWidth="1"/>
    <col min="4387" max="4387" width="27.109375" style="7" customWidth="1"/>
    <col min="4388" max="4389" width="2.109375" style="7" customWidth="1"/>
    <col min="4390" max="4390" width="7.109375" style="7" customWidth="1"/>
    <col min="4391" max="4391" width="2.88671875" style="7" customWidth="1"/>
    <col min="4392" max="4392" width="11.44140625" style="7" customWidth="1"/>
    <col min="4393" max="4393" width="6.44140625" style="7" customWidth="1"/>
    <col min="4394" max="4394" width="3.5546875" style="7" customWidth="1"/>
    <col min="4395" max="4395" width="13.44140625" style="7" customWidth="1"/>
    <col min="4396" max="4396" width="11.6640625" style="7" customWidth="1"/>
    <col min="4397" max="4408" width="0" style="7" hidden="1" customWidth="1"/>
    <col min="4409" max="4409" width="57" style="7" customWidth="1"/>
    <col min="4410" max="4422" width="9.109375" style="7" customWidth="1"/>
    <col min="4423" max="4443" width="0" style="7" hidden="1" customWidth="1"/>
    <col min="4444" max="4608" width="9.109375" style="7"/>
    <col min="4609" max="4609" width="7.109375" style="7" customWidth="1"/>
    <col min="4610" max="4610" width="1.44140625" style="7" customWidth="1"/>
    <col min="4611" max="4611" width="3.5546875" style="7" customWidth="1"/>
    <col min="4612" max="4641" width="2.33203125" style="7" customWidth="1"/>
    <col min="4642" max="4642" width="2.88671875" style="7" customWidth="1"/>
    <col min="4643" max="4643" width="27.109375" style="7" customWidth="1"/>
    <col min="4644" max="4645" width="2.109375" style="7" customWidth="1"/>
    <col min="4646" max="4646" width="7.109375" style="7" customWidth="1"/>
    <col min="4647" max="4647" width="2.88671875" style="7" customWidth="1"/>
    <col min="4648" max="4648" width="11.44140625" style="7" customWidth="1"/>
    <col min="4649" max="4649" width="6.44140625" style="7" customWidth="1"/>
    <col min="4650" max="4650" width="3.5546875" style="7" customWidth="1"/>
    <col min="4651" max="4651" width="13.44140625" style="7" customWidth="1"/>
    <col min="4652" max="4652" width="11.6640625" style="7" customWidth="1"/>
    <col min="4653" max="4664" width="0" style="7" hidden="1" customWidth="1"/>
    <col min="4665" max="4665" width="57" style="7" customWidth="1"/>
    <col min="4666" max="4678" width="9.109375" style="7" customWidth="1"/>
    <col min="4679" max="4699" width="0" style="7" hidden="1" customWidth="1"/>
    <col min="4700" max="4864" width="9.109375" style="7"/>
    <col min="4865" max="4865" width="7.109375" style="7" customWidth="1"/>
    <col min="4866" max="4866" width="1.44140625" style="7" customWidth="1"/>
    <col min="4867" max="4867" width="3.5546875" style="7" customWidth="1"/>
    <col min="4868" max="4897" width="2.33203125" style="7" customWidth="1"/>
    <col min="4898" max="4898" width="2.88671875" style="7" customWidth="1"/>
    <col min="4899" max="4899" width="27.109375" style="7" customWidth="1"/>
    <col min="4900" max="4901" width="2.109375" style="7" customWidth="1"/>
    <col min="4902" max="4902" width="7.109375" style="7" customWidth="1"/>
    <col min="4903" max="4903" width="2.88671875" style="7" customWidth="1"/>
    <col min="4904" max="4904" width="11.44140625" style="7" customWidth="1"/>
    <col min="4905" max="4905" width="6.44140625" style="7" customWidth="1"/>
    <col min="4906" max="4906" width="3.5546875" style="7" customWidth="1"/>
    <col min="4907" max="4907" width="13.44140625" style="7" customWidth="1"/>
    <col min="4908" max="4908" width="11.6640625" style="7" customWidth="1"/>
    <col min="4909" max="4920" width="0" style="7" hidden="1" customWidth="1"/>
    <col min="4921" max="4921" width="57" style="7" customWidth="1"/>
    <col min="4922" max="4934" width="9.109375" style="7" customWidth="1"/>
    <col min="4935" max="4955" width="0" style="7" hidden="1" customWidth="1"/>
    <col min="4956" max="5120" width="9.109375" style="7"/>
    <col min="5121" max="5121" width="7.109375" style="7" customWidth="1"/>
    <col min="5122" max="5122" width="1.44140625" style="7" customWidth="1"/>
    <col min="5123" max="5123" width="3.5546875" style="7" customWidth="1"/>
    <col min="5124" max="5153" width="2.33203125" style="7" customWidth="1"/>
    <col min="5154" max="5154" width="2.88671875" style="7" customWidth="1"/>
    <col min="5155" max="5155" width="27.109375" style="7" customWidth="1"/>
    <col min="5156" max="5157" width="2.109375" style="7" customWidth="1"/>
    <col min="5158" max="5158" width="7.109375" style="7" customWidth="1"/>
    <col min="5159" max="5159" width="2.88671875" style="7" customWidth="1"/>
    <col min="5160" max="5160" width="11.44140625" style="7" customWidth="1"/>
    <col min="5161" max="5161" width="6.44140625" style="7" customWidth="1"/>
    <col min="5162" max="5162" width="3.5546875" style="7" customWidth="1"/>
    <col min="5163" max="5163" width="13.44140625" style="7" customWidth="1"/>
    <col min="5164" max="5164" width="11.6640625" style="7" customWidth="1"/>
    <col min="5165" max="5176" width="0" style="7" hidden="1" customWidth="1"/>
    <col min="5177" max="5177" width="57" style="7" customWidth="1"/>
    <col min="5178" max="5190" width="9.109375" style="7" customWidth="1"/>
    <col min="5191" max="5211" width="0" style="7" hidden="1" customWidth="1"/>
    <col min="5212" max="5376" width="9.109375" style="7"/>
    <col min="5377" max="5377" width="7.109375" style="7" customWidth="1"/>
    <col min="5378" max="5378" width="1.44140625" style="7" customWidth="1"/>
    <col min="5379" max="5379" width="3.5546875" style="7" customWidth="1"/>
    <col min="5380" max="5409" width="2.33203125" style="7" customWidth="1"/>
    <col min="5410" max="5410" width="2.88671875" style="7" customWidth="1"/>
    <col min="5411" max="5411" width="27.109375" style="7" customWidth="1"/>
    <col min="5412" max="5413" width="2.109375" style="7" customWidth="1"/>
    <col min="5414" max="5414" width="7.109375" style="7" customWidth="1"/>
    <col min="5415" max="5415" width="2.88671875" style="7" customWidth="1"/>
    <col min="5416" max="5416" width="11.44140625" style="7" customWidth="1"/>
    <col min="5417" max="5417" width="6.44140625" style="7" customWidth="1"/>
    <col min="5418" max="5418" width="3.5546875" style="7" customWidth="1"/>
    <col min="5419" max="5419" width="13.44140625" style="7" customWidth="1"/>
    <col min="5420" max="5420" width="11.6640625" style="7" customWidth="1"/>
    <col min="5421" max="5432" width="0" style="7" hidden="1" customWidth="1"/>
    <col min="5433" max="5433" width="57" style="7" customWidth="1"/>
    <col min="5434" max="5446" width="9.109375" style="7" customWidth="1"/>
    <col min="5447" max="5467" width="0" style="7" hidden="1" customWidth="1"/>
    <col min="5468" max="5632" width="9.109375" style="7"/>
    <col min="5633" max="5633" width="7.109375" style="7" customWidth="1"/>
    <col min="5634" max="5634" width="1.44140625" style="7" customWidth="1"/>
    <col min="5635" max="5635" width="3.5546875" style="7" customWidth="1"/>
    <col min="5636" max="5665" width="2.33203125" style="7" customWidth="1"/>
    <col min="5666" max="5666" width="2.88671875" style="7" customWidth="1"/>
    <col min="5667" max="5667" width="27.109375" style="7" customWidth="1"/>
    <col min="5668" max="5669" width="2.109375" style="7" customWidth="1"/>
    <col min="5670" max="5670" width="7.109375" style="7" customWidth="1"/>
    <col min="5671" max="5671" width="2.88671875" style="7" customWidth="1"/>
    <col min="5672" max="5672" width="11.44140625" style="7" customWidth="1"/>
    <col min="5673" max="5673" width="6.44140625" style="7" customWidth="1"/>
    <col min="5674" max="5674" width="3.5546875" style="7" customWidth="1"/>
    <col min="5675" max="5675" width="13.44140625" style="7" customWidth="1"/>
    <col min="5676" max="5676" width="11.6640625" style="7" customWidth="1"/>
    <col min="5677" max="5688" width="0" style="7" hidden="1" customWidth="1"/>
    <col min="5689" max="5689" width="57" style="7" customWidth="1"/>
    <col min="5690" max="5702" width="9.109375" style="7" customWidth="1"/>
    <col min="5703" max="5723" width="0" style="7" hidden="1" customWidth="1"/>
    <col min="5724" max="5888" width="9.109375" style="7"/>
    <col min="5889" max="5889" width="7.109375" style="7" customWidth="1"/>
    <col min="5890" max="5890" width="1.44140625" style="7" customWidth="1"/>
    <col min="5891" max="5891" width="3.5546875" style="7" customWidth="1"/>
    <col min="5892" max="5921" width="2.33203125" style="7" customWidth="1"/>
    <col min="5922" max="5922" width="2.88671875" style="7" customWidth="1"/>
    <col min="5923" max="5923" width="27.109375" style="7" customWidth="1"/>
    <col min="5924" max="5925" width="2.109375" style="7" customWidth="1"/>
    <col min="5926" max="5926" width="7.109375" style="7" customWidth="1"/>
    <col min="5927" max="5927" width="2.88671875" style="7" customWidth="1"/>
    <col min="5928" max="5928" width="11.44140625" style="7" customWidth="1"/>
    <col min="5929" max="5929" width="6.44140625" style="7" customWidth="1"/>
    <col min="5930" max="5930" width="3.5546875" style="7" customWidth="1"/>
    <col min="5931" max="5931" width="13.44140625" style="7" customWidth="1"/>
    <col min="5932" max="5932" width="11.6640625" style="7" customWidth="1"/>
    <col min="5933" max="5944" width="0" style="7" hidden="1" customWidth="1"/>
    <col min="5945" max="5945" width="57" style="7" customWidth="1"/>
    <col min="5946" max="5958" width="9.109375" style="7" customWidth="1"/>
    <col min="5959" max="5979" width="0" style="7" hidden="1" customWidth="1"/>
    <col min="5980" max="6144" width="9.109375" style="7"/>
    <col min="6145" max="6145" width="7.109375" style="7" customWidth="1"/>
    <col min="6146" max="6146" width="1.44140625" style="7" customWidth="1"/>
    <col min="6147" max="6147" width="3.5546875" style="7" customWidth="1"/>
    <col min="6148" max="6177" width="2.33203125" style="7" customWidth="1"/>
    <col min="6178" max="6178" width="2.88671875" style="7" customWidth="1"/>
    <col min="6179" max="6179" width="27.109375" style="7" customWidth="1"/>
    <col min="6180" max="6181" width="2.109375" style="7" customWidth="1"/>
    <col min="6182" max="6182" width="7.109375" style="7" customWidth="1"/>
    <col min="6183" max="6183" width="2.88671875" style="7" customWidth="1"/>
    <col min="6184" max="6184" width="11.44140625" style="7" customWidth="1"/>
    <col min="6185" max="6185" width="6.44140625" style="7" customWidth="1"/>
    <col min="6186" max="6186" width="3.5546875" style="7" customWidth="1"/>
    <col min="6187" max="6187" width="13.44140625" style="7" customWidth="1"/>
    <col min="6188" max="6188" width="11.6640625" style="7" customWidth="1"/>
    <col min="6189" max="6200" width="0" style="7" hidden="1" customWidth="1"/>
    <col min="6201" max="6201" width="57" style="7" customWidth="1"/>
    <col min="6202" max="6214" width="9.109375" style="7" customWidth="1"/>
    <col min="6215" max="6235" width="0" style="7" hidden="1" customWidth="1"/>
    <col min="6236" max="6400" width="9.109375" style="7"/>
    <col min="6401" max="6401" width="7.109375" style="7" customWidth="1"/>
    <col min="6402" max="6402" width="1.44140625" style="7" customWidth="1"/>
    <col min="6403" max="6403" width="3.5546875" style="7" customWidth="1"/>
    <col min="6404" max="6433" width="2.33203125" style="7" customWidth="1"/>
    <col min="6434" max="6434" width="2.88671875" style="7" customWidth="1"/>
    <col min="6435" max="6435" width="27.109375" style="7" customWidth="1"/>
    <col min="6436" max="6437" width="2.109375" style="7" customWidth="1"/>
    <col min="6438" max="6438" width="7.109375" style="7" customWidth="1"/>
    <col min="6439" max="6439" width="2.88671875" style="7" customWidth="1"/>
    <col min="6440" max="6440" width="11.44140625" style="7" customWidth="1"/>
    <col min="6441" max="6441" width="6.44140625" style="7" customWidth="1"/>
    <col min="6442" max="6442" width="3.5546875" style="7" customWidth="1"/>
    <col min="6443" max="6443" width="13.44140625" style="7" customWidth="1"/>
    <col min="6444" max="6444" width="11.6640625" style="7" customWidth="1"/>
    <col min="6445" max="6456" width="0" style="7" hidden="1" customWidth="1"/>
    <col min="6457" max="6457" width="57" style="7" customWidth="1"/>
    <col min="6458" max="6470" width="9.109375" style="7" customWidth="1"/>
    <col min="6471" max="6491" width="0" style="7" hidden="1" customWidth="1"/>
    <col min="6492" max="6656" width="9.109375" style="7"/>
    <col min="6657" max="6657" width="7.109375" style="7" customWidth="1"/>
    <col min="6658" max="6658" width="1.44140625" style="7" customWidth="1"/>
    <col min="6659" max="6659" width="3.5546875" style="7" customWidth="1"/>
    <col min="6660" max="6689" width="2.33203125" style="7" customWidth="1"/>
    <col min="6690" max="6690" width="2.88671875" style="7" customWidth="1"/>
    <col min="6691" max="6691" width="27.109375" style="7" customWidth="1"/>
    <col min="6692" max="6693" width="2.109375" style="7" customWidth="1"/>
    <col min="6694" max="6694" width="7.109375" style="7" customWidth="1"/>
    <col min="6695" max="6695" width="2.88671875" style="7" customWidth="1"/>
    <col min="6696" max="6696" width="11.44140625" style="7" customWidth="1"/>
    <col min="6697" max="6697" width="6.44140625" style="7" customWidth="1"/>
    <col min="6698" max="6698" width="3.5546875" style="7" customWidth="1"/>
    <col min="6699" max="6699" width="13.44140625" style="7" customWidth="1"/>
    <col min="6700" max="6700" width="11.6640625" style="7" customWidth="1"/>
    <col min="6701" max="6712" width="0" style="7" hidden="1" customWidth="1"/>
    <col min="6713" max="6713" width="57" style="7" customWidth="1"/>
    <col min="6714" max="6726" width="9.109375" style="7" customWidth="1"/>
    <col min="6727" max="6747" width="0" style="7" hidden="1" customWidth="1"/>
    <col min="6748" max="6912" width="9.109375" style="7"/>
    <col min="6913" max="6913" width="7.109375" style="7" customWidth="1"/>
    <col min="6914" max="6914" width="1.44140625" style="7" customWidth="1"/>
    <col min="6915" max="6915" width="3.5546875" style="7" customWidth="1"/>
    <col min="6916" max="6945" width="2.33203125" style="7" customWidth="1"/>
    <col min="6946" max="6946" width="2.88671875" style="7" customWidth="1"/>
    <col min="6947" max="6947" width="27.109375" style="7" customWidth="1"/>
    <col min="6948" max="6949" width="2.109375" style="7" customWidth="1"/>
    <col min="6950" max="6950" width="7.109375" style="7" customWidth="1"/>
    <col min="6951" max="6951" width="2.88671875" style="7" customWidth="1"/>
    <col min="6952" max="6952" width="11.44140625" style="7" customWidth="1"/>
    <col min="6953" max="6953" width="6.44140625" style="7" customWidth="1"/>
    <col min="6954" max="6954" width="3.5546875" style="7" customWidth="1"/>
    <col min="6955" max="6955" width="13.44140625" style="7" customWidth="1"/>
    <col min="6956" max="6956" width="11.6640625" style="7" customWidth="1"/>
    <col min="6957" max="6968" width="0" style="7" hidden="1" customWidth="1"/>
    <col min="6969" max="6969" width="57" style="7" customWidth="1"/>
    <col min="6970" max="6982" width="9.109375" style="7" customWidth="1"/>
    <col min="6983" max="7003" width="0" style="7" hidden="1" customWidth="1"/>
    <col min="7004" max="7168" width="9.109375" style="7"/>
    <col min="7169" max="7169" width="7.109375" style="7" customWidth="1"/>
    <col min="7170" max="7170" width="1.44140625" style="7" customWidth="1"/>
    <col min="7171" max="7171" width="3.5546875" style="7" customWidth="1"/>
    <col min="7172" max="7201" width="2.33203125" style="7" customWidth="1"/>
    <col min="7202" max="7202" width="2.88671875" style="7" customWidth="1"/>
    <col min="7203" max="7203" width="27.109375" style="7" customWidth="1"/>
    <col min="7204" max="7205" width="2.109375" style="7" customWidth="1"/>
    <col min="7206" max="7206" width="7.109375" style="7" customWidth="1"/>
    <col min="7207" max="7207" width="2.88671875" style="7" customWidth="1"/>
    <col min="7208" max="7208" width="11.44140625" style="7" customWidth="1"/>
    <col min="7209" max="7209" width="6.44140625" style="7" customWidth="1"/>
    <col min="7210" max="7210" width="3.5546875" style="7" customWidth="1"/>
    <col min="7211" max="7211" width="13.44140625" style="7" customWidth="1"/>
    <col min="7212" max="7212" width="11.6640625" style="7" customWidth="1"/>
    <col min="7213" max="7224" width="0" style="7" hidden="1" customWidth="1"/>
    <col min="7225" max="7225" width="57" style="7" customWidth="1"/>
    <col min="7226" max="7238" width="9.109375" style="7" customWidth="1"/>
    <col min="7239" max="7259" width="0" style="7" hidden="1" customWidth="1"/>
    <col min="7260" max="7424" width="9.109375" style="7"/>
    <col min="7425" max="7425" width="7.109375" style="7" customWidth="1"/>
    <col min="7426" max="7426" width="1.44140625" style="7" customWidth="1"/>
    <col min="7427" max="7427" width="3.5546875" style="7" customWidth="1"/>
    <col min="7428" max="7457" width="2.33203125" style="7" customWidth="1"/>
    <col min="7458" max="7458" width="2.88671875" style="7" customWidth="1"/>
    <col min="7459" max="7459" width="27.109375" style="7" customWidth="1"/>
    <col min="7460" max="7461" width="2.109375" style="7" customWidth="1"/>
    <col min="7462" max="7462" width="7.109375" style="7" customWidth="1"/>
    <col min="7463" max="7463" width="2.88671875" style="7" customWidth="1"/>
    <col min="7464" max="7464" width="11.44140625" style="7" customWidth="1"/>
    <col min="7465" max="7465" width="6.44140625" style="7" customWidth="1"/>
    <col min="7466" max="7466" width="3.5546875" style="7" customWidth="1"/>
    <col min="7467" max="7467" width="13.44140625" style="7" customWidth="1"/>
    <col min="7468" max="7468" width="11.6640625" style="7" customWidth="1"/>
    <col min="7469" max="7480" width="0" style="7" hidden="1" customWidth="1"/>
    <col min="7481" max="7481" width="57" style="7" customWidth="1"/>
    <col min="7482" max="7494" width="9.109375" style="7" customWidth="1"/>
    <col min="7495" max="7515" width="0" style="7" hidden="1" customWidth="1"/>
    <col min="7516" max="7680" width="9.109375" style="7"/>
    <col min="7681" max="7681" width="7.109375" style="7" customWidth="1"/>
    <col min="7682" max="7682" width="1.44140625" style="7" customWidth="1"/>
    <col min="7683" max="7683" width="3.5546875" style="7" customWidth="1"/>
    <col min="7684" max="7713" width="2.33203125" style="7" customWidth="1"/>
    <col min="7714" max="7714" width="2.88671875" style="7" customWidth="1"/>
    <col min="7715" max="7715" width="27.109375" style="7" customWidth="1"/>
    <col min="7716" max="7717" width="2.109375" style="7" customWidth="1"/>
    <col min="7718" max="7718" width="7.109375" style="7" customWidth="1"/>
    <col min="7719" max="7719" width="2.88671875" style="7" customWidth="1"/>
    <col min="7720" max="7720" width="11.44140625" style="7" customWidth="1"/>
    <col min="7721" max="7721" width="6.44140625" style="7" customWidth="1"/>
    <col min="7722" max="7722" width="3.5546875" style="7" customWidth="1"/>
    <col min="7723" max="7723" width="13.44140625" style="7" customWidth="1"/>
    <col min="7724" max="7724" width="11.6640625" style="7" customWidth="1"/>
    <col min="7725" max="7736" width="0" style="7" hidden="1" customWidth="1"/>
    <col min="7737" max="7737" width="57" style="7" customWidth="1"/>
    <col min="7738" max="7750" width="9.109375" style="7" customWidth="1"/>
    <col min="7751" max="7771" width="0" style="7" hidden="1" customWidth="1"/>
    <col min="7772" max="7936" width="9.109375" style="7"/>
    <col min="7937" max="7937" width="7.109375" style="7" customWidth="1"/>
    <col min="7938" max="7938" width="1.44140625" style="7" customWidth="1"/>
    <col min="7939" max="7939" width="3.5546875" style="7" customWidth="1"/>
    <col min="7940" max="7969" width="2.33203125" style="7" customWidth="1"/>
    <col min="7970" max="7970" width="2.88671875" style="7" customWidth="1"/>
    <col min="7971" max="7971" width="27.109375" style="7" customWidth="1"/>
    <col min="7972" max="7973" width="2.109375" style="7" customWidth="1"/>
    <col min="7974" max="7974" width="7.109375" style="7" customWidth="1"/>
    <col min="7975" max="7975" width="2.88671875" style="7" customWidth="1"/>
    <col min="7976" max="7976" width="11.44140625" style="7" customWidth="1"/>
    <col min="7977" max="7977" width="6.44140625" style="7" customWidth="1"/>
    <col min="7978" max="7978" width="3.5546875" style="7" customWidth="1"/>
    <col min="7979" max="7979" width="13.44140625" style="7" customWidth="1"/>
    <col min="7980" max="7980" width="11.6640625" style="7" customWidth="1"/>
    <col min="7981" max="7992" width="0" style="7" hidden="1" customWidth="1"/>
    <col min="7993" max="7993" width="57" style="7" customWidth="1"/>
    <col min="7994" max="8006" width="9.109375" style="7" customWidth="1"/>
    <col min="8007" max="8027" width="0" style="7" hidden="1" customWidth="1"/>
    <col min="8028" max="8192" width="9.109375" style="7"/>
    <col min="8193" max="8193" width="7.109375" style="7" customWidth="1"/>
    <col min="8194" max="8194" width="1.44140625" style="7" customWidth="1"/>
    <col min="8195" max="8195" width="3.5546875" style="7" customWidth="1"/>
    <col min="8196" max="8225" width="2.33203125" style="7" customWidth="1"/>
    <col min="8226" max="8226" width="2.88671875" style="7" customWidth="1"/>
    <col min="8227" max="8227" width="27.109375" style="7" customWidth="1"/>
    <col min="8228" max="8229" width="2.109375" style="7" customWidth="1"/>
    <col min="8230" max="8230" width="7.109375" style="7" customWidth="1"/>
    <col min="8231" max="8231" width="2.88671875" style="7" customWidth="1"/>
    <col min="8232" max="8232" width="11.44140625" style="7" customWidth="1"/>
    <col min="8233" max="8233" width="6.44140625" style="7" customWidth="1"/>
    <col min="8234" max="8234" width="3.5546875" style="7" customWidth="1"/>
    <col min="8235" max="8235" width="13.44140625" style="7" customWidth="1"/>
    <col min="8236" max="8236" width="11.6640625" style="7" customWidth="1"/>
    <col min="8237" max="8248" width="0" style="7" hidden="1" customWidth="1"/>
    <col min="8249" max="8249" width="57" style="7" customWidth="1"/>
    <col min="8250" max="8262" width="9.109375" style="7" customWidth="1"/>
    <col min="8263" max="8283" width="0" style="7" hidden="1" customWidth="1"/>
    <col min="8284" max="8448" width="9.109375" style="7"/>
    <col min="8449" max="8449" width="7.109375" style="7" customWidth="1"/>
    <col min="8450" max="8450" width="1.44140625" style="7" customWidth="1"/>
    <col min="8451" max="8451" width="3.5546875" style="7" customWidth="1"/>
    <col min="8452" max="8481" width="2.33203125" style="7" customWidth="1"/>
    <col min="8482" max="8482" width="2.88671875" style="7" customWidth="1"/>
    <col min="8483" max="8483" width="27.109375" style="7" customWidth="1"/>
    <col min="8484" max="8485" width="2.109375" style="7" customWidth="1"/>
    <col min="8486" max="8486" width="7.109375" style="7" customWidth="1"/>
    <col min="8487" max="8487" width="2.88671875" style="7" customWidth="1"/>
    <col min="8488" max="8488" width="11.44140625" style="7" customWidth="1"/>
    <col min="8489" max="8489" width="6.44140625" style="7" customWidth="1"/>
    <col min="8490" max="8490" width="3.5546875" style="7" customWidth="1"/>
    <col min="8491" max="8491" width="13.44140625" style="7" customWidth="1"/>
    <col min="8492" max="8492" width="11.6640625" style="7" customWidth="1"/>
    <col min="8493" max="8504" width="0" style="7" hidden="1" customWidth="1"/>
    <col min="8505" max="8505" width="57" style="7" customWidth="1"/>
    <col min="8506" max="8518" width="9.109375" style="7" customWidth="1"/>
    <col min="8519" max="8539" width="0" style="7" hidden="1" customWidth="1"/>
    <col min="8540" max="8704" width="9.109375" style="7"/>
    <col min="8705" max="8705" width="7.109375" style="7" customWidth="1"/>
    <col min="8706" max="8706" width="1.44140625" style="7" customWidth="1"/>
    <col min="8707" max="8707" width="3.5546875" style="7" customWidth="1"/>
    <col min="8708" max="8737" width="2.33203125" style="7" customWidth="1"/>
    <col min="8738" max="8738" width="2.88671875" style="7" customWidth="1"/>
    <col min="8739" max="8739" width="27.109375" style="7" customWidth="1"/>
    <col min="8740" max="8741" width="2.109375" style="7" customWidth="1"/>
    <col min="8742" max="8742" width="7.109375" style="7" customWidth="1"/>
    <col min="8743" max="8743" width="2.88671875" style="7" customWidth="1"/>
    <col min="8744" max="8744" width="11.44140625" style="7" customWidth="1"/>
    <col min="8745" max="8745" width="6.44140625" style="7" customWidth="1"/>
    <col min="8746" max="8746" width="3.5546875" style="7" customWidth="1"/>
    <col min="8747" max="8747" width="13.44140625" style="7" customWidth="1"/>
    <col min="8748" max="8748" width="11.6640625" style="7" customWidth="1"/>
    <col min="8749" max="8760" width="0" style="7" hidden="1" customWidth="1"/>
    <col min="8761" max="8761" width="57" style="7" customWidth="1"/>
    <col min="8762" max="8774" width="9.109375" style="7" customWidth="1"/>
    <col min="8775" max="8795" width="0" style="7" hidden="1" customWidth="1"/>
    <col min="8796" max="8960" width="9.109375" style="7"/>
    <col min="8961" max="8961" width="7.109375" style="7" customWidth="1"/>
    <col min="8962" max="8962" width="1.44140625" style="7" customWidth="1"/>
    <col min="8963" max="8963" width="3.5546875" style="7" customWidth="1"/>
    <col min="8964" max="8993" width="2.33203125" style="7" customWidth="1"/>
    <col min="8994" max="8994" width="2.88671875" style="7" customWidth="1"/>
    <col min="8995" max="8995" width="27.109375" style="7" customWidth="1"/>
    <col min="8996" max="8997" width="2.109375" style="7" customWidth="1"/>
    <col min="8998" max="8998" width="7.109375" style="7" customWidth="1"/>
    <col min="8999" max="8999" width="2.88671875" style="7" customWidth="1"/>
    <col min="9000" max="9000" width="11.44140625" style="7" customWidth="1"/>
    <col min="9001" max="9001" width="6.44140625" style="7" customWidth="1"/>
    <col min="9002" max="9002" width="3.5546875" style="7" customWidth="1"/>
    <col min="9003" max="9003" width="13.44140625" style="7" customWidth="1"/>
    <col min="9004" max="9004" width="11.6640625" style="7" customWidth="1"/>
    <col min="9005" max="9016" width="0" style="7" hidden="1" customWidth="1"/>
    <col min="9017" max="9017" width="57" style="7" customWidth="1"/>
    <col min="9018" max="9030" width="9.109375" style="7" customWidth="1"/>
    <col min="9031" max="9051" width="0" style="7" hidden="1" customWidth="1"/>
    <col min="9052" max="9216" width="9.109375" style="7"/>
    <col min="9217" max="9217" width="7.109375" style="7" customWidth="1"/>
    <col min="9218" max="9218" width="1.44140625" style="7" customWidth="1"/>
    <col min="9219" max="9219" width="3.5546875" style="7" customWidth="1"/>
    <col min="9220" max="9249" width="2.33203125" style="7" customWidth="1"/>
    <col min="9250" max="9250" width="2.88671875" style="7" customWidth="1"/>
    <col min="9251" max="9251" width="27.109375" style="7" customWidth="1"/>
    <col min="9252" max="9253" width="2.109375" style="7" customWidth="1"/>
    <col min="9254" max="9254" width="7.109375" style="7" customWidth="1"/>
    <col min="9255" max="9255" width="2.88671875" style="7" customWidth="1"/>
    <col min="9256" max="9256" width="11.44140625" style="7" customWidth="1"/>
    <col min="9257" max="9257" width="6.44140625" style="7" customWidth="1"/>
    <col min="9258" max="9258" width="3.5546875" style="7" customWidth="1"/>
    <col min="9259" max="9259" width="13.44140625" style="7" customWidth="1"/>
    <col min="9260" max="9260" width="11.6640625" style="7" customWidth="1"/>
    <col min="9261" max="9272" width="0" style="7" hidden="1" customWidth="1"/>
    <col min="9273" max="9273" width="57" style="7" customWidth="1"/>
    <col min="9274" max="9286" width="9.109375" style="7" customWidth="1"/>
    <col min="9287" max="9307" width="0" style="7" hidden="1" customWidth="1"/>
    <col min="9308" max="9472" width="9.109375" style="7"/>
    <col min="9473" max="9473" width="7.109375" style="7" customWidth="1"/>
    <col min="9474" max="9474" width="1.44140625" style="7" customWidth="1"/>
    <col min="9475" max="9475" width="3.5546875" style="7" customWidth="1"/>
    <col min="9476" max="9505" width="2.33203125" style="7" customWidth="1"/>
    <col min="9506" max="9506" width="2.88671875" style="7" customWidth="1"/>
    <col min="9507" max="9507" width="27.109375" style="7" customWidth="1"/>
    <col min="9508" max="9509" width="2.109375" style="7" customWidth="1"/>
    <col min="9510" max="9510" width="7.109375" style="7" customWidth="1"/>
    <col min="9511" max="9511" width="2.88671875" style="7" customWidth="1"/>
    <col min="9512" max="9512" width="11.44140625" style="7" customWidth="1"/>
    <col min="9513" max="9513" width="6.44140625" style="7" customWidth="1"/>
    <col min="9514" max="9514" width="3.5546875" style="7" customWidth="1"/>
    <col min="9515" max="9515" width="13.44140625" style="7" customWidth="1"/>
    <col min="9516" max="9516" width="11.6640625" style="7" customWidth="1"/>
    <col min="9517" max="9528" width="0" style="7" hidden="1" customWidth="1"/>
    <col min="9529" max="9529" width="57" style="7" customWidth="1"/>
    <col min="9530" max="9542" width="9.109375" style="7" customWidth="1"/>
    <col min="9543" max="9563" width="0" style="7" hidden="1" customWidth="1"/>
    <col min="9564" max="9728" width="9.109375" style="7"/>
    <col min="9729" max="9729" width="7.109375" style="7" customWidth="1"/>
    <col min="9730" max="9730" width="1.44140625" style="7" customWidth="1"/>
    <col min="9731" max="9731" width="3.5546875" style="7" customWidth="1"/>
    <col min="9732" max="9761" width="2.33203125" style="7" customWidth="1"/>
    <col min="9762" max="9762" width="2.88671875" style="7" customWidth="1"/>
    <col min="9763" max="9763" width="27.109375" style="7" customWidth="1"/>
    <col min="9764" max="9765" width="2.109375" style="7" customWidth="1"/>
    <col min="9766" max="9766" width="7.109375" style="7" customWidth="1"/>
    <col min="9767" max="9767" width="2.88671875" style="7" customWidth="1"/>
    <col min="9768" max="9768" width="11.44140625" style="7" customWidth="1"/>
    <col min="9769" max="9769" width="6.44140625" style="7" customWidth="1"/>
    <col min="9770" max="9770" width="3.5546875" style="7" customWidth="1"/>
    <col min="9771" max="9771" width="13.44140625" style="7" customWidth="1"/>
    <col min="9772" max="9772" width="11.6640625" style="7" customWidth="1"/>
    <col min="9773" max="9784" width="0" style="7" hidden="1" customWidth="1"/>
    <col min="9785" max="9785" width="57" style="7" customWidth="1"/>
    <col min="9786" max="9798" width="9.109375" style="7" customWidth="1"/>
    <col min="9799" max="9819" width="0" style="7" hidden="1" customWidth="1"/>
    <col min="9820" max="9984" width="9.109375" style="7"/>
    <col min="9985" max="9985" width="7.109375" style="7" customWidth="1"/>
    <col min="9986" max="9986" width="1.44140625" style="7" customWidth="1"/>
    <col min="9987" max="9987" width="3.5546875" style="7" customWidth="1"/>
    <col min="9988" max="10017" width="2.33203125" style="7" customWidth="1"/>
    <col min="10018" max="10018" width="2.88671875" style="7" customWidth="1"/>
    <col min="10019" max="10019" width="27.109375" style="7" customWidth="1"/>
    <col min="10020" max="10021" width="2.109375" style="7" customWidth="1"/>
    <col min="10022" max="10022" width="7.109375" style="7" customWidth="1"/>
    <col min="10023" max="10023" width="2.88671875" style="7" customWidth="1"/>
    <col min="10024" max="10024" width="11.44140625" style="7" customWidth="1"/>
    <col min="10025" max="10025" width="6.44140625" style="7" customWidth="1"/>
    <col min="10026" max="10026" width="3.5546875" style="7" customWidth="1"/>
    <col min="10027" max="10027" width="13.44140625" style="7" customWidth="1"/>
    <col min="10028" max="10028" width="11.6640625" style="7" customWidth="1"/>
    <col min="10029" max="10040" width="0" style="7" hidden="1" customWidth="1"/>
    <col min="10041" max="10041" width="57" style="7" customWidth="1"/>
    <col min="10042" max="10054" width="9.109375" style="7" customWidth="1"/>
    <col min="10055" max="10075" width="0" style="7" hidden="1" customWidth="1"/>
    <col min="10076" max="10240" width="9.109375" style="7"/>
    <col min="10241" max="10241" width="7.109375" style="7" customWidth="1"/>
    <col min="10242" max="10242" width="1.44140625" style="7" customWidth="1"/>
    <col min="10243" max="10243" width="3.5546875" style="7" customWidth="1"/>
    <col min="10244" max="10273" width="2.33203125" style="7" customWidth="1"/>
    <col min="10274" max="10274" width="2.88671875" style="7" customWidth="1"/>
    <col min="10275" max="10275" width="27.109375" style="7" customWidth="1"/>
    <col min="10276" max="10277" width="2.109375" style="7" customWidth="1"/>
    <col min="10278" max="10278" width="7.109375" style="7" customWidth="1"/>
    <col min="10279" max="10279" width="2.88671875" style="7" customWidth="1"/>
    <col min="10280" max="10280" width="11.44140625" style="7" customWidth="1"/>
    <col min="10281" max="10281" width="6.44140625" style="7" customWidth="1"/>
    <col min="10282" max="10282" width="3.5546875" style="7" customWidth="1"/>
    <col min="10283" max="10283" width="13.44140625" style="7" customWidth="1"/>
    <col min="10284" max="10284" width="11.6640625" style="7" customWidth="1"/>
    <col min="10285" max="10296" width="0" style="7" hidden="1" customWidth="1"/>
    <col min="10297" max="10297" width="57" style="7" customWidth="1"/>
    <col min="10298" max="10310" width="9.109375" style="7" customWidth="1"/>
    <col min="10311" max="10331" width="0" style="7" hidden="1" customWidth="1"/>
    <col min="10332" max="10496" width="9.109375" style="7"/>
    <col min="10497" max="10497" width="7.109375" style="7" customWidth="1"/>
    <col min="10498" max="10498" width="1.44140625" style="7" customWidth="1"/>
    <col min="10499" max="10499" width="3.5546875" style="7" customWidth="1"/>
    <col min="10500" max="10529" width="2.33203125" style="7" customWidth="1"/>
    <col min="10530" max="10530" width="2.88671875" style="7" customWidth="1"/>
    <col min="10531" max="10531" width="27.109375" style="7" customWidth="1"/>
    <col min="10532" max="10533" width="2.109375" style="7" customWidth="1"/>
    <col min="10534" max="10534" width="7.109375" style="7" customWidth="1"/>
    <col min="10535" max="10535" width="2.88671875" style="7" customWidth="1"/>
    <col min="10536" max="10536" width="11.44140625" style="7" customWidth="1"/>
    <col min="10537" max="10537" width="6.44140625" style="7" customWidth="1"/>
    <col min="10538" max="10538" width="3.5546875" style="7" customWidth="1"/>
    <col min="10539" max="10539" width="13.44140625" style="7" customWidth="1"/>
    <col min="10540" max="10540" width="11.6640625" style="7" customWidth="1"/>
    <col min="10541" max="10552" width="0" style="7" hidden="1" customWidth="1"/>
    <col min="10553" max="10553" width="57" style="7" customWidth="1"/>
    <col min="10554" max="10566" width="9.109375" style="7" customWidth="1"/>
    <col min="10567" max="10587" width="0" style="7" hidden="1" customWidth="1"/>
    <col min="10588" max="10752" width="9.109375" style="7"/>
    <col min="10753" max="10753" width="7.109375" style="7" customWidth="1"/>
    <col min="10754" max="10754" width="1.44140625" style="7" customWidth="1"/>
    <col min="10755" max="10755" width="3.5546875" style="7" customWidth="1"/>
    <col min="10756" max="10785" width="2.33203125" style="7" customWidth="1"/>
    <col min="10786" max="10786" width="2.88671875" style="7" customWidth="1"/>
    <col min="10787" max="10787" width="27.109375" style="7" customWidth="1"/>
    <col min="10788" max="10789" width="2.109375" style="7" customWidth="1"/>
    <col min="10790" max="10790" width="7.109375" style="7" customWidth="1"/>
    <col min="10791" max="10791" width="2.88671875" style="7" customWidth="1"/>
    <col min="10792" max="10792" width="11.44140625" style="7" customWidth="1"/>
    <col min="10793" max="10793" width="6.44140625" style="7" customWidth="1"/>
    <col min="10794" max="10794" width="3.5546875" style="7" customWidth="1"/>
    <col min="10795" max="10795" width="13.44140625" style="7" customWidth="1"/>
    <col min="10796" max="10796" width="11.6640625" style="7" customWidth="1"/>
    <col min="10797" max="10808" width="0" style="7" hidden="1" customWidth="1"/>
    <col min="10809" max="10809" width="57" style="7" customWidth="1"/>
    <col min="10810" max="10822" width="9.109375" style="7" customWidth="1"/>
    <col min="10823" max="10843" width="0" style="7" hidden="1" customWidth="1"/>
    <col min="10844" max="11008" width="9.109375" style="7"/>
    <col min="11009" max="11009" width="7.109375" style="7" customWidth="1"/>
    <col min="11010" max="11010" width="1.44140625" style="7" customWidth="1"/>
    <col min="11011" max="11011" width="3.5546875" style="7" customWidth="1"/>
    <col min="11012" max="11041" width="2.33203125" style="7" customWidth="1"/>
    <col min="11042" max="11042" width="2.88671875" style="7" customWidth="1"/>
    <col min="11043" max="11043" width="27.109375" style="7" customWidth="1"/>
    <col min="11044" max="11045" width="2.109375" style="7" customWidth="1"/>
    <col min="11046" max="11046" width="7.109375" style="7" customWidth="1"/>
    <col min="11047" max="11047" width="2.88671875" style="7" customWidth="1"/>
    <col min="11048" max="11048" width="11.44140625" style="7" customWidth="1"/>
    <col min="11049" max="11049" width="6.44140625" style="7" customWidth="1"/>
    <col min="11050" max="11050" width="3.5546875" style="7" customWidth="1"/>
    <col min="11051" max="11051" width="13.44140625" style="7" customWidth="1"/>
    <col min="11052" max="11052" width="11.6640625" style="7" customWidth="1"/>
    <col min="11053" max="11064" width="0" style="7" hidden="1" customWidth="1"/>
    <col min="11065" max="11065" width="57" style="7" customWidth="1"/>
    <col min="11066" max="11078" width="9.109375" style="7" customWidth="1"/>
    <col min="11079" max="11099" width="0" style="7" hidden="1" customWidth="1"/>
    <col min="11100" max="11264" width="9.109375" style="7"/>
    <col min="11265" max="11265" width="7.109375" style="7" customWidth="1"/>
    <col min="11266" max="11266" width="1.44140625" style="7" customWidth="1"/>
    <col min="11267" max="11267" width="3.5546875" style="7" customWidth="1"/>
    <col min="11268" max="11297" width="2.33203125" style="7" customWidth="1"/>
    <col min="11298" max="11298" width="2.88671875" style="7" customWidth="1"/>
    <col min="11299" max="11299" width="27.109375" style="7" customWidth="1"/>
    <col min="11300" max="11301" width="2.109375" style="7" customWidth="1"/>
    <col min="11302" max="11302" width="7.109375" style="7" customWidth="1"/>
    <col min="11303" max="11303" width="2.88671875" style="7" customWidth="1"/>
    <col min="11304" max="11304" width="11.44140625" style="7" customWidth="1"/>
    <col min="11305" max="11305" width="6.44140625" style="7" customWidth="1"/>
    <col min="11306" max="11306" width="3.5546875" style="7" customWidth="1"/>
    <col min="11307" max="11307" width="13.44140625" style="7" customWidth="1"/>
    <col min="11308" max="11308" width="11.6640625" style="7" customWidth="1"/>
    <col min="11309" max="11320" width="0" style="7" hidden="1" customWidth="1"/>
    <col min="11321" max="11321" width="57" style="7" customWidth="1"/>
    <col min="11322" max="11334" width="9.109375" style="7" customWidth="1"/>
    <col min="11335" max="11355" width="0" style="7" hidden="1" customWidth="1"/>
    <col min="11356" max="11520" width="9.109375" style="7"/>
    <col min="11521" max="11521" width="7.109375" style="7" customWidth="1"/>
    <col min="11522" max="11522" width="1.44140625" style="7" customWidth="1"/>
    <col min="11523" max="11523" width="3.5546875" style="7" customWidth="1"/>
    <col min="11524" max="11553" width="2.33203125" style="7" customWidth="1"/>
    <col min="11554" max="11554" width="2.88671875" style="7" customWidth="1"/>
    <col min="11555" max="11555" width="27.109375" style="7" customWidth="1"/>
    <col min="11556" max="11557" width="2.109375" style="7" customWidth="1"/>
    <col min="11558" max="11558" width="7.109375" style="7" customWidth="1"/>
    <col min="11559" max="11559" width="2.88671875" style="7" customWidth="1"/>
    <col min="11560" max="11560" width="11.44140625" style="7" customWidth="1"/>
    <col min="11561" max="11561" width="6.44140625" style="7" customWidth="1"/>
    <col min="11562" max="11562" width="3.5546875" style="7" customWidth="1"/>
    <col min="11563" max="11563" width="13.44140625" style="7" customWidth="1"/>
    <col min="11564" max="11564" width="11.6640625" style="7" customWidth="1"/>
    <col min="11565" max="11576" width="0" style="7" hidden="1" customWidth="1"/>
    <col min="11577" max="11577" width="57" style="7" customWidth="1"/>
    <col min="11578" max="11590" width="9.109375" style="7" customWidth="1"/>
    <col min="11591" max="11611" width="0" style="7" hidden="1" customWidth="1"/>
    <col min="11612" max="11776" width="9.109375" style="7"/>
    <col min="11777" max="11777" width="7.109375" style="7" customWidth="1"/>
    <col min="11778" max="11778" width="1.44140625" style="7" customWidth="1"/>
    <col min="11779" max="11779" width="3.5546875" style="7" customWidth="1"/>
    <col min="11780" max="11809" width="2.33203125" style="7" customWidth="1"/>
    <col min="11810" max="11810" width="2.88671875" style="7" customWidth="1"/>
    <col min="11811" max="11811" width="27.109375" style="7" customWidth="1"/>
    <col min="11812" max="11813" width="2.109375" style="7" customWidth="1"/>
    <col min="11814" max="11814" width="7.109375" style="7" customWidth="1"/>
    <col min="11815" max="11815" width="2.88671875" style="7" customWidth="1"/>
    <col min="11816" max="11816" width="11.44140625" style="7" customWidth="1"/>
    <col min="11817" max="11817" width="6.44140625" style="7" customWidth="1"/>
    <col min="11818" max="11818" width="3.5546875" style="7" customWidth="1"/>
    <col min="11819" max="11819" width="13.44140625" style="7" customWidth="1"/>
    <col min="11820" max="11820" width="11.6640625" style="7" customWidth="1"/>
    <col min="11821" max="11832" width="0" style="7" hidden="1" customWidth="1"/>
    <col min="11833" max="11833" width="57" style="7" customWidth="1"/>
    <col min="11834" max="11846" width="9.109375" style="7" customWidth="1"/>
    <col min="11847" max="11867" width="0" style="7" hidden="1" customWidth="1"/>
    <col min="11868" max="12032" width="9.109375" style="7"/>
    <col min="12033" max="12033" width="7.109375" style="7" customWidth="1"/>
    <col min="12034" max="12034" width="1.44140625" style="7" customWidth="1"/>
    <col min="12035" max="12035" width="3.5546875" style="7" customWidth="1"/>
    <col min="12036" max="12065" width="2.33203125" style="7" customWidth="1"/>
    <col min="12066" max="12066" width="2.88671875" style="7" customWidth="1"/>
    <col min="12067" max="12067" width="27.109375" style="7" customWidth="1"/>
    <col min="12068" max="12069" width="2.109375" style="7" customWidth="1"/>
    <col min="12070" max="12070" width="7.109375" style="7" customWidth="1"/>
    <col min="12071" max="12071" width="2.88671875" style="7" customWidth="1"/>
    <col min="12072" max="12072" width="11.44140625" style="7" customWidth="1"/>
    <col min="12073" max="12073" width="6.44140625" style="7" customWidth="1"/>
    <col min="12074" max="12074" width="3.5546875" style="7" customWidth="1"/>
    <col min="12075" max="12075" width="13.44140625" style="7" customWidth="1"/>
    <col min="12076" max="12076" width="11.6640625" style="7" customWidth="1"/>
    <col min="12077" max="12088" width="0" style="7" hidden="1" customWidth="1"/>
    <col min="12089" max="12089" width="57" style="7" customWidth="1"/>
    <col min="12090" max="12102" width="9.109375" style="7" customWidth="1"/>
    <col min="12103" max="12123" width="0" style="7" hidden="1" customWidth="1"/>
    <col min="12124" max="12288" width="9.109375" style="7"/>
    <col min="12289" max="12289" width="7.109375" style="7" customWidth="1"/>
    <col min="12290" max="12290" width="1.44140625" style="7" customWidth="1"/>
    <col min="12291" max="12291" width="3.5546875" style="7" customWidth="1"/>
    <col min="12292" max="12321" width="2.33203125" style="7" customWidth="1"/>
    <col min="12322" max="12322" width="2.88671875" style="7" customWidth="1"/>
    <col min="12323" max="12323" width="27.109375" style="7" customWidth="1"/>
    <col min="12324" max="12325" width="2.109375" style="7" customWidth="1"/>
    <col min="12326" max="12326" width="7.109375" style="7" customWidth="1"/>
    <col min="12327" max="12327" width="2.88671875" style="7" customWidth="1"/>
    <col min="12328" max="12328" width="11.44140625" style="7" customWidth="1"/>
    <col min="12329" max="12329" width="6.44140625" style="7" customWidth="1"/>
    <col min="12330" max="12330" width="3.5546875" style="7" customWidth="1"/>
    <col min="12331" max="12331" width="13.44140625" style="7" customWidth="1"/>
    <col min="12332" max="12332" width="11.6640625" style="7" customWidth="1"/>
    <col min="12333" max="12344" width="0" style="7" hidden="1" customWidth="1"/>
    <col min="12345" max="12345" width="57" style="7" customWidth="1"/>
    <col min="12346" max="12358" width="9.109375" style="7" customWidth="1"/>
    <col min="12359" max="12379" width="0" style="7" hidden="1" customWidth="1"/>
    <col min="12380" max="12544" width="9.109375" style="7"/>
    <col min="12545" max="12545" width="7.109375" style="7" customWidth="1"/>
    <col min="12546" max="12546" width="1.44140625" style="7" customWidth="1"/>
    <col min="12547" max="12547" width="3.5546875" style="7" customWidth="1"/>
    <col min="12548" max="12577" width="2.33203125" style="7" customWidth="1"/>
    <col min="12578" max="12578" width="2.88671875" style="7" customWidth="1"/>
    <col min="12579" max="12579" width="27.109375" style="7" customWidth="1"/>
    <col min="12580" max="12581" width="2.109375" style="7" customWidth="1"/>
    <col min="12582" max="12582" width="7.109375" style="7" customWidth="1"/>
    <col min="12583" max="12583" width="2.88671875" style="7" customWidth="1"/>
    <col min="12584" max="12584" width="11.44140625" style="7" customWidth="1"/>
    <col min="12585" max="12585" width="6.44140625" style="7" customWidth="1"/>
    <col min="12586" max="12586" width="3.5546875" style="7" customWidth="1"/>
    <col min="12587" max="12587" width="13.44140625" style="7" customWidth="1"/>
    <col min="12588" max="12588" width="11.6640625" style="7" customWidth="1"/>
    <col min="12589" max="12600" width="0" style="7" hidden="1" customWidth="1"/>
    <col min="12601" max="12601" width="57" style="7" customWidth="1"/>
    <col min="12602" max="12614" width="9.109375" style="7" customWidth="1"/>
    <col min="12615" max="12635" width="0" style="7" hidden="1" customWidth="1"/>
    <col min="12636" max="12800" width="9.109375" style="7"/>
    <col min="12801" max="12801" width="7.109375" style="7" customWidth="1"/>
    <col min="12802" max="12802" width="1.44140625" style="7" customWidth="1"/>
    <col min="12803" max="12803" width="3.5546875" style="7" customWidth="1"/>
    <col min="12804" max="12833" width="2.33203125" style="7" customWidth="1"/>
    <col min="12834" max="12834" width="2.88671875" style="7" customWidth="1"/>
    <col min="12835" max="12835" width="27.109375" style="7" customWidth="1"/>
    <col min="12836" max="12837" width="2.109375" style="7" customWidth="1"/>
    <col min="12838" max="12838" width="7.109375" style="7" customWidth="1"/>
    <col min="12839" max="12839" width="2.88671875" style="7" customWidth="1"/>
    <col min="12840" max="12840" width="11.44140625" style="7" customWidth="1"/>
    <col min="12841" max="12841" width="6.44140625" style="7" customWidth="1"/>
    <col min="12842" max="12842" width="3.5546875" style="7" customWidth="1"/>
    <col min="12843" max="12843" width="13.44140625" style="7" customWidth="1"/>
    <col min="12844" max="12844" width="11.6640625" style="7" customWidth="1"/>
    <col min="12845" max="12856" width="0" style="7" hidden="1" customWidth="1"/>
    <col min="12857" max="12857" width="57" style="7" customWidth="1"/>
    <col min="12858" max="12870" width="9.109375" style="7" customWidth="1"/>
    <col min="12871" max="12891" width="0" style="7" hidden="1" customWidth="1"/>
    <col min="12892" max="13056" width="9.109375" style="7"/>
    <col min="13057" max="13057" width="7.109375" style="7" customWidth="1"/>
    <col min="13058" max="13058" width="1.44140625" style="7" customWidth="1"/>
    <col min="13059" max="13059" width="3.5546875" style="7" customWidth="1"/>
    <col min="13060" max="13089" width="2.33203125" style="7" customWidth="1"/>
    <col min="13090" max="13090" width="2.88671875" style="7" customWidth="1"/>
    <col min="13091" max="13091" width="27.109375" style="7" customWidth="1"/>
    <col min="13092" max="13093" width="2.109375" style="7" customWidth="1"/>
    <col min="13094" max="13094" width="7.109375" style="7" customWidth="1"/>
    <col min="13095" max="13095" width="2.88671875" style="7" customWidth="1"/>
    <col min="13096" max="13096" width="11.44140625" style="7" customWidth="1"/>
    <col min="13097" max="13097" width="6.44140625" style="7" customWidth="1"/>
    <col min="13098" max="13098" width="3.5546875" style="7" customWidth="1"/>
    <col min="13099" max="13099" width="13.44140625" style="7" customWidth="1"/>
    <col min="13100" max="13100" width="11.6640625" style="7" customWidth="1"/>
    <col min="13101" max="13112" width="0" style="7" hidden="1" customWidth="1"/>
    <col min="13113" max="13113" width="57" style="7" customWidth="1"/>
    <col min="13114" max="13126" width="9.109375" style="7" customWidth="1"/>
    <col min="13127" max="13147" width="0" style="7" hidden="1" customWidth="1"/>
    <col min="13148" max="13312" width="9.109375" style="7"/>
    <col min="13313" max="13313" width="7.109375" style="7" customWidth="1"/>
    <col min="13314" max="13314" width="1.44140625" style="7" customWidth="1"/>
    <col min="13315" max="13315" width="3.5546875" style="7" customWidth="1"/>
    <col min="13316" max="13345" width="2.33203125" style="7" customWidth="1"/>
    <col min="13346" max="13346" width="2.88671875" style="7" customWidth="1"/>
    <col min="13347" max="13347" width="27.109375" style="7" customWidth="1"/>
    <col min="13348" max="13349" width="2.109375" style="7" customWidth="1"/>
    <col min="13350" max="13350" width="7.109375" style="7" customWidth="1"/>
    <col min="13351" max="13351" width="2.88671875" style="7" customWidth="1"/>
    <col min="13352" max="13352" width="11.44140625" style="7" customWidth="1"/>
    <col min="13353" max="13353" width="6.44140625" style="7" customWidth="1"/>
    <col min="13354" max="13354" width="3.5546875" style="7" customWidth="1"/>
    <col min="13355" max="13355" width="13.44140625" style="7" customWidth="1"/>
    <col min="13356" max="13356" width="11.6640625" style="7" customWidth="1"/>
    <col min="13357" max="13368" width="0" style="7" hidden="1" customWidth="1"/>
    <col min="13369" max="13369" width="57" style="7" customWidth="1"/>
    <col min="13370" max="13382" width="9.109375" style="7" customWidth="1"/>
    <col min="13383" max="13403" width="0" style="7" hidden="1" customWidth="1"/>
    <col min="13404" max="13568" width="9.109375" style="7"/>
    <col min="13569" max="13569" width="7.109375" style="7" customWidth="1"/>
    <col min="13570" max="13570" width="1.44140625" style="7" customWidth="1"/>
    <col min="13571" max="13571" width="3.5546875" style="7" customWidth="1"/>
    <col min="13572" max="13601" width="2.33203125" style="7" customWidth="1"/>
    <col min="13602" max="13602" width="2.88671875" style="7" customWidth="1"/>
    <col min="13603" max="13603" width="27.109375" style="7" customWidth="1"/>
    <col min="13604" max="13605" width="2.109375" style="7" customWidth="1"/>
    <col min="13606" max="13606" width="7.109375" style="7" customWidth="1"/>
    <col min="13607" max="13607" width="2.88671875" style="7" customWidth="1"/>
    <col min="13608" max="13608" width="11.44140625" style="7" customWidth="1"/>
    <col min="13609" max="13609" width="6.44140625" style="7" customWidth="1"/>
    <col min="13610" max="13610" width="3.5546875" style="7" customWidth="1"/>
    <col min="13611" max="13611" width="13.44140625" style="7" customWidth="1"/>
    <col min="13612" max="13612" width="11.6640625" style="7" customWidth="1"/>
    <col min="13613" max="13624" width="0" style="7" hidden="1" customWidth="1"/>
    <col min="13625" max="13625" width="57" style="7" customWidth="1"/>
    <col min="13626" max="13638" width="9.109375" style="7" customWidth="1"/>
    <col min="13639" max="13659" width="0" style="7" hidden="1" customWidth="1"/>
    <col min="13660" max="13824" width="9.109375" style="7"/>
    <col min="13825" max="13825" width="7.109375" style="7" customWidth="1"/>
    <col min="13826" max="13826" width="1.44140625" style="7" customWidth="1"/>
    <col min="13827" max="13827" width="3.5546875" style="7" customWidth="1"/>
    <col min="13828" max="13857" width="2.33203125" style="7" customWidth="1"/>
    <col min="13858" max="13858" width="2.88671875" style="7" customWidth="1"/>
    <col min="13859" max="13859" width="27.109375" style="7" customWidth="1"/>
    <col min="13860" max="13861" width="2.109375" style="7" customWidth="1"/>
    <col min="13862" max="13862" width="7.109375" style="7" customWidth="1"/>
    <col min="13863" max="13863" width="2.88671875" style="7" customWidth="1"/>
    <col min="13864" max="13864" width="11.44140625" style="7" customWidth="1"/>
    <col min="13865" max="13865" width="6.44140625" style="7" customWidth="1"/>
    <col min="13866" max="13866" width="3.5546875" style="7" customWidth="1"/>
    <col min="13867" max="13867" width="13.44140625" style="7" customWidth="1"/>
    <col min="13868" max="13868" width="11.6640625" style="7" customWidth="1"/>
    <col min="13869" max="13880" width="0" style="7" hidden="1" customWidth="1"/>
    <col min="13881" max="13881" width="57" style="7" customWidth="1"/>
    <col min="13882" max="13894" width="9.109375" style="7" customWidth="1"/>
    <col min="13895" max="13915" width="0" style="7" hidden="1" customWidth="1"/>
    <col min="13916" max="14080" width="9.109375" style="7"/>
    <col min="14081" max="14081" width="7.109375" style="7" customWidth="1"/>
    <col min="14082" max="14082" width="1.44140625" style="7" customWidth="1"/>
    <col min="14083" max="14083" width="3.5546875" style="7" customWidth="1"/>
    <col min="14084" max="14113" width="2.33203125" style="7" customWidth="1"/>
    <col min="14114" max="14114" width="2.88671875" style="7" customWidth="1"/>
    <col min="14115" max="14115" width="27.109375" style="7" customWidth="1"/>
    <col min="14116" max="14117" width="2.109375" style="7" customWidth="1"/>
    <col min="14118" max="14118" width="7.109375" style="7" customWidth="1"/>
    <col min="14119" max="14119" width="2.88671875" style="7" customWidth="1"/>
    <col min="14120" max="14120" width="11.44140625" style="7" customWidth="1"/>
    <col min="14121" max="14121" width="6.44140625" style="7" customWidth="1"/>
    <col min="14122" max="14122" width="3.5546875" style="7" customWidth="1"/>
    <col min="14123" max="14123" width="13.44140625" style="7" customWidth="1"/>
    <col min="14124" max="14124" width="11.6640625" style="7" customWidth="1"/>
    <col min="14125" max="14136" width="0" style="7" hidden="1" customWidth="1"/>
    <col min="14137" max="14137" width="57" style="7" customWidth="1"/>
    <col min="14138" max="14150" width="9.109375" style="7" customWidth="1"/>
    <col min="14151" max="14171" width="0" style="7" hidden="1" customWidth="1"/>
    <col min="14172" max="14336" width="9.109375" style="7"/>
    <col min="14337" max="14337" width="7.109375" style="7" customWidth="1"/>
    <col min="14338" max="14338" width="1.44140625" style="7" customWidth="1"/>
    <col min="14339" max="14339" width="3.5546875" style="7" customWidth="1"/>
    <col min="14340" max="14369" width="2.33203125" style="7" customWidth="1"/>
    <col min="14370" max="14370" width="2.88671875" style="7" customWidth="1"/>
    <col min="14371" max="14371" width="27.109375" style="7" customWidth="1"/>
    <col min="14372" max="14373" width="2.109375" style="7" customWidth="1"/>
    <col min="14374" max="14374" width="7.109375" style="7" customWidth="1"/>
    <col min="14375" max="14375" width="2.88671875" style="7" customWidth="1"/>
    <col min="14376" max="14376" width="11.44140625" style="7" customWidth="1"/>
    <col min="14377" max="14377" width="6.44140625" style="7" customWidth="1"/>
    <col min="14378" max="14378" width="3.5546875" style="7" customWidth="1"/>
    <col min="14379" max="14379" width="13.44140625" style="7" customWidth="1"/>
    <col min="14380" max="14380" width="11.6640625" style="7" customWidth="1"/>
    <col min="14381" max="14392" width="0" style="7" hidden="1" customWidth="1"/>
    <col min="14393" max="14393" width="57" style="7" customWidth="1"/>
    <col min="14394" max="14406" width="9.109375" style="7" customWidth="1"/>
    <col min="14407" max="14427" width="0" style="7" hidden="1" customWidth="1"/>
    <col min="14428" max="14592" width="9.109375" style="7"/>
    <col min="14593" max="14593" width="7.109375" style="7" customWidth="1"/>
    <col min="14594" max="14594" width="1.44140625" style="7" customWidth="1"/>
    <col min="14595" max="14595" width="3.5546875" style="7" customWidth="1"/>
    <col min="14596" max="14625" width="2.33203125" style="7" customWidth="1"/>
    <col min="14626" max="14626" width="2.88671875" style="7" customWidth="1"/>
    <col min="14627" max="14627" width="27.109375" style="7" customWidth="1"/>
    <col min="14628" max="14629" width="2.109375" style="7" customWidth="1"/>
    <col min="14630" max="14630" width="7.109375" style="7" customWidth="1"/>
    <col min="14631" max="14631" width="2.88671875" style="7" customWidth="1"/>
    <col min="14632" max="14632" width="11.44140625" style="7" customWidth="1"/>
    <col min="14633" max="14633" width="6.44140625" style="7" customWidth="1"/>
    <col min="14634" max="14634" width="3.5546875" style="7" customWidth="1"/>
    <col min="14635" max="14635" width="13.44140625" style="7" customWidth="1"/>
    <col min="14636" max="14636" width="11.6640625" style="7" customWidth="1"/>
    <col min="14637" max="14648" width="0" style="7" hidden="1" customWidth="1"/>
    <col min="14649" max="14649" width="57" style="7" customWidth="1"/>
    <col min="14650" max="14662" width="9.109375" style="7" customWidth="1"/>
    <col min="14663" max="14683" width="0" style="7" hidden="1" customWidth="1"/>
    <col min="14684" max="14848" width="9.109375" style="7"/>
    <col min="14849" max="14849" width="7.109375" style="7" customWidth="1"/>
    <col min="14850" max="14850" width="1.44140625" style="7" customWidth="1"/>
    <col min="14851" max="14851" width="3.5546875" style="7" customWidth="1"/>
    <col min="14852" max="14881" width="2.33203125" style="7" customWidth="1"/>
    <col min="14882" max="14882" width="2.88671875" style="7" customWidth="1"/>
    <col min="14883" max="14883" width="27.109375" style="7" customWidth="1"/>
    <col min="14884" max="14885" width="2.109375" style="7" customWidth="1"/>
    <col min="14886" max="14886" width="7.109375" style="7" customWidth="1"/>
    <col min="14887" max="14887" width="2.88671875" style="7" customWidth="1"/>
    <col min="14888" max="14888" width="11.44140625" style="7" customWidth="1"/>
    <col min="14889" max="14889" width="6.44140625" style="7" customWidth="1"/>
    <col min="14890" max="14890" width="3.5546875" style="7" customWidth="1"/>
    <col min="14891" max="14891" width="13.44140625" style="7" customWidth="1"/>
    <col min="14892" max="14892" width="11.6640625" style="7" customWidth="1"/>
    <col min="14893" max="14904" width="0" style="7" hidden="1" customWidth="1"/>
    <col min="14905" max="14905" width="57" style="7" customWidth="1"/>
    <col min="14906" max="14918" width="9.109375" style="7" customWidth="1"/>
    <col min="14919" max="14939" width="0" style="7" hidden="1" customWidth="1"/>
    <col min="14940" max="15104" width="9.109375" style="7"/>
    <col min="15105" max="15105" width="7.109375" style="7" customWidth="1"/>
    <col min="15106" max="15106" width="1.44140625" style="7" customWidth="1"/>
    <col min="15107" max="15107" width="3.5546875" style="7" customWidth="1"/>
    <col min="15108" max="15137" width="2.33203125" style="7" customWidth="1"/>
    <col min="15138" max="15138" width="2.88671875" style="7" customWidth="1"/>
    <col min="15139" max="15139" width="27.109375" style="7" customWidth="1"/>
    <col min="15140" max="15141" width="2.109375" style="7" customWidth="1"/>
    <col min="15142" max="15142" width="7.109375" style="7" customWidth="1"/>
    <col min="15143" max="15143" width="2.88671875" style="7" customWidth="1"/>
    <col min="15144" max="15144" width="11.44140625" style="7" customWidth="1"/>
    <col min="15145" max="15145" width="6.44140625" style="7" customWidth="1"/>
    <col min="15146" max="15146" width="3.5546875" style="7" customWidth="1"/>
    <col min="15147" max="15147" width="13.44140625" style="7" customWidth="1"/>
    <col min="15148" max="15148" width="11.6640625" style="7" customWidth="1"/>
    <col min="15149" max="15160" width="0" style="7" hidden="1" customWidth="1"/>
    <col min="15161" max="15161" width="57" style="7" customWidth="1"/>
    <col min="15162" max="15174" width="9.109375" style="7" customWidth="1"/>
    <col min="15175" max="15195" width="0" style="7" hidden="1" customWidth="1"/>
    <col min="15196" max="15360" width="9.109375" style="7"/>
    <col min="15361" max="15361" width="7.109375" style="7" customWidth="1"/>
    <col min="15362" max="15362" width="1.44140625" style="7" customWidth="1"/>
    <col min="15363" max="15363" width="3.5546875" style="7" customWidth="1"/>
    <col min="15364" max="15393" width="2.33203125" style="7" customWidth="1"/>
    <col min="15394" max="15394" width="2.88671875" style="7" customWidth="1"/>
    <col min="15395" max="15395" width="27.109375" style="7" customWidth="1"/>
    <col min="15396" max="15397" width="2.109375" style="7" customWidth="1"/>
    <col min="15398" max="15398" width="7.109375" style="7" customWidth="1"/>
    <col min="15399" max="15399" width="2.88671875" style="7" customWidth="1"/>
    <col min="15400" max="15400" width="11.44140625" style="7" customWidth="1"/>
    <col min="15401" max="15401" width="6.44140625" style="7" customWidth="1"/>
    <col min="15402" max="15402" width="3.5546875" style="7" customWidth="1"/>
    <col min="15403" max="15403" width="13.44140625" style="7" customWidth="1"/>
    <col min="15404" max="15404" width="11.6640625" style="7" customWidth="1"/>
    <col min="15405" max="15416" width="0" style="7" hidden="1" customWidth="1"/>
    <col min="15417" max="15417" width="57" style="7" customWidth="1"/>
    <col min="15418" max="15430" width="9.109375" style="7" customWidth="1"/>
    <col min="15431" max="15451" width="0" style="7" hidden="1" customWidth="1"/>
    <col min="15452" max="15616" width="9.109375" style="7"/>
    <col min="15617" max="15617" width="7.109375" style="7" customWidth="1"/>
    <col min="15618" max="15618" width="1.44140625" style="7" customWidth="1"/>
    <col min="15619" max="15619" width="3.5546875" style="7" customWidth="1"/>
    <col min="15620" max="15649" width="2.33203125" style="7" customWidth="1"/>
    <col min="15650" max="15650" width="2.88671875" style="7" customWidth="1"/>
    <col min="15651" max="15651" width="27.109375" style="7" customWidth="1"/>
    <col min="15652" max="15653" width="2.109375" style="7" customWidth="1"/>
    <col min="15654" max="15654" width="7.109375" style="7" customWidth="1"/>
    <col min="15655" max="15655" width="2.88671875" style="7" customWidth="1"/>
    <col min="15656" max="15656" width="11.44140625" style="7" customWidth="1"/>
    <col min="15657" max="15657" width="6.44140625" style="7" customWidth="1"/>
    <col min="15658" max="15658" width="3.5546875" style="7" customWidth="1"/>
    <col min="15659" max="15659" width="13.44140625" style="7" customWidth="1"/>
    <col min="15660" max="15660" width="11.6640625" style="7" customWidth="1"/>
    <col min="15661" max="15672" width="0" style="7" hidden="1" customWidth="1"/>
    <col min="15673" max="15673" width="57" style="7" customWidth="1"/>
    <col min="15674" max="15686" width="9.109375" style="7" customWidth="1"/>
    <col min="15687" max="15707" width="0" style="7" hidden="1" customWidth="1"/>
    <col min="15708" max="15872" width="9.109375" style="7"/>
    <col min="15873" max="15873" width="7.109375" style="7" customWidth="1"/>
    <col min="15874" max="15874" width="1.44140625" style="7" customWidth="1"/>
    <col min="15875" max="15875" width="3.5546875" style="7" customWidth="1"/>
    <col min="15876" max="15905" width="2.33203125" style="7" customWidth="1"/>
    <col min="15906" max="15906" width="2.88671875" style="7" customWidth="1"/>
    <col min="15907" max="15907" width="27.109375" style="7" customWidth="1"/>
    <col min="15908" max="15909" width="2.109375" style="7" customWidth="1"/>
    <col min="15910" max="15910" width="7.109375" style="7" customWidth="1"/>
    <col min="15911" max="15911" width="2.88671875" style="7" customWidth="1"/>
    <col min="15912" max="15912" width="11.44140625" style="7" customWidth="1"/>
    <col min="15913" max="15913" width="6.44140625" style="7" customWidth="1"/>
    <col min="15914" max="15914" width="3.5546875" style="7" customWidth="1"/>
    <col min="15915" max="15915" width="13.44140625" style="7" customWidth="1"/>
    <col min="15916" max="15916" width="11.6640625" style="7" customWidth="1"/>
    <col min="15917" max="15928" width="0" style="7" hidden="1" customWidth="1"/>
    <col min="15929" max="15929" width="57" style="7" customWidth="1"/>
    <col min="15930" max="15942" width="9.109375" style="7" customWidth="1"/>
    <col min="15943" max="15963" width="0" style="7" hidden="1" customWidth="1"/>
    <col min="15964" max="16128" width="9.109375" style="7"/>
    <col min="16129" max="16129" width="7.109375" style="7" customWidth="1"/>
    <col min="16130" max="16130" width="1.44140625" style="7" customWidth="1"/>
    <col min="16131" max="16131" width="3.5546875" style="7" customWidth="1"/>
    <col min="16132" max="16161" width="2.33203125" style="7" customWidth="1"/>
    <col min="16162" max="16162" width="2.88671875" style="7" customWidth="1"/>
    <col min="16163" max="16163" width="27.109375" style="7" customWidth="1"/>
    <col min="16164" max="16165" width="2.109375" style="7" customWidth="1"/>
    <col min="16166" max="16166" width="7.109375" style="7" customWidth="1"/>
    <col min="16167" max="16167" width="2.88671875" style="7" customWidth="1"/>
    <col min="16168" max="16168" width="11.44140625" style="7" customWidth="1"/>
    <col min="16169" max="16169" width="6.44140625" style="7" customWidth="1"/>
    <col min="16170" max="16170" width="3.5546875" style="7" customWidth="1"/>
    <col min="16171" max="16171" width="13.44140625" style="7" customWidth="1"/>
    <col min="16172" max="16172" width="11.6640625" style="7" customWidth="1"/>
    <col min="16173" max="16184" width="0" style="7" hidden="1" customWidth="1"/>
    <col min="16185" max="16185" width="57" style="7" customWidth="1"/>
    <col min="16186" max="16198" width="9.109375" style="7" customWidth="1"/>
    <col min="16199" max="16219" width="0" style="7" hidden="1" customWidth="1"/>
    <col min="16220" max="16384" width="9.109375" style="7"/>
  </cols>
  <sheetData>
    <row r="1" spans="1:74" ht="21.45" customHeight="1" x14ac:dyDescent="0.3">
      <c r="A1" s="172" t="s">
        <v>873</v>
      </c>
      <c r="B1" s="173"/>
      <c r="C1" s="173"/>
      <c r="D1" s="174" t="s">
        <v>0</v>
      </c>
      <c r="E1" s="173"/>
      <c r="F1" s="173"/>
      <c r="G1" s="173"/>
      <c r="H1" s="173"/>
      <c r="I1" s="173"/>
      <c r="J1" s="173"/>
      <c r="K1" s="175" t="s">
        <v>874</v>
      </c>
      <c r="L1" s="175"/>
      <c r="M1" s="175"/>
      <c r="N1" s="175"/>
      <c r="O1" s="175"/>
      <c r="P1" s="175"/>
      <c r="Q1" s="175"/>
      <c r="R1" s="175"/>
      <c r="S1" s="175"/>
      <c r="T1" s="173"/>
      <c r="U1" s="173"/>
      <c r="V1" s="173"/>
      <c r="W1" s="175" t="s">
        <v>875</v>
      </c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6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76" t="s">
        <v>876</v>
      </c>
      <c r="BB1" s="176" t="s">
        <v>877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T1" s="177" t="s">
        <v>13</v>
      </c>
      <c r="BU1" s="177" t="s">
        <v>13</v>
      </c>
      <c r="BV1" s="177" t="s">
        <v>878</v>
      </c>
    </row>
    <row r="2" spans="1:74" ht="36.9" customHeight="1" x14ac:dyDescent="0.3">
      <c r="AR2" s="329"/>
      <c r="AS2" s="329"/>
      <c r="AT2" s="329"/>
      <c r="AU2" s="329"/>
      <c r="AV2" s="329"/>
      <c r="AW2" s="329"/>
      <c r="AX2" s="329"/>
      <c r="AY2" s="329"/>
      <c r="AZ2" s="329"/>
      <c r="BA2" s="329"/>
      <c r="BB2" s="329"/>
      <c r="BC2" s="329"/>
      <c r="BD2" s="329"/>
      <c r="BE2" s="329"/>
      <c r="BS2" s="9" t="s">
        <v>879</v>
      </c>
      <c r="BT2" s="9" t="s">
        <v>242</v>
      </c>
    </row>
    <row r="3" spans="1:74" ht="6.9" customHeight="1" x14ac:dyDescent="0.3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3"/>
      <c r="BS3" s="9" t="s">
        <v>879</v>
      </c>
      <c r="BT3" s="9" t="s">
        <v>201</v>
      </c>
    </row>
    <row r="4" spans="1:74" ht="36.9" customHeight="1" x14ac:dyDescent="0.3">
      <c r="B4" s="14"/>
      <c r="C4" s="15"/>
      <c r="D4" s="16" t="s">
        <v>880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8"/>
      <c r="AS4" s="19" t="s">
        <v>12</v>
      </c>
      <c r="BE4" s="178" t="s">
        <v>881</v>
      </c>
      <c r="BS4" s="9" t="s">
        <v>882</v>
      </c>
    </row>
    <row r="5" spans="1:74" ht="14.4" customHeight="1" x14ac:dyDescent="0.3">
      <c r="B5" s="14"/>
      <c r="C5" s="15"/>
      <c r="D5" s="179" t="s">
        <v>883</v>
      </c>
      <c r="E5" s="15"/>
      <c r="F5" s="15"/>
      <c r="G5" s="15"/>
      <c r="H5" s="15"/>
      <c r="I5" s="15"/>
      <c r="J5" s="15"/>
      <c r="K5" s="330" t="s">
        <v>884</v>
      </c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15"/>
      <c r="AQ5" s="18"/>
      <c r="BE5" s="332" t="s">
        <v>885</v>
      </c>
      <c r="BS5" s="9" t="s">
        <v>879</v>
      </c>
    </row>
    <row r="6" spans="1:74" ht="36.9" customHeight="1" x14ac:dyDescent="0.3">
      <c r="B6" s="14"/>
      <c r="C6" s="15"/>
      <c r="D6" s="180" t="s">
        <v>16</v>
      </c>
      <c r="E6" s="15"/>
      <c r="F6" s="15"/>
      <c r="G6" s="15"/>
      <c r="H6" s="15"/>
      <c r="I6" s="15"/>
      <c r="J6" s="15"/>
      <c r="K6" s="334" t="s">
        <v>886</v>
      </c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15"/>
      <c r="AQ6" s="18"/>
      <c r="BE6" s="329"/>
      <c r="BS6" s="9" t="s">
        <v>887</v>
      </c>
    </row>
    <row r="7" spans="1:74" ht="14.4" customHeight="1" x14ac:dyDescent="0.3">
      <c r="B7" s="14"/>
      <c r="C7" s="15"/>
      <c r="D7" s="20" t="s">
        <v>24</v>
      </c>
      <c r="E7" s="15"/>
      <c r="F7" s="15"/>
      <c r="G7" s="15"/>
      <c r="H7" s="15"/>
      <c r="I7" s="15"/>
      <c r="J7" s="15"/>
      <c r="K7" s="26" t="s">
        <v>8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20" t="s">
        <v>25</v>
      </c>
      <c r="AL7" s="15"/>
      <c r="AM7" s="15"/>
      <c r="AN7" s="26" t="s">
        <v>8</v>
      </c>
      <c r="AO7" s="15"/>
      <c r="AP7" s="15"/>
      <c r="AQ7" s="18"/>
      <c r="BE7" s="329"/>
      <c r="BS7" s="9" t="s">
        <v>119</v>
      </c>
    </row>
    <row r="8" spans="1:74" ht="14.4" customHeight="1" x14ac:dyDescent="0.3">
      <c r="B8" s="14"/>
      <c r="C8" s="15"/>
      <c r="D8" s="20" t="s">
        <v>27</v>
      </c>
      <c r="E8" s="15"/>
      <c r="F8" s="15"/>
      <c r="G8" s="15"/>
      <c r="H8" s="15"/>
      <c r="I8" s="15"/>
      <c r="J8" s="15"/>
      <c r="K8" s="26" t="s">
        <v>28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20" t="s">
        <v>29</v>
      </c>
      <c r="AL8" s="15"/>
      <c r="AM8" s="15"/>
      <c r="AN8" s="181" t="s">
        <v>888</v>
      </c>
      <c r="AO8" s="15"/>
      <c r="AP8" s="15"/>
      <c r="AQ8" s="18"/>
      <c r="BE8" s="329"/>
      <c r="BS8" s="9" t="s">
        <v>173</v>
      </c>
    </row>
    <row r="9" spans="1:74" ht="14.4" customHeight="1" x14ac:dyDescent="0.3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8"/>
      <c r="BE9" s="329"/>
      <c r="BS9" s="9" t="s">
        <v>622</v>
      </c>
    </row>
    <row r="10" spans="1:74" ht="14.4" customHeight="1" x14ac:dyDescent="0.3">
      <c r="B10" s="14"/>
      <c r="C10" s="15"/>
      <c r="D10" s="20" t="s">
        <v>32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20" t="s">
        <v>33</v>
      </c>
      <c r="AL10" s="15"/>
      <c r="AM10" s="15"/>
      <c r="AN10" s="26" t="s">
        <v>8</v>
      </c>
      <c r="AO10" s="15"/>
      <c r="AP10" s="15"/>
      <c r="AQ10" s="18"/>
      <c r="BE10" s="329"/>
      <c r="BS10" s="9" t="s">
        <v>887</v>
      </c>
    </row>
    <row r="11" spans="1:74" ht="18.45" customHeight="1" x14ac:dyDescent="0.3">
      <c r="B11" s="14"/>
      <c r="C11" s="15"/>
      <c r="D11" s="15"/>
      <c r="E11" s="26" t="s">
        <v>35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20" t="s">
        <v>36</v>
      </c>
      <c r="AL11" s="15"/>
      <c r="AM11" s="15"/>
      <c r="AN11" s="26" t="s">
        <v>8</v>
      </c>
      <c r="AO11" s="15"/>
      <c r="AP11" s="15"/>
      <c r="AQ11" s="18"/>
      <c r="BE11" s="329"/>
      <c r="BS11" s="9" t="s">
        <v>887</v>
      </c>
    </row>
    <row r="12" spans="1:74" ht="6.9" customHeight="1" x14ac:dyDescent="0.3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8"/>
      <c r="BE12" s="329"/>
      <c r="BS12" s="9" t="s">
        <v>887</v>
      </c>
    </row>
    <row r="13" spans="1:74" ht="14.4" customHeight="1" x14ac:dyDescent="0.3">
      <c r="B13" s="14"/>
      <c r="C13" s="15"/>
      <c r="D13" s="20" t="s">
        <v>39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20" t="s">
        <v>33</v>
      </c>
      <c r="AL13" s="15"/>
      <c r="AM13" s="15"/>
      <c r="AN13" s="182" t="s">
        <v>889</v>
      </c>
      <c r="AO13" s="15"/>
      <c r="AP13" s="15"/>
      <c r="AQ13" s="18"/>
      <c r="BE13" s="329"/>
      <c r="BS13" s="9" t="s">
        <v>887</v>
      </c>
    </row>
    <row r="14" spans="1:74" ht="13.2" x14ac:dyDescent="0.3">
      <c r="B14" s="14"/>
      <c r="C14" s="15"/>
      <c r="D14" s="15"/>
      <c r="E14" s="335" t="s">
        <v>889</v>
      </c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20" t="s">
        <v>36</v>
      </c>
      <c r="AL14" s="15"/>
      <c r="AM14" s="15"/>
      <c r="AN14" s="182" t="s">
        <v>889</v>
      </c>
      <c r="AO14" s="15"/>
      <c r="AP14" s="15"/>
      <c r="AQ14" s="18"/>
      <c r="BE14" s="329"/>
      <c r="BS14" s="9" t="s">
        <v>887</v>
      </c>
    </row>
    <row r="15" spans="1:74" ht="6.9" customHeight="1" x14ac:dyDescent="0.3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8"/>
      <c r="BE15" s="329"/>
      <c r="BS15" s="9" t="s">
        <v>13</v>
      </c>
    </row>
    <row r="16" spans="1:74" ht="14.4" customHeight="1" x14ac:dyDescent="0.3">
      <c r="B16" s="14"/>
      <c r="C16" s="15"/>
      <c r="D16" s="20" t="s">
        <v>43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20" t="s">
        <v>33</v>
      </c>
      <c r="AL16" s="15"/>
      <c r="AM16" s="15"/>
      <c r="AN16" s="26" t="s">
        <v>8</v>
      </c>
      <c r="AO16" s="15"/>
      <c r="AP16" s="15"/>
      <c r="AQ16" s="18"/>
      <c r="BE16" s="329"/>
      <c r="BS16" s="9" t="s">
        <v>13</v>
      </c>
    </row>
    <row r="17" spans="2:71" ht="18.45" customHeight="1" x14ac:dyDescent="0.3">
      <c r="B17" s="14"/>
      <c r="C17" s="15"/>
      <c r="D17" s="15"/>
      <c r="E17" s="26" t="s">
        <v>35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20" t="s">
        <v>36</v>
      </c>
      <c r="AL17" s="15"/>
      <c r="AM17" s="15"/>
      <c r="AN17" s="26" t="s">
        <v>8</v>
      </c>
      <c r="AO17" s="15"/>
      <c r="AP17" s="15"/>
      <c r="AQ17" s="18"/>
      <c r="BE17" s="329"/>
      <c r="BS17" s="9" t="s">
        <v>133</v>
      </c>
    </row>
    <row r="18" spans="2:71" ht="6.9" customHeight="1" x14ac:dyDescent="0.3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8"/>
      <c r="BE18" s="329"/>
      <c r="BS18" s="9" t="s">
        <v>879</v>
      </c>
    </row>
    <row r="19" spans="2:71" ht="14.4" customHeight="1" x14ac:dyDescent="0.3">
      <c r="B19" s="14"/>
      <c r="C19" s="15"/>
      <c r="D19" s="20" t="s">
        <v>47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8"/>
      <c r="BE19" s="329"/>
      <c r="BS19" s="9" t="s">
        <v>879</v>
      </c>
    </row>
    <row r="20" spans="2:71" ht="20.399999999999999" customHeight="1" x14ac:dyDescent="0.3">
      <c r="B20" s="14"/>
      <c r="C20" s="15"/>
      <c r="D20" s="15"/>
      <c r="E20" s="336" t="s">
        <v>8</v>
      </c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15"/>
      <c r="AP20" s="15"/>
      <c r="AQ20" s="18"/>
      <c r="BE20" s="329"/>
      <c r="BS20" s="9" t="s">
        <v>13</v>
      </c>
    </row>
    <row r="21" spans="2:71" ht="6.9" customHeight="1" x14ac:dyDescent="0.3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8"/>
      <c r="BE21" s="329"/>
    </row>
    <row r="22" spans="2:71" ht="6.9" customHeight="1" x14ac:dyDescent="0.3">
      <c r="B22" s="14"/>
      <c r="C22" s="15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5"/>
      <c r="AQ22" s="18"/>
      <c r="BE22" s="329"/>
    </row>
    <row r="23" spans="2:71" s="21" customFormat="1" ht="25.95" customHeight="1" x14ac:dyDescent="0.3">
      <c r="B23" s="22"/>
      <c r="C23" s="23"/>
      <c r="D23" s="184" t="s">
        <v>52</v>
      </c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337">
        <f>ROUND(AG51,2)</f>
        <v>0</v>
      </c>
      <c r="AL23" s="338"/>
      <c r="AM23" s="338"/>
      <c r="AN23" s="338"/>
      <c r="AO23" s="338"/>
      <c r="AP23" s="23"/>
      <c r="AQ23" s="25"/>
      <c r="BE23" s="311"/>
    </row>
    <row r="24" spans="2:71" s="21" customFormat="1" ht="6.9" customHeight="1" x14ac:dyDescent="0.3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5"/>
      <c r="BE24" s="311"/>
    </row>
    <row r="25" spans="2:71" s="21" customFormat="1" x14ac:dyDescent="0.3"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339" t="s">
        <v>56</v>
      </c>
      <c r="M25" s="316"/>
      <c r="N25" s="316"/>
      <c r="O25" s="316"/>
      <c r="P25" s="23"/>
      <c r="Q25" s="23"/>
      <c r="R25" s="23"/>
      <c r="S25" s="23"/>
      <c r="T25" s="23"/>
      <c r="U25" s="23"/>
      <c r="V25" s="23"/>
      <c r="W25" s="339" t="s">
        <v>55</v>
      </c>
      <c r="X25" s="316"/>
      <c r="Y25" s="316"/>
      <c r="Z25" s="316"/>
      <c r="AA25" s="316"/>
      <c r="AB25" s="316"/>
      <c r="AC25" s="316"/>
      <c r="AD25" s="316"/>
      <c r="AE25" s="316"/>
      <c r="AF25" s="23"/>
      <c r="AG25" s="23"/>
      <c r="AH25" s="23"/>
      <c r="AI25" s="23"/>
      <c r="AJ25" s="23"/>
      <c r="AK25" s="339" t="s">
        <v>57</v>
      </c>
      <c r="AL25" s="316"/>
      <c r="AM25" s="316"/>
      <c r="AN25" s="316"/>
      <c r="AO25" s="316"/>
      <c r="AP25" s="23"/>
      <c r="AQ25" s="25"/>
      <c r="BE25" s="311"/>
    </row>
    <row r="26" spans="2:71" s="189" customFormat="1" ht="14.4" customHeight="1" x14ac:dyDescent="0.3">
      <c r="B26" s="186"/>
      <c r="C26" s="187"/>
      <c r="D26" s="41" t="s">
        <v>59</v>
      </c>
      <c r="E26" s="187"/>
      <c r="F26" s="41" t="s">
        <v>60</v>
      </c>
      <c r="G26" s="187"/>
      <c r="H26" s="187"/>
      <c r="I26" s="187"/>
      <c r="J26" s="187"/>
      <c r="K26" s="187"/>
      <c r="L26" s="321">
        <v>0.21</v>
      </c>
      <c r="M26" s="322"/>
      <c r="N26" s="322"/>
      <c r="O26" s="322"/>
      <c r="P26" s="187"/>
      <c r="Q26" s="187"/>
      <c r="R26" s="187"/>
      <c r="S26" s="187"/>
      <c r="T26" s="187"/>
      <c r="U26" s="187"/>
      <c r="V26" s="187"/>
      <c r="W26" s="323">
        <f>ROUND(AZ51,2)</f>
        <v>0</v>
      </c>
      <c r="X26" s="322"/>
      <c r="Y26" s="322"/>
      <c r="Z26" s="322"/>
      <c r="AA26" s="322"/>
      <c r="AB26" s="322"/>
      <c r="AC26" s="322"/>
      <c r="AD26" s="322"/>
      <c r="AE26" s="322"/>
      <c r="AF26" s="187"/>
      <c r="AG26" s="187"/>
      <c r="AH26" s="187"/>
      <c r="AI26" s="187"/>
      <c r="AJ26" s="187"/>
      <c r="AK26" s="323">
        <f>ROUND(AV51,2)</f>
        <v>0</v>
      </c>
      <c r="AL26" s="322"/>
      <c r="AM26" s="322"/>
      <c r="AN26" s="322"/>
      <c r="AO26" s="322"/>
      <c r="AP26" s="187"/>
      <c r="AQ26" s="188"/>
      <c r="BE26" s="333"/>
    </row>
    <row r="27" spans="2:71" s="189" customFormat="1" ht="14.4" customHeight="1" x14ac:dyDescent="0.3">
      <c r="B27" s="186"/>
      <c r="C27" s="187"/>
      <c r="D27" s="187"/>
      <c r="E27" s="187"/>
      <c r="F27" s="41" t="s">
        <v>63</v>
      </c>
      <c r="G27" s="187"/>
      <c r="H27" s="187"/>
      <c r="I27" s="187"/>
      <c r="J27" s="187"/>
      <c r="K27" s="187"/>
      <c r="L27" s="321">
        <v>0.15</v>
      </c>
      <c r="M27" s="322"/>
      <c r="N27" s="322"/>
      <c r="O27" s="322"/>
      <c r="P27" s="187"/>
      <c r="Q27" s="187"/>
      <c r="R27" s="187"/>
      <c r="S27" s="187"/>
      <c r="T27" s="187"/>
      <c r="U27" s="187"/>
      <c r="V27" s="187"/>
      <c r="W27" s="323">
        <f>ROUND(BA51,2)</f>
        <v>0</v>
      </c>
      <c r="X27" s="322"/>
      <c r="Y27" s="322"/>
      <c r="Z27" s="322"/>
      <c r="AA27" s="322"/>
      <c r="AB27" s="322"/>
      <c r="AC27" s="322"/>
      <c r="AD27" s="322"/>
      <c r="AE27" s="322"/>
      <c r="AF27" s="187"/>
      <c r="AG27" s="187"/>
      <c r="AH27" s="187"/>
      <c r="AI27" s="187"/>
      <c r="AJ27" s="187"/>
      <c r="AK27" s="323">
        <f>ROUND(AW51,2)</f>
        <v>0</v>
      </c>
      <c r="AL27" s="322"/>
      <c r="AM27" s="322"/>
      <c r="AN27" s="322"/>
      <c r="AO27" s="322"/>
      <c r="AP27" s="187"/>
      <c r="AQ27" s="188"/>
      <c r="BE27" s="333"/>
    </row>
    <row r="28" spans="2:71" s="189" customFormat="1" ht="14.4" hidden="1" customHeight="1" x14ac:dyDescent="0.3">
      <c r="B28" s="186"/>
      <c r="C28" s="187"/>
      <c r="D28" s="187"/>
      <c r="E28" s="187"/>
      <c r="F28" s="41" t="s">
        <v>65</v>
      </c>
      <c r="G28" s="187"/>
      <c r="H28" s="187"/>
      <c r="I28" s="187"/>
      <c r="J28" s="187"/>
      <c r="K28" s="187"/>
      <c r="L28" s="321">
        <v>0.21</v>
      </c>
      <c r="M28" s="322"/>
      <c r="N28" s="322"/>
      <c r="O28" s="322"/>
      <c r="P28" s="187"/>
      <c r="Q28" s="187"/>
      <c r="R28" s="187"/>
      <c r="S28" s="187"/>
      <c r="T28" s="187"/>
      <c r="U28" s="187"/>
      <c r="V28" s="187"/>
      <c r="W28" s="323">
        <f>ROUND(BB51,2)</f>
        <v>0</v>
      </c>
      <c r="X28" s="322"/>
      <c r="Y28" s="322"/>
      <c r="Z28" s="322"/>
      <c r="AA28" s="322"/>
      <c r="AB28" s="322"/>
      <c r="AC28" s="322"/>
      <c r="AD28" s="322"/>
      <c r="AE28" s="322"/>
      <c r="AF28" s="187"/>
      <c r="AG28" s="187"/>
      <c r="AH28" s="187"/>
      <c r="AI28" s="187"/>
      <c r="AJ28" s="187"/>
      <c r="AK28" s="323">
        <v>0</v>
      </c>
      <c r="AL28" s="322"/>
      <c r="AM28" s="322"/>
      <c r="AN28" s="322"/>
      <c r="AO28" s="322"/>
      <c r="AP28" s="187"/>
      <c r="AQ28" s="188"/>
      <c r="BE28" s="333"/>
    </row>
    <row r="29" spans="2:71" s="189" customFormat="1" ht="14.4" hidden="1" customHeight="1" x14ac:dyDescent="0.3">
      <c r="B29" s="186"/>
      <c r="C29" s="187"/>
      <c r="D29" s="187"/>
      <c r="E29" s="187"/>
      <c r="F29" s="41" t="s">
        <v>67</v>
      </c>
      <c r="G29" s="187"/>
      <c r="H29" s="187"/>
      <c r="I29" s="187"/>
      <c r="J29" s="187"/>
      <c r="K29" s="187"/>
      <c r="L29" s="321">
        <v>0.15</v>
      </c>
      <c r="M29" s="322"/>
      <c r="N29" s="322"/>
      <c r="O29" s="322"/>
      <c r="P29" s="187"/>
      <c r="Q29" s="187"/>
      <c r="R29" s="187"/>
      <c r="S29" s="187"/>
      <c r="T29" s="187"/>
      <c r="U29" s="187"/>
      <c r="V29" s="187"/>
      <c r="W29" s="323">
        <f>ROUND(BC51,2)</f>
        <v>0</v>
      </c>
      <c r="X29" s="322"/>
      <c r="Y29" s="322"/>
      <c r="Z29" s="322"/>
      <c r="AA29" s="322"/>
      <c r="AB29" s="322"/>
      <c r="AC29" s="322"/>
      <c r="AD29" s="322"/>
      <c r="AE29" s="322"/>
      <c r="AF29" s="187"/>
      <c r="AG29" s="187"/>
      <c r="AH29" s="187"/>
      <c r="AI29" s="187"/>
      <c r="AJ29" s="187"/>
      <c r="AK29" s="323">
        <v>0</v>
      </c>
      <c r="AL29" s="322"/>
      <c r="AM29" s="322"/>
      <c r="AN29" s="322"/>
      <c r="AO29" s="322"/>
      <c r="AP29" s="187"/>
      <c r="AQ29" s="188"/>
      <c r="BE29" s="333"/>
    </row>
    <row r="30" spans="2:71" s="189" customFormat="1" ht="14.4" hidden="1" customHeight="1" x14ac:dyDescent="0.3">
      <c r="B30" s="186"/>
      <c r="C30" s="187"/>
      <c r="D30" s="187"/>
      <c r="E30" s="187"/>
      <c r="F30" s="41" t="s">
        <v>69</v>
      </c>
      <c r="G30" s="187"/>
      <c r="H30" s="187"/>
      <c r="I30" s="187"/>
      <c r="J30" s="187"/>
      <c r="K30" s="187"/>
      <c r="L30" s="321">
        <v>0</v>
      </c>
      <c r="M30" s="322"/>
      <c r="N30" s="322"/>
      <c r="O30" s="322"/>
      <c r="P30" s="187"/>
      <c r="Q30" s="187"/>
      <c r="R30" s="187"/>
      <c r="S30" s="187"/>
      <c r="T30" s="187"/>
      <c r="U30" s="187"/>
      <c r="V30" s="187"/>
      <c r="W30" s="323">
        <f>ROUND(BD51,2)</f>
        <v>0</v>
      </c>
      <c r="X30" s="322"/>
      <c r="Y30" s="322"/>
      <c r="Z30" s="322"/>
      <c r="AA30" s="322"/>
      <c r="AB30" s="322"/>
      <c r="AC30" s="322"/>
      <c r="AD30" s="322"/>
      <c r="AE30" s="322"/>
      <c r="AF30" s="187"/>
      <c r="AG30" s="187"/>
      <c r="AH30" s="187"/>
      <c r="AI30" s="187"/>
      <c r="AJ30" s="187"/>
      <c r="AK30" s="323">
        <v>0</v>
      </c>
      <c r="AL30" s="322"/>
      <c r="AM30" s="322"/>
      <c r="AN30" s="322"/>
      <c r="AO30" s="322"/>
      <c r="AP30" s="187"/>
      <c r="AQ30" s="188"/>
      <c r="BE30" s="333"/>
    </row>
    <row r="31" spans="2:71" s="21" customFormat="1" ht="6.9" customHeight="1" x14ac:dyDescent="0.3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5"/>
      <c r="BE31" s="311"/>
    </row>
    <row r="32" spans="2:71" s="21" customFormat="1" ht="25.95" customHeight="1" x14ac:dyDescent="0.3">
      <c r="B32" s="22"/>
      <c r="C32" s="44"/>
      <c r="D32" s="45" t="s">
        <v>71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8" t="s">
        <v>72</v>
      </c>
      <c r="U32" s="46"/>
      <c r="V32" s="46"/>
      <c r="W32" s="46"/>
      <c r="X32" s="324" t="s">
        <v>73</v>
      </c>
      <c r="Y32" s="318"/>
      <c r="Z32" s="318"/>
      <c r="AA32" s="318"/>
      <c r="AB32" s="318"/>
      <c r="AC32" s="46"/>
      <c r="AD32" s="46"/>
      <c r="AE32" s="46"/>
      <c r="AF32" s="46"/>
      <c r="AG32" s="46"/>
      <c r="AH32" s="46"/>
      <c r="AI32" s="46"/>
      <c r="AJ32" s="46"/>
      <c r="AK32" s="325">
        <f>SUM(AK23:AK30)</f>
        <v>0</v>
      </c>
      <c r="AL32" s="318"/>
      <c r="AM32" s="318"/>
      <c r="AN32" s="318"/>
      <c r="AO32" s="326"/>
      <c r="AP32" s="44"/>
      <c r="AQ32" s="63"/>
      <c r="BE32" s="311"/>
    </row>
    <row r="33" spans="2:56" s="21" customFormat="1" ht="6.9" customHeight="1" x14ac:dyDescent="0.3"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5"/>
    </row>
    <row r="34" spans="2:56" s="21" customFormat="1" ht="6.9" customHeight="1" x14ac:dyDescent="0.3"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5"/>
    </row>
    <row r="38" spans="2:56" s="21" customFormat="1" ht="6.9" customHeight="1" x14ac:dyDescent="0.3"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22"/>
    </row>
    <row r="39" spans="2:56" s="21" customFormat="1" ht="36.9" customHeight="1" x14ac:dyDescent="0.3">
      <c r="B39" s="22"/>
      <c r="C39" s="81" t="s">
        <v>890</v>
      </c>
      <c r="AR39" s="22"/>
    </row>
    <row r="40" spans="2:56" s="21" customFormat="1" ht="6.9" customHeight="1" x14ac:dyDescent="0.3">
      <c r="B40" s="22"/>
      <c r="AR40" s="22"/>
    </row>
    <row r="41" spans="2:56" s="191" customFormat="1" ht="14.4" customHeight="1" x14ac:dyDescent="0.3">
      <c r="B41" s="190"/>
      <c r="C41" s="83" t="s">
        <v>883</v>
      </c>
      <c r="L41" s="191" t="str">
        <f>K5</f>
        <v>strak</v>
      </c>
      <c r="AR41" s="190"/>
    </row>
    <row r="42" spans="2:56" s="194" customFormat="1" ht="36.9" customHeight="1" x14ac:dyDescent="0.3">
      <c r="B42" s="192"/>
      <c r="C42" s="193" t="s">
        <v>16</v>
      </c>
      <c r="L42" s="327" t="str">
        <f>K6</f>
        <v>Zateplení obvodového a střešního pláště</v>
      </c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B42" s="328"/>
      <c r="AC42" s="328"/>
      <c r="AD42" s="328"/>
      <c r="AE42" s="328"/>
      <c r="AF42" s="328"/>
      <c r="AG42" s="328"/>
      <c r="AH42" s="328"/>
      <c r="AI42" s="328"/>
      <c r="AJ42" s="328"/>
      <c r="AK42" s="328"/>
      <c r="AL42" s="328"/>
      <c r="AM42" s="328"/>
      <c r="AN42" s="328"/>
      <c r="AO42" s="328"/>
      <c r="AR42" s="192"/>
    </row>
    <row r="43" spans="2:56" s="21" customFormat="1" ht="6.9" customHeight="1" x14ac:dyDescent="0.3">
      <c r="B43" s="22"/>
      <c r="AR43" s="22"/>
    </row>
    <row r="44" spans="2:56" s="21" customFormat="1" ht="13.2" x14ac:dyDescent="0.3">
      <c r="B44" s="22"/>
      <c r="C44" s="83" t="s">
        <v>27</v>
      </c>
      <c r="L44" s="195" t="str">
        <f>IF(K8="","",K8)</f>
        <v>Strakonice, Palackého náměstí 112</v>
      </c>
      <c r="AI44" s="83" t="s">
        <v>29</v>
      </c>
      <c r="AM44" s="310" t="str">
        <f>IF(AN8= "","",AN8)</f>
        <v>31.3.2016</v>
      </c>
      <c r="AN44" s="311"/>
      <c r="AR44" s="22"/>
    </row>
    <row r="45" spans="2:56" s="21" customFormat="1" ht="6.9" customHeight="1" x14ac:dyDescent="0.3">
      <c r="B45" s="22"/>
      <c r="AR45" s="22"/>
    </row>
    <row r="46" spans="2:56" s="21" customFormat="1" ht="13.2" x14ac:dyDescent="0.3">
      <c r="B46" s="22"/>
      <c r="C46" s="83" t="s">
        <v>32</v>
      </c>
      <c r="L46" s="191" t="str">
        <f>IF(E11= "","",E11)</f>
        <v xml:space="preserve"> </v>
      </c>
      <c r="AI46" s="83" t="s">
        <v>43</v>
      </c>
      <c r="AM46" s="312" t="str">
        <f>IF(E17="","",E17)</f>
        <v xml:space="preserve"> </v>
      </c>
      <c r="AN46" s="311"/>
      <c r="AO46" s="311"/>
      <c r="AP46" s="311"/>
      <c r="AR46" s="22"/>
      <c r="AS46" s="313" t="s">
        <v>891</v>
      </c>
      <c r="AT46" s="314"/>
      <c r="AU46" s="34"/>
      <c r="AV46" s="34"/>
      <c r="AW46" s="34"/>
      <c r="AX46" s="34"/>
      <c r="AY46" s="34"/>
      <c r="AZ46" s="34"/>
      <c r="BA46" s="34"/>
      <c r="BB46" s="34"/>
      <c r="BC46" s="34"/>
      <c r="BD46" s="196"/>
    </row>
    <row r="47" spans="2:56" s="21" customFormat="1" ht="13.2" x14ac:dyDescent="0.3">
      <c r="B47" s="22"/>
      <c r="C47" s="83" t="s">
        <v>39</v>
      </c>
      <c r="L47" s="191" t="str">
        <f>IF(E14= "Vyplň údaj","",E14)</f>
        <v/>
      </c>
      <c r="AR47" s="22"/>
      <c r="AS47" s="315"/>
      <c r="AT47" s="316"/>
      <c r="AU47" s="23"/>
      <c r="AV47" s="23"/>
      <c r="AW47" s="23"/>
      <c r="AX47" s="23"/>
      <c r="AY47" s="23"/>
      <c r="AZ47" s="23"/>
      <c r="BA47" s="23"/>
      <c r="BB47" s="23"/>
      <c r="BC47" s="23"/>
      <c r="BD47" s="133"/>
    </row>
    <row r="48" spans="2:56" s="21" customFormat="1" ht="10.95" customHeight="1" x14ac:dyDescent="0.3">
      <c r="B48" s="22"/>
      <c r="AR48" s="22"/>
      <c r="AS48" s="315"/>
      <c r="AT48" s="316"/>
      <c r="AU48" s="23"/>
      <c r="AV48" s="23"/>
      <c r="AW48" s="23"/>
      <c r="AX48" s="23"/>
      <c r="AY48" s="23"/>
      <c r="AZ48" s="23"/>
      <c r="BA48" s="23"/>
      <c r="BB48" s="23"/>
      <c r="BC48" s="23"/>
      <c r="BD48" s="133"/>
    </row>
    <row r="49" spans="1:91" s="21" customFormat="1" ht="29.25" customHeight="1" x14ac:dyDescent="0.3">
      <c r="B49" s="22"/>
      <c r="C49" s="317" t="s">
        <v>103</v>
      </c>
      <c r="D49" s="318"/>
      <c r="E49" s="318"/>
      <c r="F49" s="318"/>
      <c r="G49" s="318"/>
      <c r="H49" s="46"/>
      <c r="I49" s="319" t="s">
        <v>892</v>
      </c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20" t="s">
        <v>893</v>
      </c>
      <c r="AH49" s="318"/>
      <c r="AI49" s="318"/>
      <c r="AJ49" s="318"/>
      <c r="AK49" s="318"/>
      <c r="AL49" s="318"/>
      <c r="AM49" s="318"/>
      <c r="AN49" s="319" t="s">
        <v>894</v>
      </c>
      <c r="AO49" s="318"/>
      <c r="AP49" s="318"/>
      <c r="AQ49" s="197" t="s">
        <v>102</v>
      </c>
      <c r="AR49" s="22"/>
      <c r="AS49" s="92" t="s">
        <v>895</v>
      </c>
      <c r="AT49" s="93" t="s">
        <v>896</v>
      </c>
      <c r="AU49" s="93" t="s">
        <v>897</v>
      </c>
      <c r="AV49" s="93" t="s">
        <v>898</v>
      </c>
      <c r="AW49" s="93" t="s">
        <v>899</v>
      </c>
      <c r="AX49" s="93" t="s">
        <v>900</v>
      </c>
      <c r="AY49" s="93" t="s">
        <v>901</v>
      </c>
      <c r="AZ49" s="93" t="s">
        <v>902</v>
      </c>
      <c r="BA49" s="93" t="s">
        <v>903</v>
      </c>
      <c r="BB49" s="93" t="s">
        <v>904</v>
      </c>
      <c r="BC49" s="93" t="s">
        <v>905</v>
      </c>
      <c r="BD49" s="94" t="s">
        <v>906</v>
      </c>
    </row>
    <row r="50" spans="1:91" s="21" customFormat="1" ht="10.95" customHeight="1" x14ac:dyDescent="0.3">
      <c r="B50" s="22"/>
      <c r="AR50" s="22"/>
      <c r="AS50" s="98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196"/>
    </row>
    <row r="51" spans="1:91" s="194" customFormat="1" ht="32.4" customHeight="1" x14ac:dyDescent="0.3">
      <c r="B51" s="192"/>
      <c r="C51" s="96" t="s">
        <v>907</v>
      </c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308">
        <f>ROUND(SUM(AG52:AG53),2)</f>
        <v>0</v>
      </c>
      <c r="AH51" s="308"/>
      <c r="AI51" s="308"/>
      <c r="AJ51" s="308"/>
      <c r="AK51" s="308"/>
      <c r="AL51" s="308"/>
      <c r="AM51" s="308"/>
      <c r="AN51" s="309">
        <f>SUM(AG51,AT51)</f>
        <v>0</v>
      </c>
      <c r="AO51" s="309"/>
      <c r="AP51" s="309"/>
      <c r="AQ51" s="199" t="s">
        <v>8</v>
      </c>
      <c r="AR51" s="192"/>
      <c r="AS51" s="200">
        <f>ROUND(SUM(AS52:AS53),2)</f>
        <v>0</v>
      </c>
      <c r="AT51" s="201">
        <f>ROUND(SUM(AV51:AW51),2)</f>
        <v>0</v>
      </c>
      <c r="AU51" s="202">
        <f>ROUND(SUM(AU52:AU53),5)</f>
        <v>0</v>
      </c>
      <c r="AV51" s="201">
        <f>ROUND(AZ51*L26,2)</f>
        <v>0</v>
      </c>
      <c r="AW51" s="201">
        <f>ROUND(BA51*L27,2)</f>
        <v>0</v>
      </c>
      <c r="AX51" s="201">
        <f>ROUND(BB51*L26,2)</f>
        <v>0</v>
      </c>
      <c r="AY51" s="201">
        <f>ROUND(BC51*L27,2)</f>
        <v>0</v>
      </c>
      <c r="AZ51" s="201">
        <f>ROUND(SUM(AZ52:AZ53),2)</f>
        <v>0</v>
      </c>
      <c r="BA51" s="201">
        <f>ROUND(SUM(BA52:BA53),2)</f>
        <v>0</v>
      </c>
      <c r="BB51" s="201">
        <f>ROUND(SUM(BB52:BB53),2)</f>
        <v>0</v>
      </c>
      <c r="BC51" s="201">
        <f>ROUND(SUM(BC52:BC53),2)</f>
        <v>0</v>
      </c>
      <c r="BD51" s="203">
        <f>ROUND(SUM(BD52:BD53),2)</f>
        <v>0</v>
      </c>
      <c r="BS51" s="193" t="s">
        <v>116</v>
      </c>
      <c r="BT51" s="193" t="s">
        <v>120</v>
      </c>
      <c r="BU51" s="204" t="s">
        <v>908</v>
      </c>
      <c r="BV51" s="193" t="s">
        <v>909</v>
      </c>
      <c r="BW51" s="193" t="s">
        <v>878</v>
      </c>
      <c r="BX51" s="193" t="s">
        <v>910</v>
      </c>
      <c r="CL51" s="193" t="s">
        <v>8</v>
      </c>
    </row>
    <row r="52" spans="1:91" s="214" customFormat="1" ht="27.45" customHeight="1" x14ac:dyDescent="0.3">
      <c r="A52" s="205" t="s">
        <v>911</v>
      </c>
      <c r="B52" s="206"/>
      <c r="C52" s="207"/>
      <c r="D52" s="305" t="s">
        <v>912</v>
      </c>
      <c r="E52" s="306"/>
      <c r="F52" s="306"/>
      <c r="G52" s="306"/>
      <c r="H52" s="306"/>
      <c r="I52" s="208"/>
      <c r="J52" s="305" t="s">
        <v>913</v>
      </c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7">
        <v>0</v>
      </c>
      <c r="AH52" s="306"/>
      <c r="AI52" s="306"/>
      <c r="AJ52" s="306"/>
      <c r="AK52" s="306"/>
      <c r="AL52" s="306"/>
      <c r="AM52" s="306"/>
      <c r="AN52" s="307">
        <f>SUM(AG52,AT52)</f>
        <v>0</v>
      </c>
      <c r="AO52" s="306"/>
      <c r="AP52" s="306"/>
      <c r="AQ52" s="209" t="s">
        <v>914</v>
      </c>
      <c r="AR52" s="206"/>
      <c r="AS52" s="210">
        <v>0</v>
      </c>
      <c r="AT52" s="211">
        <f>ROUND(SUM(AV52:AW52),2)</f>
        <v>0</v>
      </c>
      <c r="AU52" s="212">
        <v>0</v>
      </c>
      <c r="AV52" s="211">
        <v>0</v>
      </c>
      <c r="AW52" s="211">
        <v>0</v>
      </c>
      <c r="AX52" s="211">
        <v>0</v>
      </c>
      <c r="AY52" s="211">
        <v>0</v>
      </c>
      <c r="AZ52" s="211">
        <v>0</v>
      </c>
      <c r="BA52" s="211">
        <v>0</v>
      </c>
      <c r="BB52" s="211">
        <v>0</v>
      </c>
      <c r="BC52" s="211">
        <v>0</v>
      </c>
      <c r="BD52" s="213">
        <v>0</v>
      </c>
      <c r="BT52" s="215" t="s">
        <v>119</v>
      </c>
      <c r="BV52" s="215" t="s">
        <v>909</v>
      </c>
      <c r="BW52" s="215" t="s">
        <v>6</v>
      </c>
      <c r="BX52" s="215" t="s">
        <v>878</v>
      </c>
      <c r="CL52" s="215" t="s">
        <v>8</v>
      </c>
      <c r="CM52" s="215" t="s">
        <v>9</v>
      </c>
    </row>
    <row r="53" spans="1:91" s="214" customFormat="1" ht="27.45" customHeight="1" x14ac:dyDescent="0.3">
      <c r="A53" s="205" t="s">
        <v>911</v>
      </c>
      <c r="B53" s="206"/>
      <c r="C53" s="207"/>
      <c r="D53" s="305" t="s">
        <v>915</v>
      </c>
      <c r="E53" s="306"/>
      <c r="F53" s="306"/>
      <c r="G53" s="306"/>
      <c r="H53" s="306"/>
      <c r="I53" s="208"/>
      <c r="J53" s="305" t="s">
        <v>916</v>
      </c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7">
        <v>0</v>
      </c>
      <c r="AH53" s="306"/>
      <c r="AI53" s="306"/>
      <c r="AJ53" s="306"/>
      <c r="AK53" s="306"/>
      <c r="AL53" s="306"/>
      <c r="AM53" s="306"/>
      <c r="AN53" s="307">
        <f>SUM(AG53,AT53)</f>
        <v>0</v>
      </c>
      <c r="AO53" s="306"/>
      <c r="AP53" s="306"/>
      <c r="AQ53" s="209" t="s">
        <v>914</v>
      </c>
      <c r="AR53" s="206"/>
      <c r="AS53" s="216">
        <v>0</v>
      </c>
      <c r="AT53" s="217">
        <f>ROUND(SUM(AV53:AW53),2)</f>
        <v>0</v>
      </c>
      <c r="AU53" s="218">
        <v>0</v>
      </c>
      <c r="AV53" s="217">
        <v>0</v>
      </c>
      <c r="AW53" s="217">
        <v>0</v>
      </c>
      <c r="AX53" s="217">
        <v>0</v>
      </c>
      <c r="AY53" s="217">
        <v>0</v>
      </c>
      <c r="AZ53" s="217">
        <v>0</v>
      </c>
      <c r="BA53" s="217">
        <v>0</v>
      </c>
      <c r="BB53" s="217">
        <v>0</v>
      </c>
      <c r="BC53" s="217">
        <v>0</v>
      </c>
      <c r="BD53" s="219">
        <v>0</v>
      </c>
      <c r="BT53" s="215" t="s">
        <v>119</v>
      </c>
      <c r="BV53" s="215" t="s">
        <v>909</v>
      </c>
      <c r="BW53" s="215" t="s">
        <v>917</v>
      </c>
      <c r="BX53" s="215" t="s">
        <v>878</v>
      </c>
      <c r="CL53" s="215" t="s">
        <v>8</v>
      </c>
      <c r="CM53" s="215" t="s">
        <v>9</v>
      </c>
    </row>
    <row r="54" spans="1:91" s="21" customFormat="1" ht="30" customHeight="1" x14ac:dyDescent="0.3">
      <c r="B54" s="22"/>
      <c r="AR54" s="22"/>
    </row>
    <row r="55" spans="1:91" s="21" customFormat="1" ht="6.9" customHeight="1" x14ac:dyDescent="0.3"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22"/>
    </row>
  </sheetData>
  <sheetProtection password="CC35" sheet="1" objects="1" scenarios="1" formatColumns="0" formatRows="0" sort="0" autoFilter="0"/>
  <mergeCells count="45">
    <mergeCell ref="AR2:BE2"/>
    <mergeCell ref="K5:AO5"/>
    <mergeCell ref="BE5:BE32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42:AO42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AM44:AN44"/>
    <mergeCell ref="AM46:AP46"/>
    <mergeCell ref="AS46:AT48"/>
    <mergeCell ref="C49:G49"/>
    <mergeCell ref="I49:AF49"/>
    <mergeCell ref="AG49:AM49"/>
    <mergeCell ref="AN49:AP49"/>
    <mergeCell ref="D53:H53"/>
    <mergeCell ref="J53:AF53"/>
    <mergeCell ref="AG53:AM53"/>
    <mergeCell ref="AN53:AP53"/>
    <mergeCell ref="AG51:AM51"/>
    <mergeCell ref="AN51:AP51"/>
    <mergeCell ref="D52:H52"/>
    <mergeCell ref="J52:AF52"/>
    <mergeCell ref="AG52:AM52"/>
    <mergeCell ref="AN52:AP52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stav - Soupis předpokláda...'!C2" tooltip="stav - Soupis předpokláda..." display="/"/>
    <hyperlink ref="A53" location="'vrn - Vedlejší a ostatní ...'!C2" tooltip="vrn - Vedlejší a ostatní ..." display="/"/>
  </hyperlinks>
  <pageMargins left="0.58333331346511841" right="0.58333331346511841" top="0.58333331346511841" bottom="0.58333331346511841" header="0" footer="0"/>
  <pageSetup paperSize="9" fitToHeight="100" orientation="landscape" blackAndWhite="1" errors="blank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8"/>
  <sheetViews>
    <sheetView tabSelected="1" topLeftCell="A91" workbookViewId="0">
      <selection activeCell="I113" sqref="I113"/>
    </sheetView>
  </sheetViews>
  <sheetFormatPr defaultRowHeight="14.4" x14ac:dyDescent="0.3"/>
  <cols>
    <col min="1" max="1" width="7.109375" style="7" customWidth="1"/>
    <col min="2" max="2" width="1.44140625" style="7" customWidth="1"/>
    <col min="3" max="3" width="3.5546875" style="7" customWidth="1"/>
    <col min="4" max="4" width="3.6640625" style="7" customWidth="1"/>
    <col min="5" max="5" width="14.6640625" style="7" customWidth="1"/>
    <col min="6" max="6" width="64.33203125" style="7" customWidth="1"/>
    <col min="7" max="7" width="7.44140625" style="7" customWidth="1"/>
    <col min="8" max="8" width="9.5546875" style="7" customWidth="1"/>
    <col min="9" max="9" width="10.88671875" style="8" customWidth="1"/>
    <col min="10" max="10" width="20.109375" style="7" customWidth="1"/>
    <col min="11" max="11" width="13.33203125" style="7" customWidth="1"/>
  </cols>
  <sheetData>
    <row r="1" spans="1:11" x14ac:dyDescent="0.3">
      <c r="A1" s="1"/>
      <c r="B1" s="2"/>
      <c r="C1" s="2"/>
      <c r="D1" s="3" t="s">
        <v>0</v>
      </c>
      <c r="E1" s="2"/>
      <c r="F1" s="4" t="s">
        <v>1</v>
      </c>
      <c r="G1" s="341" t="s">
        <v>2</v>
      </c>
      <c r="H1" s="341"/>
      <c r="I1" s="5"/>
      <c r="J1" s="4" t="s">
        <v>3</v>
      </c>
      <c r="K1" s="3" t="s">
        <v>4</v>
      </c>
    </row>
    <row r="3" spans="1:11" x14ac:dyDescent="0.3">
      <c r="B3" s="10"/>
      <c r="C3" s="11"/>
      <c r="D3" s="11"/>
      <c r="E3" s="11"/>
      <c r="F3" s="11"/>
      <c r="G3" s="11"/>
      <c r="H3" s="11"/>
      <c r="I3" s="12"/>
      <c r="J3" s="11"/>
      <c r="K3" s="13"/>
    </row>
    <row r="4" spans="1:11" ht="22.2" x14ac:dyDescent="0.3">
      <c r="B4" s="14"/>
      <c r="C4" s="15"/>
      <c r="D4" s="16" t="s">
        <v>11</v>
      </c>
      <c r="E4" s="15"/>
      <c r="F4" s="15"/>
      <c r="G4" s="15"/>
      <c r="H4" s="15"/>
      <c r="I4" s="17"/>
      <c r="J4" s="15"/>
      <c r="K4" s="18"/>
    </row>
    <row r="5" spans="1:11" x14ac:dyDescent="0.3">
      <c r="B5" s="14"/>
      <c r="C5" s="15"/>
      <c r="D5" s="15"/>
      <c r="E5" s="15"/>
      <c r="F5" s="15"/>
      <c r="G5" s="15"/>
      <c r="H5" s="15"/>
      <c r="I5" s="17"/>
      <c r="J5" s="15"/>
      <c r="K5" s="18"/>
    </row>
    <row r="6" spans="1:11" x14ac:dyDescent="0.3">
      <c r="B6" s="14"/>
      <c r="C6" s="15"/>
      <c r="D6" s="20" t="s">
        <v>16</v>
      </c>
      <c r="E6" s="15"/>
      <c r="F6" s="15"/>
      <c r="G6" s="15"/>
      <c r="H6" s="15"/>
      <c r="I6" s="17"/>
      <c r="J6" s="15"/>
      <c r="K6" s="18"/>
    </row>
    <row r="7" spans="1:11" x14ac:dyDescent="0.3">
      <c r="B7" s="14"/>
      <c r="C7" s="15"/>
      <c r="D7" s="15"/>
      <c r="E7" s="342" t="s">
        <v>886</v>
      </c>
      <c r="F7" s="331"/>
      <c r="G7" s="331"/>
      <c r="H7" s="331"/>
      <c r="I7" s="17"/>
      <c r="J7" s="15"/>
      <c r="K7" s="18"/>
    </row>
    <row r="8" spans="1:11" x14ac:dyDescent="0.3">
      <c r="A8" s="21"/>
      <c r="B8" s="22"/>
      <c r="C8" s="23"/>
      <c r="D8" s="20" t="s">
        <v>19</v>
      </c>
      <c r="E8" s="23"/>
      <c r="F8" s="23"/>
      <c r="G8" s="23"/>
      <c r="H8" s="23"/>
      <c r="I8" s="24"/>
      <c r="J8" s="23"/>
      <c r="K8" s="25"/>
    </row>
    <row r="9" spans="1:11" x14ac:dyDescent="0.3">
      <c r="A9" s="21"/>
      <c r="B9" s="22"/>
      <c r="C9" s="23"/>
      <c r="D9" s="23"/>
      <c r="E9" s="343" t="s">
        <v>21</v>
      </c>
      <c r="F9" s="316"/>
      <c r="G9" s="316"/>
      <c r="H9" s="316"/>
      <c r="I9" s="24"/>
      <c r="J9" s="23"/>
      <c r="K9" s="25"/>
    </row>
    <row r="10" spans="1:11" x14ac:dyDescent="0.3">
      <c r="A10" s="21"/>
      <c r="B10" s="22"/>
      <c r="C10" s="23"/>
      <c r="D10" s="23"/>
      <c r="E10" s="23"/>
      <c r="F10" s="23"/>
      <c r="G10" s="23"/>
      <c r="H10" s="23"/>
      <c r="I10" s="24"/>
      <c r="J10" s="23"/>
      <c r="K10" s="25"/>
    </row>
    <row r="11" spans="1:11" x14ac:dyDescent="0.3">
      <c r="A11" s="21"/>
      <c r="B11" s="22"/>
      <c r="C11" s="23"/>
      <c r="D11" s="20" t="s">
        <v>24</v>
      </c>
      <c r="E11" s="23"/>
      <c r="F11" s="26" t="s">
        <v>8</v>
      </c>
      <c r="G11" s="23"/>
      <c r="H11" s="23"/>
      <c r="I11" s="27" t="s">
        <v>25</v>
      </c>
      <c r="J11" s="26" t="s">
        <v>8</v>
      </c>
      <c r="K11" s="25"/>
    </row>
    <row r="12" spans="1:11" x14ac:dyDescent="0.3">
      <c r="A12" s="21"/>
      <c r="B12" s="22"/>
      <c r="C12" s="23"/>
      <c r="D12" s="20" t="s">
        <v>27</v>
      </c>
      <c r="E12" s="23"/>
      <c r="F12" s="26" t="s">
        <v>28</v>
      </c>
      <c r="G12" s="23"/>
      <c r="H12" s="23"/>
      <c r="I12" s="27" t="s">
        <v>29</v>
      </c>
      <c r="J12" s="28" t="s">
        <v>888</v>
      </c>
      <c r="K12" s="25"/>
    </row>
    <row r="13" spans="1:11" x14ac:dyDescent="0.3">
      <c r="A13" s="21"/>
      <c r="B13" s="22"/>
      <c r="C13" s="23"/>
      <c r="D13" s="23"/>
      <c r="E13" s="23"/>
      <c r="F13" s="23"/>
      <c r="G13" s="23"/>
      <c r="H13" s="23"/>
      <c r="I13" s="24"/>
      <c r="J13" s="23"/>
      <c r="K13" s="25"/>
    </row>
    <row r="14" spans="1:11" x14ac:dyDescent="0.3">
      <c r="A14" s="21"/>
      <c r="B14" s="22"/>
      <c r="C14" s="23"/>
      <c r="D14" s="20" t="s">
        <v>32</v>
      </c>
      <c r="E14" s="23"/>
      <c r="F14" s="23"/>
      <c r="G14" s="23"/>
      <c r="H14" s="23"/>
      <c r="I14" s="27" t="s">
        <v>33</v>
      </c>
      <c r="J14" s="26" t="s">
        <v>8</v>
      </c>
      <c r="K14" s="25"/>
    </row>
    <row r="15" spans="1:11" x14ac:dyDescent="0.3">
      <c r="A15" s="21"/>
      <c r="B15" s="22"/>
      <c r="C15" s="23"/>
      <c r="D15" s="23"/>
      <c r="E15" s="26" t="s">
        <v>35</v>
      </c>
      <c r="F15" s="23"/>
      <c r="G15" s="23"/>
      <c r="H15" s="23"/>
      <c r="I15" s="27" t="s">
        <v>36</v>
      </c>
      <c r="J15" s="26" t="s">
        <v>8</v>
      </c>
      <c r="K15" s="25"/>
    </row>
    <row r="16" spans="1:11" x14ac:dyDescent="0.3">
      <c r="A16" s="21"/>
      <c r="B16" s="22"/>
      <c r="C16" s="23"/>
      <c r="D16" s="23"/>
      <c r="E16" s="23"/>
      <c r="F16" s="23"/>
      <c r="G16" s="23"/>
      <c r="H16" s="23"/>
      <c r="I16" s="24"/>
      <c r="J16" s="23"/>
      <c r="K16" s="25"/>
    </row>
    <row r="17" spans="1:11" x14ac:dyDescent="0.3">
      <c r="A17" s="21"/>
      <c r="B17" s="22"/>
      <c r="C17" s="23"/>
      <c r="D17" s="20" t="s">
        <v>39</v>
      </c>
      <c r="E17" s="23"/>
      <c r="F17" s="23"/>
      <c r="G17" s="23"/>
      <c r="H17" s="23"/>
      <c r="I17" s="27" t="s">
        <v>33</v>
      </c>
      <c r="J17" s="26" t="s">
        <v>8</v>
      </c>
      <c r="K17" s="25"/>
    </row>
    <row r="18" spans="1:11" x14ac:dyDescent="0.3">
      <c r="A18" s="21"/>
      <c r="B18" s="22"/>
      <c r="C18" s="23"/>
      <c r="D18" s="23"/>
      <c r="E18" s="26" t="s">
        <v>8</v>
      </c>
      <c r="F18" s="23"/>
      <c r="G18" s="23"/>
      <c r="H18" s="23"/>
      <c r="I18" s="27" t="s">
        <v>36</v>
      </c>
      <c r="J18" s="26" t="s">
        <v>8</v>
      </c>
      <c r="K18" s="25"/>
    </row>
    <row r="19" spans="1:11" x14ac:dyDescent="0.3">
      <c r="A19" s="21"/>
      <c r="B19" s="22"/>
      <c r="C19" s="23"/>
      <c r="D19" s="23"/>
      <c r="E19" s="23"/>
      <c r="F19" s="23"/>
      <c r="G19" s="23"/>
      <c r="H19" s="23"/>
      <c r="I19" s="24"/>
      <c r="J19" s="23"/>
      <c r="K19" s="25"/>
    </row>
    <row r="20" spans="1:11" x14ac:dyDescent="0.3">
      <c r="A20" s="21"/>
      <c r="B20" s="22"/>
      <c r="C20" s="23"/>
      <c r="D20" s="20" t="s">
        <v>43</v>
      </c>
      <c r="E20" s="23"/>
      <c r="F20" s="23"/>
      <c r="G20" s="23"/>
      <c r="H20" s="23"/>
      <c r="I20" s="27" t="s">
        <v>33</v>
      </c>
      <c r="J20" s="26" t="s">
        <v>8</v>
      </c>
      <c r="K20" s="25"/>
    </row>
    <row r="21" spans="1:11" x14ac:dyDescent="0.3">
      <c r="A21" s="21"/>
      <c r="B21" s="22"/>
      <c r="C21" s="23"/>
      <c r="D21" s="23"/>
      <c r="E21" s="26" t="s">
        <v>35</v>
      </c>
      <c r="F21" s="23"/>
      <c r="G21" s="23"/>
      <c r="H21" s="23"/>
      <c r="I21" s="27" t="s">
        <v>36</v>
      </c>
      <c r="J21" s="26" t="s">
        <v>8</v>
      </c>
      <c r="K21" s="25"/>
    </row>
    <row r="22" spans="1:11" x14ac:dyDescent="0.3">
      <c r="A22" s="21"/>
      <c r="B22" s="22"/>
      <c r="C22" s="23"/>
      <c r="D22" s="23"/>
      <c r="E22" s="23"/>
      <c r="F22" s="23"/>
      <c r="G22" s="23"/>
      <c r="H22" s="23"/>
      <c r="I22" s="24"/>
      <c r="J22" s="23"/>
      <c r="K22" s="25"/>
    </row>
    <row r="23" spans="1:11" x14ac:dyDescent="0.3">
      <c r="A23" s="21"/>
      <c r="B23" s="22"/>
      <c r="C23" s="23"/>
      <c r="D23" s="20" t="s">
        <v>47</v>
      </c>
      <c r="E23" s="23"/>
      <c r="F23" s="23"/>
      <c r="G23" s="23"/>
      <c r="H23" s="23"/>
      <c r="I23" s="24"/>
      <c r="J23" s="23"/>
      <c r="K23" s="25"/>
    </row>
    <row r="24" spans="1:11" x14ac:dyDescent="0.3">
      <c r="A24" s="33"/>
      <c r="B24" s="29"/>
      <c r="C24" s="30"/>
      <c r="D24" s="30"/>
      <c r="E24" s="336" t="s">
        <v>8</v>
      </c>
      <c r="F24" s="344"/>
      <c r="G24" s="344"/>
      <c r="H24" s="344"/>
      <c r="I24" s="31"/>
      <c r="J24" s="30"/>
      <c r="K24" s="32"/>
    </row>
    <row r="25" spans="1:11" x14ac:dyDescent="0.3">
      <c r="A25" s="21"/>
      <c r="B25" s="22"/>
      <c r="C25" s="23"/>
      <c r="D25" s="23"/>
      <c r="E25" s="23"/>
      <c r="F25" s="23"/>
      <c r="G25" s="23"/>
      <c r="H25" s="23"/>
      <c r="I25" s="24"/>
      <c r="J25" s="23"/>
      <c r="K25" s="25"/>
    </row>
    <row r="26" spans="1:11" x14ac:dyDescent="0.3">
      <c r="A26" s="21"/>
      <c r="B26" s="22"/>
      <c r="C26" s="23"/>
      <c r="D26" s="34"/>
      <c r="E26" s="34"/>
      <c r="F26" s="34"/>
      <c r="G26" s="34"/>
      <c r="H26" s="34"/>
      <c r="I26" s="35"/>
      <c r="J26" s="34"/>
      <c r="K26" s="36"/>
    </row>
    <row r="27" spans="1:11" ht="16.2" x14ac:dyDescent="0.3">
      <c r="A27" s="21"/>
      <c r="B27" s="22"/>
      <c r="C27" s="23"/>
      <c r="D27" s="37" t="s">
        <v>52</v>
      </c>
      <c r="E27" s="23"/>
      <c r="F27" s="23"/>
      <c r="G27" s="23"/>
      <c r="H27" s="23"/>
      <c r="I27" s="24"/>
      <c r="J27" s="38">
        <f>ROUND(J97,2)</f>
        <v>0</v>
      </c>
      <c r="K27" s="25"/>
    </row>
    <row r="28" spans="1:11" x14ac:dyDescent="0.3">
      <c r="A28" s="21"/>
      <c r="B28" s="22"/>
      <c r="C28" s="23"/>
      <c r="D28" s="34"/>
      <c r="E28" s="34"/>
      <c r="F28" s="34"/>
      <c r="G28" s="34"/>
      <c r="H28" s="34"/>
      <c r="I28" s="35"/>
      <c r="J28" s="34"/>
      <c r="K28" s="36"/>
    </row>
    <row r="29" spans="1:11" x14ac:dyDescent="0.3">
      <c r="A29" s="21"/>
      <c r="B29" s="22"/>
      <c r="C29" s="23"/>
      <c r="D29" s="23"/>
      <c r="E29" s="23"/>
      <c r="F29" s="39" t="s">
        <v>55</v>
      </c>
      <c r="G29" s="23"/>
      <c r="H29" s="23"/>
      <c r="I29" s="40" t="s">
        <v>56</v>
      </c>
      <c r="J29" s="39" t="s">
        <v>57</v>
      </c>
      <c r="K29" s="25"/>
    </row>
    <row r="30" spans="1:11" x14ac:dyDescent="0.3">
      <c r="A30" s="21"/>
      <c r="B30" s="22"/>
      <c r="C30" s="23"/>
      <c r="D30" s="41" t="s">
        <v>59</v>
      </c>
      <c r="E30" s="41" t="s">
        <v>60</v>
      </c>
      <c r="F30" s="42">
        <f>ROUND(SUM(BE97:BE577), 2)</f>
        <v>0</v>
      </c>
      <c r="G30" s="23"/>
      <c r="H30" s="23"/>
      <c r="I30" s="43">
        <v>0.21</v>
      </c>
      <c r="J30" s="42">
        <f>ROUND(ROUND((SUM(BE97:BE577)), 2)*I30, 2)</f>
        <v>0</v>
      </c>
      <c r="K30" s="25"/>
    </row>
    <row r="31" spans="1:11" x14ac:dyDescent="0.3">
      <c r="A31" s="21"/>
      <c r="B31" s="22"/>
      <c r="C31" s="23"/>
      <c r="D31" s="23"/>
      <c r="E31" s="41" t="s">
        <v>63</v>
      </c>
      <c r="F31" s="42">
        <f>ROUND(SUM(BF97:BF577), 2)</f>
        <v>0</v>
      </c>
      <c r="G31" s="23"/>
      <c r="H31" s="23"/>
      <c r="I31" s="43">
        <v>0.15</v>
      </c>
      <c r="J31" s="42">
        <f>ROUND(ROUND((SUM(BF97:BF577)), 2)*I31, 2)</f>
        <v>0</v>
      </c>
      <c r="K31" s="25"/>
    </row>
    <row r="32" spans="1:11" x14ac:dyDescent="0.3">
      <c r="A32" s="21"/>
      <c r="B32" s="22"/>
      <c r="C32" s="23"/>
      <c r="D32" s="23"/>
      <c r="E32" s="41" t="s">
        <v>65</v>
      </c>
      <c r="F32" s="42">
        <f>ROUND(SUM(BG97:BG577), 2)</f>
        <v>0</v>
      </c>
      <c r="G32" s="23"/>
      <c r="H32" s="23"/>
      <c r="I32" s="43">
        <v>0.21</v>
      </c>
      <c r="J32" s="42">
        <v>0</v>
      </c>
      <c r="K32" s="25"/>
    </row>
    <row r="33" spans="1:11" x14ac:dyDescent="0.3">
      <c r="A33" s="21"/>
      <c r="B33" s="22"/>
      <c r="C33" s="23"/>
      <c r="D33" s="23"/>
      <c r="E33" s="41" t="s">
        <v>67</v>
      </c>
      <c r="F33" s="42">
        <f>ROUND(SUM(BH97:BH577), 2)</f>
        <v>0</v>
      </c>
      <c r="G33" s="23"/>
      <c r="H33" s="23"/>
      <c r="I33" s="43">
        <v>0.15</v>
      </c>
      <c r="J33" s="42">
        <v>0</v>
      </c>
      <c r="K33" s="25"/>
    </row>
    <row r="34" spans="1:11" x14ac:dyDescent="0.3">
      <c r="A34" s="21"/>
      <c r="B34" s="22"/>
      <c r="C34" s="23"/>
      <c r="D34" s="23"/>
      <c r="E34" s="41" t="s">
        <v>69</v>
      </c>
      <c r="F34" s="42">
        <f>ROUND(SUM(BI97:BI577), 2)</f>
        <v>0</v>
      </c>
      <c r="G34" s="23"/>
      <c r="H34" s="23"/>
      <c r="I34" s="43">
        <v>0</v>
      </c>
      <c r="J34" s="42">
        <v>0</v>
      </c>
      <c r="K34" s="25"/>
    </row>
    <row r="35" spans="1:11" x14ac:dyDescent="0.3">
      <c r="A35" s="21"/>
      <c r="B35" s="22"/>
      <c r="C35" s="23"/>
      <c r="D35" s="23"/>
      <c r="E35" s="23"/>
      <c r="F35" s="23"/>
      <c r="G35" s="23"/>
      <c r="H35" s="23"/>
      <c r="I35" s="24"/>
      <c r="J35" s="23"/>
      <c r="K35" s="25"/>
    </row>
    <row r="36" spans="1:11" ht="16.2" x14ac:dyDescent="0.3">
      <c r="A36" s="21"/>
      <c r="B36" s="22"/>
      <c r="C36" s="44"/>
      <c r="D36" s="45" t="s">
        <v>71</v>
      </c>
      <c r="E36" s="46"/>
      <c r="F36" s="46"/>
      <c r="G36" s="47" t="s">
        <v>72</v>
      </c>
      <c r="H36" s="48" t="s">
        <v>73</v>
      </c>
      <c r="I36" s="49"/>
      <c r="J36" s="50">
        <f>SUM(J27:J34)</f>
        <v>0</v>
      </c>
      <c r="K36" s="51"/>
    </row>
    <row r="37" spans="1:11" x14ac:dyDescent="0.3">
      <c r="A37" s="21"/>
      <c r="B37" s="52"/>
      <c r="C37" s="53"/>
      <c r="D37" s="53"/>
      <c r="E37" s="53"/>
      <c r="F37" s="53"/>
      <c r="G37" s="53"/>
      <c r="H37" s="53"/>
      <c r="I37" s="54"/>
      <c r="J37" s="53"/>
      <c r="K37" s="55"/>
    </row>
    <row r="41" spans="1:11" x14ac:dyDescent="0.3">
      <c r="A41" s="21"/>
      <c r="B41" s="56"/>
      <c r="C41" s="57"/>
      <c r="D41" s="57"/>
      <c r="E41" s="57"/>
      <c r="F41" s="57"/>
      <c r="G41" s="57"/>
      <c r="H41" s="57"/>
      <c r="I41" s="58"/>
      <c r="J41" s="57"/>
      <c r="K41" s="59"/>
    </row>
    <row r="42" spans="1:11" ht="22.2" x14ac:dyDescent="0.3">
      <c r="A42" s="21"/>
      <c r="B42" s="22"/>
      <c r="C42" s="16" t="s">
        <v>74</v>
      </c>
      <c r="D42" s="23"/>
      <c r="E42" s="23"/>
      <c r="F42" s="23"/>
      <c r="G42" s="23"/>
      <c r="H42" s="23"/>
      <c r="I42" s="24"/>
      <c r="J42" s="23"/>
      <c r="K42" s="25"/>
    </row>
    <row r="43" spans="1:11" x14ac:dyDescent="0.3">
      <c r="A43" s="21"/>
      <c r="B43" s="22"/>
      <c r="C43" s="23"/>
      <c r="D43" s="23"/>
      <c r="E43" s="23"/>
      <c r="F43" s="23"/>
      <c r="G43" s="23"/>
      <c r="H43" s="23"/>
      <c r="I43" s="24"/>
      <c r="J43" s="23"/>
      <c r="K43" s="25"/>
    </row>
    <row r="44" spans="1:11" x14ac:dyDescent="0.3">
      <c r="A44" s="21"/>
      <c r="B44" s="22"/>
      <c r="C44" s="20" t="s">
        <v>16</v>
      </c>
      <c r="D44" s="23"/>
      <c r="E44" s="23"/>
      <c r="F44" s="23"/>
      <c r="G44" s="23"/>
      <c r="H44" s="23"/>
      <c r="I44" s="24"/>
      <c r="J44" s="23"/>
      <c r="K44" s="25"/>
    </row>
    <row r="45" spans="1:11" x14ac:dyDescent="0.3">
      <c r="A45" s="21"/>
      <c r="B45" s="22"/>
      <c r="C45" s="23"/>
      <c r="D45" s="23"/>
      <c r="E45" s="342" t="str">
        <f>E7</f>
        <v>Zateplení obvodového a střešního pláště</v>
      </c>
      <c r="F45" s="316"/>
      <c r="G45" s="316"/>
      <c r="H45" s="316"/>
      <c r="I45" s="24"/>
      <c r="J45" s="23"/>
      <c r="K45" s="25"/>
    </row>
    <row r="46" spans="1:11" x14ac:dyDescent="0.3">
      <c r="A46" s="21"/>
      <c r="B46" s="22"/>
      <c r="C46" s="20" t="s">
        <v>19</v>
      </c>
      <c r="D46" s="23"/>
      <c r="E46" s="23"/>
      <c r="F46" s="23"/>
      <c r="G46" s="23"/>
      <c r="H46" s="23"/>
      <c r="I46" s="24"/>
      <c r="J46" s="23"/>
      <c r="K46" s="25"/>
    </row>
    <row r="47" spans="1:11" x14ac:dyDescent="0.3">
      <c r="A47" s="21"/>
      <c r="B47" s="22"/>
      <c r="C47" s="23"/>
      <c r="D47" s="23"/>
      <c r="E47" s="343" t="str">
        <f>E9</f>
        <v>stav - Soupis předpokládaných stavebních prací</v>
      </c>
      <c r="F47" s="316"/>
      <c r="G47" s="316"/>
      <c r="H47" s="316"/>
      <c r="I47" s="24"/>
      <c r="J47" s="23"/>
      <c r="K47" s="25"/>
    </row>
    <row r="48" spans="1:11" x14ac:dyDescent="0.3">
      <c r="A48" s="21"/>
      <c r="B48" s="22"/>
      <c r="C48" s="23"/>
      <c r="D48" s="23"/>
      <c r="E48" s="23"/>
      <c r="F48" s="23"/>
      <c r="G48" s="23"/>
      <c r="H48" s="23"/>
      <c r="I48" s="24"/>
      <c r="J48" s="23"/>
      <c r="K48" s="25"/>
    </row>
    <row r="49" spans="1:11" x14ac:dyDescent="0.3">
      <c r="A49" s="21"/>
      <c r="B49" s="22"/>
      <c r="C49" s="20" t="s">
        <v>27</v>
      </c>
      <c r="D49" s="23"/>
      <c r="E49" s="23"/>
      <c r="F49" s="26" t="str">
        <f>F12</f>
        <v>Strakonice, Palackého náměstí 112</v>
      </c>
      <c r="G49" s="23"/>
      <c r="H49" s="23"/>
      <c r="I49" s="27" t="s">
        <v>29</v>
      </c>
      <c r="J49" s="28" t="str">
        <f>IF(J12="","",J12)</f>
        <v>31.3.2016</v>
      </c>
      <c r="K49" s="25"/>
    </row>
    <row r="50" spans="1:11" x14ac:dyDescent="0.3">
      <c r="A50" s="21"/>
      <c r="B50" s="22"/>
      <c r="C50" s="23"/>
      <c r="D50" s="23"/>
      <c r="E50" s="23"/>
      <c r="F50" s="23"/>
      <c r="G50" s="23"/>
      <c r="H50" s="23"/>
      <c r="I50" s="24"/>
      <c r="J50" s="23"/>
      <c r="K50" s="25"/>
    </row>
    <row r="51" spans="1:11" x14ac:dyDescent="0.3">
      <c r="A51" s="21"/>
      <c r="B51" s="22"/>
      <c r="C51" s="20" t="s">
        <v>32</v>
      </c>
      <c r="D51" s="23"/>
      <c r="E51" s="23"/>
      <c r="F51" s="26" t="str">
        <f>E15</f>
        <v xml:space="preserve"> </v>
      </c>
      <c r="G51" s="23"/>
      <c r="H51" s="23"/>
      <c r="I51" s="27" t="s">
        <v>43</v>
      </c>
      <c r="J51" s="26" t="str">
        <f>E21</f>
        <v xml:space="preserve"> </v>
      </c>
      <c r="K51" s="25"/>
    </row>
    <row r="52" spans="1:11" x14ac:dyDescent="0.3">
      <c r="A52" s="21"/>
      <c r="B52" s="22"/>
      <c r="C52" s="20" t="s">
        <v>39</v>
      </c>
      <c r="D52" s="23"/>
      <c r="E52" s="23"/>
      <c r="F52" s="26" t="str">
        <f>IF(E18="","",E18)</f>
        <v/>
      </c>
      <c r="G52" s="23"/>
      <c r="H52" s="23"/>
      <c r="I52" s="24"/>
      <c r="J52" s="23"/>
      <c r="K52" s="25"/>
    </row>
    <row r="53" spans="1:11" x14ac:dyDescent="0.3">
      <c r="A53" s="21"/>
      <c r="B53" s="22"/>
      <c r="C53" s="23"/>
      <c r="D53" s="23"/>
      <c r="E53" s="23"/>
      <c r="F53" s="23"/>
      <c r="G53" s="23"/>
      <c r="H53" s="23"/>
      <c r="I53" s="24"/>
      <c r="J53" s="23"/>
      <c r="K53" s="25"/>
    </row>
    <row r="54" spans="1:11" x14ac:dyDescent="0.3">
      <c r="A54" s="21"/>
      <c r="B54" s="22"/>
      <c r="C54" s="60" t="s">
        <v>75</v>
      </c>
      <c r="D54" s="44"/>
      <c r="E54" s="44"/>
      <c r="F54" s="44"/>
      <c r="G54" s="44"/>
      <c r="H54" s="44"/>
      <c r="I54" s="61"/>
      <c r="J54" s="62" t="s">
        <v>76</v>
      </c>
      <c r="K54" s="63"/>
    </row>
    <row r="55" spans="1:11" x14ac:dyDescent="0.3">
      <c r="A55" s="21"/>
      <c r="B55" s="22"/>
      <c r="C55" s="23"/>
      <c r="D55" s="23"/>
      <c r="E55" s="23"/>
      <c r="F55" s="23"/>
      <c r="G55" s="23"/>
      <c r="H55" s="23"/>
      <c r="I55" s="24"/>
      <c r="J55" s="23"/>
      <c r="K55" s="25"/>
    </row>
    <row r="56" spans="1:11" ht="16.2" x14ac:dyDescent="0.3">
      <c r="A56" s="21"/>
      <c r="B56" s="22"/>
      <c r="C56" s="64" t="s">
        <v>77</v>
      </c>
      <c r="D56" s="23"/>
      <c r="E56" s="23"/>
      <c r="F56" s="23"/>
      <c r="G56" s="23"/>
      <c r="H56" s="23"/>
      <c r="I56" s="24"/>
      <c r="J56" s="38">
        <f>J97</f>
        <v>0</v>
      </c>
      <c r="K56" s="25"/>
    </row>
    <row r="57" spans="1:11" ht="16.2" x14ac:dyDescent="0.3">
      <c r="A57" s="72"/>
      <c r="B57" s="65"/>
      <c r="C57" s="66"/>
      <c r="D57" s="67" t="s">
        <v>79</v>
      </c>
      <c r="E57" s="68"/>
      <c r="F57" s="68"/>
      <c r="G57" s="68"/>
      <c r="H57" s="68"/>
      <c r="I57" s="69"/>
      <c r="J57" s="70">
        <f>J98</f>
        <v>0</v>
      </c>
      <c r="K57" s="71"/>
    </row>
    <row r="58" spans="1:11" x14ac:dyDescent="0.3">
      <c r="A58" s="80"/>
      <c r="B58" s="73"/>
      <c r="C58" s="74"/>
      <c r="D58" s="75" t="s">
        <v>80</v>
      </c>
      <c r="E58" s="76"/>
      <c r="F58" s="76"/>
      <c r="G58" s="76"/>
      <c r="H58" s="76"/>
      <c r="I58" s="77"/>
      <c r="J58" s="78">
        <f>J99</f>
        <v>0</v>
      </c>
      <c r="K58" s="79"/>
    </row>
    <row r="59" spans="1:11" x14ac:dyDescent="0.3">
      <c r="A59" s="80"/>
      <c r="B59" s="73"/>
      <c r="C59" s="74"/>
      <c r="D59" s="75" t="s">
        <v>81</v>
      </c>
      <c r="E59" s="76"/>
      <c r="F59" s="76"/>
      <c r="G59" s="76"/>
      <c r="H59" s="76"/>
      <c r="I59" s="77"/>
      <c r="J59" s="78">
        <f>J112</f>
        <v>0</v>
      </c>
      <c r="K59" s="79"/>
    </row>
    <row r="60" spans="1:11" x14ac:dyDescent="0.3">
      <c r="A60" s="80"/>
      <c r="B60" s="73"/>
      <c r="C60" s="74"/>
      <c r="D60" s="75" t="s">
        <v>82</v>
      </c>
      <c r="E60" s="76"/>
      <c r="F60" s="76"/>
      <c r="G60" s="76"/>
      <c r="H60" s="76"/>
      <c r="I60" s="77"/>
      <c r="J60" s="78">
        <f>J119</f>
        <v>0</v>
      </c>
      <c r="K60" s="79"/>
    </row>
    <row r="61" spans="1:11" x14ac:dyDescent="0.3">
      <c r="A61" s="80"/>
      <c r="B61" s="73"/>
      <c r="C61" s="74"/>
      <c r="D61" s="75" t="s">
        <v>83</v>
      </c>
      <c r="E61" s="76"/>
      <c r="F61" s="76"/>
      <c r="G61" s="76"/>
      <c r="H61" s="76"/>
      <c r="I61" s="77"/>
      <c r="J61" s="78">
        <f>J123</f>
        <v>0</v>
      </c>
      <c r="K61" s="79"/>
    </row>
    <row r="62" spans="1:11" x14ac:dyDescent="0.3">
      <c r="A62" s="80"/>
      <c r="B62" s="73"/>
      <c r="C62" s="74"/>
      <c r="D62" s="75" t="s">
        <v>84</v>
      </c>
      <c r="E62" s="76"/>
      <c r="F62" s="76"/>
      <c r="G62" s="76"/>
      <c r="H62" s="76"/>
      <c r="I62" s="77"/>
      <c r="J62" s="78">
        <f>J269</f>
        <v>0</v>
      </c>
      <c r="K62" s="79"/>
    </row>
    <row r="63" spans="1:11" x14ac:dyDescent="0.3">
      <c r="A63" s="80"/>
      <c r="B63" s="73"/>
      <c r="C63" s="74"/>
      <c r="D63" s="75" t="s">
        <v>85</v>
      </c>
      <c r="E63" s="76"/>
      <c r="F63" s="76"/>
      <c r="G63" s="76"/>
      <c r="H63" s="76"/>
      <c r="I63" s="77"/>
      <c r="J63" s="78">
        <f>J308</f>
        <v>0</v>
      </c>
      <c r="K63" s="79"/>
    </row>
    <row r="64" spans="1:11" x14ac:dyDescent="0.3">
      <c r="A64" s="80"/>
      <c r="B64" s="73"/>
      <c r="C64" s="74"/>
      <c r="D64" s="75" t="s">
        <v>86</v>
      </c>
      <c r="E64" s="76"/>
      <c r="F64" s="76"/>
      <c r="G64" s="76"/>
      <c r="H64" s="76"/>
      <c r="I64" s="77"/>
      <c r="J64" s="78">
        <f>J318</f>
        <v>0</v>
      </c>
      <c r="K64" s="79"/>
    </row>
    <row r="65" spans="1:11" ht="16.2" x14ac:dyDescent="0.3">
      <c r="A65" s="72"/>
      <c r="B65" s="65"/>
      <c r="C65" s="66"/>
      <c r="D65" s="67" t="s">
        <v>87</v>
      </c>
      <c r="E65" s="68"/>
      <c r="F65" s="68"/>
      <c r="G65" s="68"/>
      <c r="H65" s="68"/>
      <c r="I65" s="69"/>
      <c r="J65" s="70">
        <f>J321</f>
        <v>0</v>
      </c>
      <c r="K65" s="71"/>
    </row>
    <row r="66" spans="1:11" x14ac:dyDescent="0.3">
      <c r="A66" s="80"/>
      <c r="B66" s="73"/>
      <c r="C66" s="74"/>
      <c r="D66" s="75" t="s">
        <v>88</v>
      </c>
      <c r="E66" s="76"/>
      <c r="F66" s="76"/>
      <c r="G66" s="76"/>
      <c r="H66" s="76"/>
      <c r="I66" s="77"/>
      <c r="J66" s="78">
        <f>J322</f>
        <v>0</v>
      </c>
      <c r="K66" s="79"/>
    </row>
    <row r="67" spans="1:11" x14ac:dyDescent="0.3">
      <c r="A67" s="80"/>
      <c r="B67" s="73"/>
      <c r="C67" s="74"/>
      <c r="D67" s="75" t="s">
        <v>89</v>
      </c>
      <c r="E67" s="76"/>
      <c r="F67" s="76"/>
      <c r="G67" s="76"/>
      <c r="H67" s="76"/>
      <c r="I67" s="77"/>
      <c r="J67" s="78">
        <f>J334</f>
        <v>0</v>
      </c>
      <c r="K67" s="79"/>
    </row>
    <row r="68" spans="1:11" x14ac:dyDescent="0.3">
      <c r="A68" s="80"/>
      <c r="B68" s="73"/>
      <c r="C68" s="74"/>
      <c r="D68" s="75" t="s">
        <v>90</v>
      </c>
      <c r="E68" s="76"/>
      <c r="F68" s="76"/>
      <c r="G68" s="76"/>
      <c r="H68" s="76"/>
      <c r="I68" s="77"/>
      <c r="J68" s="78">
        <f>J362</f>
        <v>0</v>
      </c>
      <c r="K68" s="79"/>
    </row>
    <row r="69" spans="1:11" x14ac:dyDescent="0.3">
      <c r="A69" s="80"/>
      <c r="B69" s="73"/>
      <c r="C69" s="74"/>
      <c r="D69" s="75" t="s">
        <v>91</v>
      </c>
      <c r="E69" s="76"/>
      <c r="F69" s="76"/>
      <c r="G69" s="76"/>
      <c r="H69" s="76"/>
      <c r="I69" s="77"/>
      <c r="J69" s="78">
        <f>J381</f>
        <v>0</v>
      </c>
      <c r="K69" s="79"/>
    </row>
    <row r="70" spans="1:11" x14ac:dyDescent="0.3">
      <c r="A70" s="80"/>
      <c r="B70" s="73"/>
      <c r="C70" s="74"/>
      <c r="D70" s="75" t="s">
        <v>92</v>
      </c>
      <c r="E70" s="76"/>
      <c r="F70" s="76"/>
      <c r="G70" s="76"/>
      <c r="H70" s="76"/>
      <c r="I70" s="77"/>
      <c r="J70" s="78">
        <f>J390</f>
        <v>0</v>
      </c>
      <c r="K70" s="79"/>
    </row>
    <row r="71" spans="1:11" x14ac:dyDescent="0.3">
      <c r="A71" s="80"/>
      <c r="B71" s="73"/>
      <c r="C71" s="74"/>
      <c r="D71" s="75" t="s">
        <v>93</v>
      </c>
      <c r="E71" s="76"/>
      <c r="F71" s="76"/>
      <c r="G71" s="76"/>
      <c r="H71" s="76"/>
      <c r="I71" s="77"/>
      <c r="J71" s="78">
        <f>J395</f>
        <v>0</v>
      </c>
      <c r="K71" s="79"/>
    </row>
    <row r="72" spans="1:11" x14ac:dyDescent="0.3">
      <c r="A72" s="80"/>
      <c r="B72" s="73"/>
      <c r="C72" s="74"/>
      <c r="D72" s="75" t="s">
        <v>94</v>
      </c>
      <c r="E72" s="76"/>
      <c r="F72" s="76"/>
      <c r="G72" s="76"/>
      <c r="H72" s="76"/>
      <c r="I72" s="77"/>
      <c r="J72" s="78">
        <f>J450</f>
        <v>0</v>
      </c>
      <c r="K72" s="79"/>
    </row>
    <row r="73" spans="1:11" x14ac:dyDescent="0.3">
      <c r="A73" s="80"/>
      <c r="B73" s="73"/>
      <c r="C73" s="74"/>
      <c r="D73" s="75" t="s">
        <v>95</v>
      </c>
      <c r="E73" s="76"/>
      <c r="F73" s="76"/>
      <c r="G73" s="76"/>
      <c r="H73" s="76"/>
      <c r="I73" s="77"/>
      <c r="J73" s="78">
        <f>J456</f>
        <v>0</v>
      </c>
      <c r="K73" s="79"/>
    </row>
    <row r="74" spans="1:11" x14ac:dyDescent="0.3">
      <c r="A74" s="80"/>
      <c r="B74" s="73"/>
      <c r="C74" s="74"/>
      <c r="D74" s="75" t="s">
        <v>96</v>
      </c>
      <c r="E74" s="76"/>
      <c r="F74" s="76"/>
      <c r="G74" s="76"/>
      <c r="H74" s="76"/>
      <c r="I74" s="77"/>
      <c r="J74" s="78">
        <f>J462</f>
        <v>0</v>
      </c>
      <c r="K74" s="79"/>
    </row>
    <row r="75" spans="1:11" x14ac:dyDescent="0.3">
      <c r="A75" s="80"/>
      <c r="B75" s="73"/>
      <c r="C75" s="74"/>
      <c r="D75" s="75" t="s">
        <v>97</v>
      </c>
      <c r="E75" s="76"/>
      <c r="F75" s="76"/>
      <c r="G75" s="76"/>
      <c r="H75" s="76"/>
      <c r="I75" s="77"/>
      <c r="J75" s="78">
        <f>J536</f>
        <v>0</v>
      </c>
      <c r="K75" s="79"/>
    </row>
    <row r="76" spans="1:11" x14ac:dyDescent="0.3">
      <c r="A76" s="80"/>
      <c r="B76" s="73"/>
      <c r="C76" s="74"/>
      <c r="D76" s="75" t="s">
        <v>98</v>
      </c>
      <c r="E76" s="76"/>
      <c r="F76" s="76"/>
      <c r="G76" s="76"/>
      <c r="H76" s="76"/>
      <c r="I76" s="77"/>
      <c r="J76" s="78">
        <f>J548</f>
        <v>0</v>
      </c>
      <c r="K76" s="79"/>
    </row>
    <row r="77" spans="1:11" x14ac:dyDescent="0.3">
      <c r="A77" s="80"/>
      <c r="B77" s="73"/>
      <c r="C77" s="74"/>
      <c r="D77" s="75" t="s">
        <v>99</v>
      </c>
      <c r="E77" s="76"/>
      <c r="F77" s="76"/>
      <c r="G77" s="76"/>
      <c r="H77" s="76"/>
      <c r="I77" s="77"/>
      <c r="J77" s="78">
        <f>J563</f>
        <v>0</v>
      </c>
      <c r="K77" s="79"/>
    </row>
    <row r="78" spans="1:11" x14ac:dyDescent="0.3">
      <c r="A78" s="21"/>
      <c r="B78" s="22"/>
      <c r="C78" s="23"/>
      <c r="D78" s="23"/>
      <c r="E78" s="23"/>
      <c r="F78" s="23"/>
      <c r="G78" s="23"/>
      <c r="H78" s="23"/>
      <c r="I78" s="24"/>
      <c r="J78" s="23"/>
      <c r="K78" s="25"/>
    </row>
    <row r="79" spans="1:11" x14ac:dyDescent="0.3">
      <c r="A79" s="21"/>
      <c r="B79" s="52"/>
      <c r="C79" s="53"/>
      <c r="D79" s="53"/>
      <c r="E79" s="53"/>
      <c r="F79" s="53"/>
      <c r="G79" s="53"/>
      <c r="H79" s="53"/>
      <c r="I79" s="54"/>
      <c r="J79" s="53"/>
      <c r="K79" s="55"/>
    </row>
    <row r="83" spans="1:11" x14ac:dyDescent="0.3">
      <c r="A83" s="21"/>
      <c r="B83" s="56"/>
      <c r="C83" s="57"/>
      <c r="D83" s="57"/>
      <c r="E83" s="57"/>
      <c r="F83" s="57"/>
      <c r="G83" s="57"/>
      <c r="H83" s="57"/>
      <c r="I83" s="58"/>
      <c r="J83" s="57"/>
      <c r="K83" s="57"/>
    </row>
    <row r="84" spans="1:11" ht="22.2" x14ac:dyDescent="0.3">
      <c r="A84" s="21"/>
      <c r="B84" s="22"/>
      <c r="C84" s="81" t="s">
        <v>100</v>
      </c>
      <c r="D84" s="21"/>
      <c r="E84" s="21"/>
      <c r="F84" s="21"/>
      <c r="G84" s="21"/>
      <c r="H84" s="21"/>
      <c r="I84" s="82"/>
      <c r="J84" s="21"/>
      <c r="K84" s="21"/>
    </row>
    <row r="85" spans="1:11" x14ac:dyDescent="0.3">
      <c r="A85" s="21"/>
      <c r="B85" s="22"/>
      <c r="C85" s="21"/>
      <c r="D85" s="21"/>
      <c r="E85" s="21"/>
      <c r="F85" s="21"/>
      <c r="G85" s="21"/>
      <c r="H85" s="21"/>
      <c r="I85" s="82"/>
      <c r="J85" s="21"/>
      <c r="K85" s="21"/>
    </row>
    <row r="86" spans="1:11" x14ac:dyDescent="0.3">
      <c r="A86" s="21"/>
      <c r="B86" s="22"/>
      <c r="C86" s="83" t="s">
        <v>16</v>
      </c>
      <c r="D86" s="21"/>
      <c r="E86" s="21"/>
      <c r="F86" s="21"/>
      <c r="G86" s="21"/>
      <c r="H86" s="21"/>
      <c r="I86" s="82"/>
      <c r="J86" s="21"/>
      <c r="K86" s="21"/>
    </row>
    <row r="87" spans="1:11" x14ac:dyDescent="0.3">
      <c r="A87" s="21"/>
      <c r="B87" s="22"/>
      <c r="C87" s="21"/>
      <c r="D87" s="21"/>
      <c r="E87" s="340" t="str">
        <f>E7</f>
        <v>Zateplení obvodového a střešního pláště</v>
      </c>
      <c r="F87" s="311"/>
      <c r="G87" s="311"/>
      <c r="H87" s="311"/>
      <c r="I87" s="82"/>
      <c r="J87" s="21"/>
      <c r="K87" s="21"/>
    </row>
    <row r="88" spans="1:11" x14ac:dyDescent="0.3">
      <c r="A88" s="21"/>
      <c r="B88" s="22"/>
      <c r="C88" s="83" t="s">
        <v>19</v>
      </c>
      <c r="D88" s="21"/>
      <c r="E88" s="21"/>
      <c r="F88" s="21"/>
      <c r="G88" s="21"/>
      <c r="H88" s="21"/>
      <c r="I88" s="82"/>
      <c r="J88" s="21"/>
      <c r="K88" s="21"/>
    </row>
    <row r="89" spans="1:11" x14ac:dyDescent="0.3">
      <c r="A89" s="21"/>
      <c r="B89" s="22"/>
      <c r="C89" s="21"/>
      <c r="D89" s="21"/>
      <c r="E89" s="327" t="str">
        <f>E9</f>
        <v>stav - Soupis předpokládaných stavebních prací</v>
      </c>
      <c r="F89" s="311"/>
      <c r="G89" s="311"/>
      <c r="H89" s="311"/>
      <c r="I89" s="82"/>
      <c r="J89" s="21"/>
      <c r="K89" s="21"/>
    </row>
    <row r="90" spans="1:11" x14ac:dyDescent="0.3">
      <c r="A90" s="21"/>
      <c r="B90" s="22"/>
      <c r="C90" s="21"/>
      <c r="D90" s="21"/>
      <c r="E90" s="21"/>
      <c r="F90" s="21"/>
      <c r="G90" s="21"/>
      <c r="H90" s="21"/>
      <c r="I90" s="82"/>
      <c r="J90" s="21"/>
      <c r="K90" s="21"/>
    </row>
    <row r="91" spans="1:11" x14ac:dyDescent="0.3">
      <c r="A91" s="21"/>
      <c r="B91" s="22"/>
      <c r="C91" s="83" t="s">
        <v>27</v>
      </c>
      <c r="D91" s="21"/>
      <c r="E91" s="21"/>
      <c r="F91" s="84" t="str">
        <f>F12</f>
        <v>Strakonice, Palackého náměstí 112</v>
      </c>
      <c r="G91" s="21"/>
      <c r="H91" s="21"/>
      <c r="I91" s="85" t="s">
        <v>29</v>
      </c>
      <c r="J91" s="86" t="str">
        <f>IF(J12="","",J12)</f>
        <v>31.3.2016</v>
      </c>
      <c r="K91" s="21"/>
    </row>
    <row r="92" spans="1:11" x14ac:dyDescent="0.3">
      <c r="A92" s="21"/>
      <c r="B92" s="22"/>
      <c r="C92" s="21"/>
      <c r="D92" s="21"/>
      <c r="E92" s="21"/>
      <c r="F92" s="21"/>
      <c r="G92" s="21"/>
      <c r="H92" s="21"/>
      <c r="I92" s="82"/>
      <c r="J92" s="21"/>
      <c r="K92" s="21"/>
    </row>
    <row r="93" spans="1:11" x14ac:dyDescent="0.3">
      <c r="A93" s="21"/>
      <c r="B93" s="22"/>
      <c r="C93" s="83" t="s">
        <v>32</v>
      </c>
      <c r="D93" s="21"/>
      <c r="E93" s="21"/>
      <c r="F93" s="84" t="str">
        <f>E15</f>
        <v xml:space="preserve"> </v>
      </c>
      <c r="G93" s="21"/>
      <c r="H93" s="21"/>
      <c r="I93" s="85" t="s">
        <v>43</v>
      </c>
      <c r="J93" s="84" t="str">
        <f>E21</f>
        <v xml:space="preserve"> </v>
      </c>
      <c r="K93" s="21"/>
    </row>
    <row r="94" spans="1:11" x14ac:dyDescent="0.3">
      <c r="A94" s="21"/>
      <c r="B94" s="22"/>
      <c r="C94" s="83" t="s">
        <v>39</v>
      </c>
      <c r="D94" s="21"/>
      <c r="E94" s="21"/>
      <c r="F94" s="84" t="str">
        <f>IF(E18="","",E18)</f>
        <v/>
      </c>
      <c r="G94" s="21"/>
      <c r="H94" s="21"/>
      <c r="I94" s="82"/>
      <c r="J94" s="21"/>
      <c r="K94" s="21"/>
    </row>
    <row r="95" spans="1:11" x14ac:dyDescent="0.3">
      <c r="A95" s="21"/>
      <c r="B95" s="22"/>
      <c r="C95" s="21"/>
      <c r="D95" s="21"/>
      <c r="E95" s="21"/>
      <c r="F95" s="21"/>
      <c r="G95" s="21"/>
      <c r="H95" s="21"/>
      <c r="I95" s="82"/>
      <c r="J95" s="21"/>
      <c r="K95" s="21"/>
    </row>
    <row r="96" spans="1:11" x14ac:dyDescent="0.3">
      <c r="A96" s="95"/>
      <c r="B96" s="87"/>
      <c r="C96" s="88" t="s">
        <v>101</v>
      </c>
      <c r="D96" s="89" t="s">
        <v>102</v>
      </c>
      <c r="E96" s="89" t="s">
        <v>103</v>
      </c>
      <c r="F96" s="89" t="s">
        <v>104</v>
      </c>
      <c r="G96" s="89" t="s">
        <v>105</v>
      </c>
      <c r="H96" s="89" t="s">
        <v>106</v>
      </c>
      <c r="I96" s="90" t="s">
        <v>107</v>
      </c>
      <c r="J96" s="89" t="s">
        <v>76</v>
      </c>
      <c r="K96" s="91" t="s">
        <v>108</v>
      </c>
    </row>
    <row r="97" spans="1:11" ht="16.2" x14ac:dyDescent="0.35">
      <c r="A97" s="21"/>
      <c r="B97" s="22"/>
      <c r="C97" s="96" t="s">
        <v>77</v>
      </c>
      <c r="D97" s="21"/>
      <c r="E97" s="21"/>
      <c r="F97" s="21"/>
      <c r="G97" s="21"/>
      <c r="H97" s="21"/>
      <c r="I97" s="82"/>
      <c r="J97" s="97">
        <f>BK97</f>
        <v>0</v>
      </c>
      <c r="K97" s="21"/>
    </row>
    <row r="98" spans="1:11" ht="16.2" x14ac:dyDescent="0.35">
      <c r="A98" s="103"/>
      <c r="B98" s="102"/>
      <c r="C98" s="103"/>
      <c r="D98" s="104" t="s">
        <v>116</v>
      </c>
      <c r="E98" s="105" t="s">
        <v>117</v>
      </c>
      <c r="F98" s="105" t="s">
        <v>118</v>
      </c>
      <c r="G98" s="103"/>
      <c r="H98" s="103"/>
      <c r="I98" s="106"/>
      <c r="J98" s="107">
        <f>BK98</f>
        <v>0</v>
      </c>
      <c r="K98" s="103"/>
    </row>
    <row r="99" spans="1:11" ht="15" x14ac:dyDescent="0.35">
      <c r="A99" s="103"/>
      <c r="B99" s="102"/>
      <c r="C99" s="103"/>
      <c r="D99" s="114" t="s">
        <v>116</v>
      </c>
      <c r="E99" s="115" t="s">
        <v>119</v>
      </c>
      <c r="F99" s="115" t="s">
        <v>122</v>
      </c>
      <c r="G99" s="103"/>
      <c r="H99" s="103"/>
      <c r="I99" s="106"/>
      <c r="J99" s="116">
        <f>BK99</f>
        <v>0</v>
      </c>
      <c r="K99" s="103"/>
    </row>
    <row r="100" spans="1:11" x14ac:dyDescent="0.3">
      <c r="A100" s="21"/>
      <c r="B100" s="117"/>
      <c r="C100" s="118" t="s">
        <v>119</v>
      </c>
      <c r="D100" s="118" t="s">
        <v>123</v>
      </c>
      <c r="E100" s="119" t="s">
        <v>124</v>
      </c>
      <c r="F100" s="120" t="s">
        <v>125</v>
      </c>
      <c r="G100" s="121" t="s">
        <v>126</v>
      </c>
      <c r="H100" s="122">
        <v>21.864999999999998</v>
      </c>
      <c r="I100" s="123"/>
      <c r="J100" s="124">
        <f>ROUND(I100*H100,2)</f>
        <v>0</v>
      </c>
      <c r="K100" s="120" t="s">
        <v>127</v>
      </c>
    </row>
    <row r="101" spans="1:11" ht="36" x14ac:dyDescent="0.3">
      <c r="A101" s="21"/>
      <c r="B101" s="22"/>
      <c r="C101" s="21"/>
      <c r="D101" s="130" t="s">
        <v>129</v>
      </c>
      <c r="E101" s="21"/>
      <c r="F101" s="131" t="s">
        <v>130</v>
      </c>
      <c r="G101" s="21"/>
      <c r="H101" s="21"/>
      <c r="I101" s="82"/>
      <c r="J101" s="21"/>
      <c r="K101" s="21"/>
    </row>
    <row r="102" spans="1:11" x14ac:dyDescent="0.3">
      <c r="A102" s="135"/>
      <c r="B102" s="134"/>
      <c r="C102" s="135"/>
      <c r="D102" s="136" t="s">
        <v>131</v>
      </c>
      <c r="E102" s="137" t="s">
        <v>22</v>
      </c>
      <c r="F102" s="138" t="s">
        <v>132</v>
      </c>
      <c r="G102" s="135"/>
      <c r="H102" s="139">
        <v>21.864999999999998</v>
      </c>
      <c r="I102" s="140"/>
      <c r="J102" s="135"/>
      <c r="K102" s="135"/>
    </row>
    <row r="103" spans="1:11" x14ac:dyDescent="0.3">
      <c r="A103" s="21"/>
      <c r="B103" s="117"/>
      <c r="C103" s="118" t="s">
        <v>9</v>
      </c>
      <c r="D103" s="118" t="s">
        <v>123</v>
      </c>
      <c r="E103" s="119" t="s">
        <v>134</v>
      </c>
      <c r="F103" s="120" t="s">
        <v>135</v>
      </c>
      <c r="G103" s="121" t="s">
        <v>126</v>
      </c>
      <c r="H103" s="122">
        <v>2.2200000000000002</v>
      </c>
      <c r="I103" s="123"/>
      <c r="J103" s="124">
        <f>ROUND(I103*H103,2)</f>
        <v>0</v>
      </c>
      <c r="K103" s="120" t="s">
        <v>127</v>
      </c>
    </row>
    <row r="104" spans="1:11" ht="36" x14ac:dyDescent="0.3">
      <c r="A104" s="21"/>
      <c r="B104" s="22"/>
      <c r="C104" s="21"/>
      <c r="D104" s="130" t="s">
        <v>129</v>
      </c>
      <c r="E104" s="21"/>
      <c r="F104" s="131" t="s">
        <v>136</v>
      </c>
      <c r="G104" s="21"/>
      <c r="H104" s="21"/>
      <c r="I104" s="82"/>
      <c r="J104" s="21"/>
      <c r="K104" s="21"/>
    </row>
    <row r="105" spans="1:11" x14ac:dyDescent="0.3">
      <c r="A105" s="135"/>
      <c r="B105" s="134"/>
      <c r="C105" s="135"/>
      <c r="D105" s="136" t="s">
        <v>131</v>
      </c>
      <c r="E105" s="137" t="s">
        <v>8</v>
      </c>
      <c r="F105" s="138" t="s">
        <v>137</v>
      </c>
      <c r="G105" s="135"/>
      <c r="H105" s="139">
        <v>2.2200000000000002</v>
      </c>
      <c r="I105" s="140"/>
      <c r="J105" s="135"/>
      <c r="K105" s="135"/>
    </row>
    <row r="106" spans="1:11" x14ac:dyDescent="0.3">
      <c r="A106" s="21"/>
      <c r="B106" s="117"/>
      <c r="C106" s="118" t="s">
        <v>138</v>
      </c>
      <c r="D106" s="118" t="s">
        <v>123</v>
      </c>
      <c r="E106" s="119" t="s">
        <v>139</v>
      </c>
      <c r="F106" s="120" t="s">
        <v>140</v>
      </c>
      <c r="G106" s="121" t="s">
        <v>141</v>
      </c>
      <c r="H106" s="122">
        <v>13.551</v>
      </c>
      <c r="I106" s="123"/>
      <c r="J106" s="124">
        <f>ROUND(I106*H106,2)</f>
        <v>0</v>
      </c>
      <c r="K106" s="120" t="s">
        <v>127</v>
      </c>
    </row>
    <row r="107" spans="1:11" ht="24" x14ac:dyDescent="0.3">
      <c r="A107" s="21"/>
      <c r="B107" s="22"/>
      <c r="C107" s="21"/>
      <c r="D107" s="130" t="s">
        <v>129</v>
      </c>
      <c r="E107" s="21"/>
      <c r="F107" s="131" t="s">
        <v>142</v>
      </c>
      <c r="G107" s="21"/>
      <c r="H107" s="21"/>
      <c r="I107" s="82"/>
      <c r="J107" s="21"/>
      <c r="K107" s="21"/>
    </row>
    <row r="108" spans="1:11" x14ac:dyDescent="0.3">
      <c r="A108" s="135"/>
      <c r="B108" s="134"/>
      <c r="C108" s="135"/>
      <c r="D108" s="136" t="s">
        <v>131</v>
      </c>
      <c r="E108" s="137" t="s">
        <v>23</v>
      </c>
      <c r="F108" s="138" t="s">
        <v>143</v>
      </c>
      <c r="G108" s="135"/>
      <c r="H108" s="139">
        <v>13.551</v>
      </c>
      <c r="I108" s="140"/>
      <c r="J108" s="135"/>
      <c r="K108" s="135"/>
    </row>
    <row r="109" spans="1:11" x14ac:dyDescent="0.3">
      <c r="A109" s="21"/>
      <c r="B109" s="117"/>
      <c r="C109" s="118" t="s">
        <v>128</v>
      </c>
      <c r="D109" s="118" t="s">
        <v>123</v>
      </c>
      <c r="E109" s="119" t="s">
        <v>144</v>
      </c>
      <c r="F109" s="120" t="s">
        <v>145</v>
      </c>
      <c r="G109" s="121" t="s">
        <v>141</v>
      </c>
      <c r="H109" s="122">
        <v>13.551</v>
      </c>
      <c r="I109" s="123"/>
      <c r="J109" s="124">
        <f>ROUND(I109*H109,2)</f>
        <v>0</v>
      </c>
      <c r="K109" s="120" t="s">
        <v>127</v>
      </c>
    </row>
    <row r="110" spans="1:11" ht="24" x14ac:dyDescent="0.3">
      <c r="A110" s="21"/>
      <c r="B110" s="22"/>
      <c r="C110" s="21"/>
      <c r="D110" s="130" t="s">
        <v>129</v>
      </c>
      <c r="E110" s="21"/>
      <c r="F110" s="131" t="s">
        <v>146</v>
      </c>
      <c r="G110" s="21"/>
      <c r="H110" s="21"/>
      <c r="I110" s="82"/>
      <c r="J110" s="21"/>
      <c r="K110" s="21"/>
    </row>
    <row r="111" spans="1:11" x14ac:dyDescent="0.3">
      <c r="A111" s="135"/>
      <c r="B111" s="134"/>
      <c r="C111" s="135"/>
      <c r="D111" s="130" t="s">
        <v>131</v>
      </c>
      <c r="E111" s="141" t="s">
        <v>8</v>
      </c>
      <c r="F111" s="142" t="s">
        <v>23</v>
      </c>
      <c r="G111" s="135"/>
      <c r="H111" s="143">
        <v>13.551</v>
      </c>
      <c r="I111" s="140"/>
      <c r="J111" s="135"/>
      <c r="K111" s="135"/>
    </row>
    <row r="112" spans="1:11" ht="15" x14ac:dyDescent="0.35">
      <c r="A112" s="103"/>
      <c r="B112" s="102"/>
      <c r="C112" s="103"/>
      <c r="D112" s="114" t="s">
        <v>116</v>
      </c>
      <c r="E112" s="115" t="s">
        <v>138</v>
      </c>
      <c r="F112" s="115" t="s">
        <v>147</v>
      </c>
      <c r="G112" s="103"/>
      <c r="H112" s="103"/>
      <c r="I112" s="106"/>
      <c r="J112" s="116">
        <f>BK112</f>
        <v>0</v>
      </c>
      <c r="K112" s="103"/>
    </row>
    <row r="113" spans="1:11" x14ac:dyDescent="0.3">
      <c r="A113" s="21"/>
      <c r="B113" s="117"/>
      <c r="C113" s="118" t="s">
        <v>148</v>
      </c>
      <c r="D113" s="118" t="s">
        <v>123</v>
      </c>
      <c r="E113" s="119" t="s">
        <v>149</v>
      </c>
      <c r="F113" s="120" t="s">
        <v>150</v>
      </c>
      <c r="G113" s="121" t="s">
        <v>126</v>
      </c>
      <c r="H113" s="122">
        <v>25.757999999999999</v>
      </c>
      <c r="I113" s="123"/>
      <c r="J113" s="124">
        <f>ROUND(I113*H113,2)</f>
        <v>0</v>
      </c>
      <c r="K113" s="120" t="s">
        <v>127</v>
      </c>
    </row>
    <row r="114" spans="1:11" ht="24" x14ac:dyDescent="0.3">
      <c r="A114" s="21"/>
      <c r="B114" s="22"/>
      <c r="C114" s="21"/>
      <c r="D114" s="130" t="s">
        <v>129</v>
      </c>
      <c r="E114" s="21"/>
      <c r="F114" s="131" t="s">
        <v>151</v>
      </c>
      <c r="G114" s="21"/>
      <c r="H114" s="21"/>
      <c r="I114" s="82"/>
      <c r="J114" s="21"/>
      <c r="K114" s="21"/>
    </row>
    <row r="115" spans="1:11" x14ac:dyDescent="0.3">
      <c r="A115" s="135"/>
      <c r="B115" s="134"/>
      <c r="C115" s="135"/>
      <c r="D115" s="136" t="s">
        <v>131</v>
      </c>
      <c r="E115" s="137" t="s">
        <v>8</v>
      </c>
      <c r="F115" s="138" t="s">
        <v>26</v>
      </c>
      <c r="G115" s="135"/>
      <c r="H115" s="139">
        <v>25.757999999999999</v>
      </c>
      <c r="I115" s="140"/>
      <c r="J115" s="135"/>
      <c r="K115" s="135"/>
    </row>
    <row r="116" spans="1:11" x14ac:dyDescent="0.3">
      <c r="A116" s="21"/>
      <c r="B116" s="117"/>
      <c r="C116" s="118" t="s">
        <v>152</v>
      </c>
      <c r="D116" s="118" t="s">
        <v>123</v>
      </c>
      <c r="E116" s="119" t="s">
        <v>153</v>
      </c>
      <c r="F116" s="120" t="s">
        <v>154</v>
      </c>
      <c r="G116" s="121" t="s">
        <v>126</v>
      </c>
      <c r="H116" s="122">
        <v>0.9</v>
      </c>
      <c r="I116" s="123"/>
      <c r="J116" s="124">
        <f>ROUND(I116*H116,2)</f>
        <v>0</v>
      </c>
      <c r="K116" s="120" t="s">
        <v>127</v>
      </c>
    </row>
    <row r="117" spans="1:11" ht="24" x14ac:dyDescent="0.3">
      <c r="A117" s="21"/>
      <c r="B117" s="22"/>
      <c r="C117" s="21"/>
      <c r="D117" s="130" t="s">
        <v>129</v>
      </c>
      <c r="E117" s="21"/>
      <c r="F117" s="131" t="s">
        <v>155</v>
      </c>
      <c r="G117" s="21"/>
      <c r="H117" s="21"/>
      <c r="I117" s="82"/>
      <c r="J117" s="21"/>
      <c r="K117" s="21"/>
    </row>
    <row r="118" spans="1:11" x14ac:dyDescent="0.3">
      <c r="A118" s="135"/>
      <c r="B118" s="134"/>
      <c r="C118" s="135"/>
      <c r="D118" s="130" t="s">
        <v>131</v>
      </c>
      <c r="E118" s="141" t="s">
        <v>14</v>
      </c>
      <c r="F118" s="142" t="s">
        <v>156</v>
      </c>
      <c r="G118" s="135"/>
      <c r="H118" s="143">
        <v>0.9</v>
      </c>
      <c r="I118" s="140"/>
      <c r="J118" s="135"/>
      <c r="K118" s="135"/>
    </row>
    <row r="119" spans="1:11" ht="15" x14ac:dyDescent="0.35">
      <c r="A119" s="103"/>
      <c r="B119" s="102"/>
      <c r="C119" s="103"/>
      <c r="D119" s="114" t="s">
        <v>116</v>
      </c>
      <c r="E119" s="115" t="s">
        <v>148</v>
      </c>
      <c r="F119" s="115" t="s">
        <v>157</v>
      </c>
      <c r="G119" s="103"/>
      <c r="H119" s="103"/>
      <c r="I119" s="106"/>
      <c r="J119" s="116">
        <f>BK119</f>
        <v>0</v>
      </c>
      <c r="K119" s="103"/>
    </row>
    <row r="120" spans="1:11" x14ac:dyDescent="0.3">
      <c r="A120" s="21"/>
      <c r="B120" s="117"/>
      <c r="C120" s="118" t="s">
        <v>158</v>
      </c>
      <c r="D120" s="118" t="s">
        <v>123</v>
      </c>
      <c r="E120" s="119" t="s">
        <v>159</v>
      </c>
      <c r="F120" s="120" t="s">
        <v>160</v>
      </c>
      <c r="G120" s="121" t="s">
        <v>126</v>
      </c>
      <c r="H120" s="122">
        <v>1.17</v>
      </c>
      <c r="I120" s="123"/>
      <c r="J120" s="124">
        <f>ROUND(I120*H120,2)</f>
        <v>0</v>
      </c>
      <c r="K120" s="120" t="s">
        <v>127</v>
      </c>
    </row>
    <row r="121" spans="1:11" x14ac:dyDescent="0.3">
      <c r="A121" s="21"/>
      <c r="B121" s="22"/>
      <c r="C121" s="21"/>
      <c r="D121" s="130" t="s">
        <v>129</v>
      </c>
      <c r="E121" s="21"/>
      <c r="F121" s="131" t="s">
        <v>161</v>
      </c>
      <c r="G121" s="21"/>
      <c r="H121" s="21"/>
      <c r="I121" s="82"/>
      <c r="J121" s="21"/>
      <c r="K121" s="21"/>
    </row>
    <row r="122" spans="1:11" x14ac:dyDescent="0.3">
      <c r="A122" s="135"/>
      <c r="B122" s="134"/>
      <c r="C122" s="135"/>
      <c r="D122" s="130" t="s">
        <v>131</v>
      </c>
      <c r="E122" s="141" t="s">
        <v>8</v>
      </c>
      <c r="F122" s="142" t="s">
        <v>162</v>
      </c>
      <c r="G122" s="135"/>
      <c r="H122" s="143">
        <v>1.17</v>
      </c>
      <c r="I122" s="140"/>
      <c r="J122" s="135"/>
      <c r="K122" s="135"/>
    </row>
    <row r="123" spans="1:11" ht="15" x14ac:dyDescent="0.35">
      <c r="A123" s="103"/>
      <c r="B123" s="102"/>
      <c r="C123" s="103"/>
      <c r="D123" s="114" t="s">
        <v>116</v>
      </c>
      <c r="E123" s="115" t="s">
        <v>152</v>
      </c>
      <c r="F123" s="115" t="s">
        <v>163</v>
      </c>
      <c r="G123" s="103"/>
      <c r="H123" s="103"/>
      <c r="I123" s="106"/>
      <c r="J123" s="116">
        <f>BK123</f>
        <v>0</v>
      </c>
      <c r="K123" s="103"/>
    </row>
    <row r="124" spans="1:11" x14ac:dyDescent="0.3">
      <c r="A124" s="21"/>
      <c r="B124" s="117"/>
      <c r="C124" s="118" t="s">
        <v>164</v>
      </c>
      <c r="D124" s="118" t="s">
        <v>123</v>
      </c>
      <c r="E124" s="119" t="s">
        <v>165</v>
      </c>
      <c r="F124" s="120" t="s">
        <v>166</v>
      </c>
      <c r="G124" s="121" t="s">
        <v>126</v>
      </c>
      <c r="H124" s="122">
        <v>0.9</v>
      </c>
      <c r="I124" s="123"/>
      <c r="J124" s="124">
        <f>ROUND(I124*H124,2)</f>
        <v>0</v>
      </c>
      <c r="K124" s="120" t="s">
        <v>127</v>
      </c>
    </row>
    <row r="125" spans="1:11" ht="24" x14ac:dyDescent="0.3">
      <c r="A125" s="21"/>
      <c r="B125" s="22"/>
      <c r="C125" s="21"/>
      <c r="D125" s="130" t="s">
        <v>129</v>
      </c>
      <c r="E125" s="21"/>
      <c r="F125" s="131" t="s">
        <v>167</v>
      </c>
      <c r="G125" s="21"/>
      <c r="H125" s="21"/>
      <c r="I125" s="82"/>
      <c r="J125" s="21"/>
      <c r="K125" s="21"/>
    </row>
    <row r="126" spans="1:11" x14ac:dyDescent="0.3">
      <c r="A126" s="135"/>
      <c r="B126" s="134"/>
      <c r="C126" s="135"/>
      <c r="D126" s="136" t="s">
        <v>131</v>
      </c>
      <c r="E126" s="137" t="s">
        <v>8</v>
      </c>
      <c r="F126" s="138" t="s">
        <v>14</v>
      </c>
      <c r="G126" s="135"/>
      <c r="H126" s="139">
        <v>0.9</v>
      </c>
      <c r="I126" s="140"/>
      <c r="J126" s="135"/>
      <c r="K126" s="135"/>
    </row>
    <row r="127" spans="1:11" x14ac:dyDescent="0.3">
      <c r="A127" s="21"/>
      <c r="B127" s="117"/>
      <c r="C127" s="118" t="s">
        <v>168</v>
      </c>
      <c r="D127" s="118" t="s">
        <v>123</v>
      </c>
      <c r="E127" s="119" t="s">
        <v>169</v>
      </c>
      <c r="F127" s="120" t="s">
        <v>170</v>
      </c>
      <c r="G127" s="121" t="s">
        <v>126</v>
      </c>
      <c r="H127" s="122">
        <v>1225.05</v>
      </c>
      <c r="I127" s="123"/>
      <c r="J127" s="124">
        <f>ROUND(I127*H127,2)</f>
        <v>0</v>
      </c>
      <c r="K127" s="120" t="s">
        <v>127</v>
      </c>
    </row>
    <row r="128" spans="1:11" ht="24" x14ac:dyDescent="0.3">
      <c r="A128" s="21"/>
      <c r="B128" s="22"/>
      <c r="C128" s="21"/>
      <c r="D128" s="130" t="s">
        <v>129</v>
      </c>
      <c r="E128" s="21"/>
      <c r="F128" s="131" t="s">
        <v>171</v>
      </c>
      <c r="G128" s="21"/>
      <c r="H128" s="21"/>
      <c r="I128" s="82"/>
      <c r="J128" s="21"/>
      <c r="K128" s="21"/>
    </row>
    <row r="129" spans="1:11" x14ac:dyDescent="0.3">
      <c r="A129" s="135"/>
      <c r="B129" s="134"/>
      <c r="C129" s="135"/>
      <c r="D129" s="136" t="s">
        <v>131</v>
      </c>
      <c r="E129" s="137" t="s">
        <v>8</v>
      </c>
      <c r="F129" s="138" t="s">
        <v>172</v>
      </c>
      <c r="G129" s="135"/>
      <c r="H129" s="139">
        <v>1225.05</v>
      </c>
      <c r="I129" s="140"/>
      <c r="J129" s="135"/>
      <c r="K129" s="135"/>
    </row>
    <row r="130" spans="1:11" x14ac:dyDescent="0.3">
      <c r="A130" s="21"/>
      <c r="B130" s="117"/>
      <c r="C130" s="118" t="s">
        <v>173</v>
      </c>
      <c r="D130" s="118" t="s">
        <v>123</v>
      </c>
      <c r="E130" s="119" t="s">
        <v>174</v>
      </c>
      <c r="F130" s="120" t="s">
        <v>175</v>
      </c>
      <c r="G130" s="121" t="s">
        <v>126</v>
      </c>
      <c r="H130" s="122">
        <v>32.396000000000001</v>
      </c>
      <c r="I130" s="123"/>
      <c r="J130" s="124">
        <f>ROUND(I130*H130,2)</f>
        <v>0</v>
      </c>
      <c r="K130" s="120" t="s">
        <v>127</v>
      </c>
    </row>
    <row r="131" spans="1:11" ht="24" x14ac:dyDescent="0.3">
      <c r="A131" s="21"/>
      <c r="B131" s="22"/>
      <c r="C131" s="21"/>
      <c r="D131" s="130" t="s">
        <v>129</v>
      </c>
      <c r="E131" s="21"/>
      <c r="F131" s="131" t="s">
        <v>176</v>
      </c>
      <c r="G131" s="21"/>
      <c r="H131" s="21"/>
      <c r="I131" s="82"/>
      <c r="J131" s="21"/>
      <c r="K131" s="21"/>
    </row>
    <row r="132" spans="1:11" x14ac:dyDescent="0.3">
      <c r="A132" s="135"/>
      <c r="B132" s="134"/>
      <c r="C132" s="135"/>
      <c r="D132" s="136" t="s">
        <v>131</v>
      </c>
      <c r="E132" s="137" t="s">
        <v>8</v>
      </c>
      <c r="F132" s="138" t="s">
        <v>7</v>
      </c>
      <c r="G132" s="135"/>
      <c r="H132" s="139">
        <v>32.396000000000001</v>
      </c>
      <c r="I132" s="140"/>
      <c r="J132" s="135"/>
      <c r="K132" s="135"/>
    </row>
    <row r="133" spans="1:11" x14ac:dyDescent="0.3">
      <c r="A133" s="21"/>
      <c r="B133" s="117"/>
      <c r="C133" s="118" t="s">
        <v>177</v>
      </c>
      <c r="D133" s="118" t="s">
        <v>123</v>
      </c>
      <c r="E133" s="119" t="s">
        <v>178</v>
      </c>
      <c r="F133" s="120" t="s">
        <v>179</v>
      </c>
      <c r="G133" s="121" t="s">
        <v>126</v>
      </c>
      <c r="H133" s="122">
        <v>62.715000000000003</v>
      </c>
      <c r="I133" s="123"/>
      <c r="J133" s="124">
        <f>ROUND(I133*H133,2)</f>
        <v>0</v>
      </c>
      <c r="K133" s="120" t="s">
        <v>127</v>
      </c>
    </row>
    <row r="134" spans="1:11" ht="24" x14ac:dyDescent="0.3">
      <c r="A134" s="21"/>
      <c r="B134" s="22"/>
      <c r="C134" s="21"/>
      <c r="D134" s="130" t="s">
        <v>129</v>
      </c>
      <c r="E134" s="21"/>
      <c r="F134" s="131" t="s">
        <v>180</v>
      </c>
      <c r="G134" s="21"/>
      <c r="H134" s="21"/>
      <c r="I134" s="82"/>
      <c r="J134" s="21"/>
      <c r="K134" s="21"/>
    </row>
    <row r="135" spans="1:11" x14ac:dyDescent="0.3">
      <c r="A135" s="135"/>
      <c r="B135" s="134"/>
      <c r="C135" s="135"/>
      <c r="D135" s="136" t="s">
        <v>131</v>
      </c>
      <c r="E135" s="137" t="s">
        <v>8</v>
      </c>
      <c r="F135" s="138" t="s">
        <v>181</v>
      </c>
      <c r="G135" s="135"/>
      <c r="H135" s="139">
        <v>62.715000000000003</v>
      </c>
      <c r="I135" s="140"/>
      <c r="J135" s="135"/>
      <c r="K135" s="135"/>
    </row>
    <row r="136" spans="1:11" x14ac:dyDescent="0.3">
      <c r="A136" s="21"/>
      <c r="B136" s="117"/>
      <c r="C136" s="144" t="s">
        <v>182</v>
      </c>
      <c r="D136" s="144" t="s">
        <v>183</v>
      </c>
      <c r="E136" s="145" t="s">
        <v>184</v>
      </c>
      <c r="F136" s="146" t="s">
        <v>185</v>
      </c>
      <c r="G136" s="147" t="s">
        <v>126</v>
      </c>
      <c r="H136" s="148">
        <v>41.661999999999999</v>
      </c>
      <c r="I136" s="149"/>
      <c r="J136" s="150">
        <f>ROUND(I136*H136,2)</f>
        <v>0</v>
      </c>
      <c r="K136" s="146" t="s">
        <v>127</v>
      </c>
    </row>
    <row r="137" spans="1:11" x14ac:dyDescent="0.3">
      <c r="A137" s="21"/>
      <c r="B137" s="22"/>
      <c r="C137" s="21"/>
      <c r="D137" s="130" t="s">
        <v>129</v>
      </c>
      <c r="E137" s="21"/>
      <c r="F137" s="131" t="s">
        <v>186</v>
      </c>
      <c r="G137" s="21"/>
      <c r="H137" s="21"/>
      <c r="I137" s="82"/>
      <c r="J137" s="21"/>
      <c r="K137" s="21"/>
    </row>
    <row r="138" spans="1:11" ht="24" x14ac:dyDescent="0.3">
      <c r="A138" s="21"/>
      <c r="B138" s="22"/>
      <c r="C138" s="21"/>
      <c r="D138" s="130" t="s">
        <v>187</v>
      </c>
      <c r="E138" s="21"/>
      <c r="F138" s="151" t="s">
        <v>188</v>
      </c>
      <c r="G138" s="21"/>
      <c r="H138" s="21"/>
      <c r="I138" s="82"/>
      <c r="J138" s="21"/>
      <c r="K138" s="21"/>
    </row>
    <row r="139" spans="1:11" x14ac:dyDescent="0.3">
      <c r="A139" s="135"/>
      <c r="B139" s="134"/>
      <c r="C139" s="135"/>
      <c r="D139" s="136" t="s">
        <v>131</v>
      </c>
      <c r="E139" s="137" t="s">
        <v>8</v>
      </c>
      <c r="F139" s="138" t="s">
        <v>189</v>
      </c>
      <c r="G139" s="135"/>
      <c r="H139" s="139">
        <v>41.661999999999999</v>
      </c>
      <c r="I139" s="140"/>
      <c r="J139" s="135"/>
      <c r="K139" s="135"/>
    </row>
    <row r="140" spans="1:11" x14ac:dyDescent="0.3">
      <c r="A140" s="21"/>
      <c r="B140" s="117"/>
      <c r="C140" s="144" t="s">
        <v>190</v>
      </c>
      <c r="D140" s="144" t="s">
        <v>183</v>
      </c>
      <c r="E140" s="145" t="s">
        <v>191</v>
      </c>
      <c r="F140" s="146" t="s">
        <v>192</v>
      </c>
      <c r="G140" s="147" t="s">
        <v>126</v>
      </c>
      <c r="H140" s="148">
        <v>22.306999999999999</v>
      </c>
      <c r="I140" s="149"/>
      <c r="J140" s="150">
        <f>ROUND(I140*H140,2)</f>
        <v>0</v>
      </c>
      <c r="K140" s="146" t="s">
        <v>127</v>
      </c>
    </row>
    <row r="141" spans="1:11" ht="48" x14ac:dyDescent="0.3">
      <c r="A141" s="21"/>
      <c r="B141" s="22"/>
      <c r="C141" s="21"/>
      <c r="D141" s="130" t="s">
        <v>129</v>
      </c>
      <c r="E141" s="21"/>
      <c r="F141" s="131" t="s">
        <v>193</v>
      </c>
      <c r="G141" s="21"/>
      <c r="H141" s="21"/>
      <c r="I141" s="82"/>
      <c r="J141" s="21"/>
      <c r="K141" s="21"/>
    </row>
    <row r="142" spans="1:11" ht="24" x14ac:dyDescent="0.3">
      <c r="A142" s="21"/>
      <c r="B142" s="22"/>
      <c r="C142" s="21"/>
      <c r="D142" s="130" t="s">
        <v>187</v>
      </c>
      <c r="E142" s="21"/>
      <c r="F142" s="151" t="s">
        <v>194</v>
      </c>
      <c r="G142" s="21"/>
      <c r="H142" s="21"/>
      <c r="I142" s="82"/>
      <c r="J142" s="21"/>
      <c r="K142" s="21"/>
    </row>
    <row r="143" spans="1:11" x14ac:dyDescent="0.3">
      <c r="A143" s="135"/>
      <c r="B143" s="134"/>
      <c r="C143" s="135"/>
      <c r="D143" s="136" t="s">
        <v>131</v>
      </c>
      <c r="E143" s="137" t="s">
        <v>8</v>
      </c>
      <c r="F143" s="138" t="s">
        <v>195</v>
      </c>
      <c r="G143" s="135"/>
      <c r="H143" s="139">
        <v>22.306999999999999</v>
      </c>
      <c r="I143" s="140"/>
      <c r="J143" s="135"/>
      <c r="K143" s="135"/>
    </row>
    <row r="144" spans="1:11" x14ac:dyDescent="0.3">
      <c r="A144" s="21"/>
      <c r="B144" s="117"/>
      <c r="C144" s="118" t="s">
        <v>196</v>
      </c>
      <c r="D144" s="118" t="s">
        <v>123</v>
      </c>
      <c r="E144" s="119" t="s">
        <v>197</v>
      </c>
      <c r="F144" s="120" t="s">
        <v>198</v>
      </c>
      <c r="G144" s="121" t="s">
        <v>126</v>
      </c>
      <c r="H144" s="122">
        <v>462.23700000000002</v>
      </c>
      <c r="I144" s="123"/>
      <c r="J144" s="124">
        <f>ROUND(I144*H144,2)</f>
        <v>0</v>
      </c>
      <c r="K144" s="120" t="s">
        <v>127</v>
      </c>
    </row>
    <row r="145" spans="1:11" ht="24" x14ac:dyDescent="0.3">
      <c r="A145" s="21"/>
      <c r="B145" s="22"/>
      <c r="C145" s="21"/>
      <c r="D145" s="130" t="s">
        <v>129</v>
      </c>
      <c r="E145" s="21"/>
      <c r="F145" s="131" t="s">
        <v>199</v>
      </c>
      <c r="G145" s="21"/>
      <c r="H145" s="21"/>
      <c r="I145" s="82"/>
      <c r="J145" s="21"/>
      <c r="K145" s="21"/>
    </row>
    <row r="146" spans="1:11" x14ac:dyDescent="0.3">
      <c r="A146" s="135"/>
      <c r="B146" s="134"/>
      <c r="C146" s="135"/>
      <c r="D146" s="136" t="s">
        <v>131</v>
      </c>
      <c r="E146" s="137" t="s">
        <v>8</v>
      </c>
      <c r="F146" s="138" t="s">
        <v>200</v>
      </c>
      <c r="G146" s="135"/>
      <c r="H146" s="139">
        <v>462.23700000000002</v>
      </c>
      <c r="I146" s="140"/>
      <c r="J146" s="135"/>
      <c r="K146" s="135"/>
    </row>
    <row r="147" spans="1:11" x14ac:dyDescent="0.3">
      <c r="A147" s="21"/>
      <c r="B147" s="117"/>
      <c r="C147" s="144" t="s">
        <v>201</v>
      </c>
      <c r="D147" s="144" t="s">
        <v>183</v>
      </c>
      <c r="E147" s="145" t="s">
        <v>202</v>
      </c>
      <c r="F147" s="146" t="s">
        <v>203</v>
      </c>
      <c r="G147" s="147" t="s">
        <v>126</v>
      </c>
      <c r="H147" s="148">
        <v>436.726</v>
      </c>
      <c r="I147" s="149"/>
      <c r="J147" s="150">
        <f>ROUND(I147*H147,2)</f>
        <v>0</v>
      </c>
      <c r="K147" s="146" t="s">
        <v>127</v>
      </c>
    </row>
    <row r="148" spans="1:11" x14ac:dyDescent="0.3">
      <c r="A148" s="21"/>
      <c r="B148" s="22"/>
      <c r="C148" s="21"/>
      <c r="D148" s="130" t="s">
        <v>129</v>
      </c>
      <c r="E148" s="21"/>
      <c r="F148" s="131" t="s">
        <v>204</v>
      </c>
      <c r="G148" s="21"/>
      <c r="H148" s="21"/>
      <c r="I148" s="82"/>
      <c r="J148" s="21"/>
      <c r="K148" s="21"/>
    </row>
    <row r="149" spans="1:11" ht="24" x14ac:dyDescent="0.3">
      <c r="A149" s="21"/>
      <c r="B149" s="22"/>
      <c r="C149" s="21"/>
      <c r="D149" s="130" t="s">
        <v>187</v>
      </c>
      <c r="E149" s="21"/>
      <c r="F149" s="151" t="s">
        <v>188</v>
      </c>
      <c r="G149" s="21"/>
      <c r="H149" s="21"/>
      <c r="I149" s="82"/>
      <c r="J149" s="21"/>
      <c r="K149" s="21"/>
    </row>
    <row r="150" spans="1:11" x14ac:dyDescent="0.3">
      <c r="A150" s="135"/>
      <c r="B150" s="134"/>
      <c r="C150" s="135"/>
      <c r="D150" s="136" t="s">
        <v>131</v>
      </c>
      <c r="E150" s="137" t="s">
        <v>8</v>
      </c>
      <c r="F150" s="138" t="s">
        <v>205</v>
      </c>
      <c r="G150" s="135"/>
      <c r="H150" s="139">
        <v>436.726</v>
      </c>
      <c r="I150" s="140"/>
      <c r="J150" s="135"/>
      <c r="K150" s="135"/>
    </row>
    <row r="151" spans="1:11" x14ac:dyDescent="0.3">
      <c r="A151" s="21"/>
      <c r="B151" s="117"/>
      <c r="C151" s="144" t="s">
        <v>206</v>
      </c>
      <c r="D151" s="144" t="s">
        <v>183</v>
      </c>
      <c r="E151" s="145" t="s">
        <v>207</v>
      </c>
      <c r="F151" s="146" t="s">
        <v>208</v>
      </c>
      <c r="G151" s="147" t="s">
        <v>126</v>
      </c>
      <c r="H151" s="148">
        <v>34.755000000000003</v>
      </c>
      <c r="I151" s="149"/>
      <c r="J151" s="150">
        <f>ROUND(I151*H151,2)</f>
        <v>0</v>
      </c>
      <c r="K151" s="146" t="s">
        <v>127</v>
      </c>
    </row>
    <row r="152" spans="1:11" ht="24" x14ac:dyDescent="0.3">
      <c r="A152" s="21"/>
      <c r="B152" s="22"/>
      <c r="C152" s="21"/>
      <c r="D152" s="130" t="s">
        <v>129</v>
      </c>
      <c r="E152" s="21"/>
      <c r="F152" s="131" t="s">
        <v>209</v>
      </c>
      <c r="G152" s="21"/>
      <c r="H152" s="21"/>
      <c r="I152" s="82"/>
      <c r="J152" s="21"/>
      <c r="K152" s="21"/>
    </row>
    <row r="153" spans="1:11" x14ac:dyDescent="0.3">
      <c r="A153" s="135"/>
      <c r="B153" s="134"/>
      <c r="C153" s="135"/>
      <c r="D153" s="136" t="s">
        <v>131</v>
      </c>
      <c r="E153" s="137" t="s">
        <v>8</v>
      </c>
      <c r="F153" s="138" t="s">
        <v>210</v>
      </c>
      <c r="G153" s="135"/>
      <c r="H153" s="139">
        <v>34.755000000000003</v>
      </c>
      <c r="I153" s="140"/>
      <c r="J153" s="135"/>
      <c r="K153" s="135"/>
    </row>
    <row r="154" spans="1:11" x14ac:dyDescent="0.3">
      <c r="A154" s="21"/>
      <c r="B154" s="117"/>
      <c r="C154" s="118" t="s">
        <v>211</v>
      </c>
      <c r="D154" s="118" t="s">
        <v>123</v>
      </c>
      <c r="E154" s="119" t="s">
        <v>212</v>
      </c>
      <c r="F154" s="120" t="s">
        <v>213</v>
      </c>
      <c r="G154" s="121" t="s">
        <v>126</v>
      </c>
      <c r="H154" s="122">
        <v>503.08199999999999</v>
      </c>
      <c r="I154" s="123"/>
      <c r="J154" s="124">
        <f>ROUND(I154*H154,2)</f>
        <v>0</v>
      </c>
      <c r="K154" s="120" t="s">
        <v>127</v>
      </c>
    </row>
    <row r="155" spans="1:11" ht="24" x14ac:dyDescent="0.3">
      <c r="A155" s="21"/>
      <c r="B155" s="22"/>
      <c r="C155" s="21"/>
      <c r="D155" s="130" t="s">
        <v>129</v>
      </c>
      <c r="E155" s="21"/>
      <c r="F155" s="131" t="s">
        <v>214</v>
      </c>
      <c r="G155" s="21"/>
      <c r="H155" s="21"/>
      <c r="I155" s="82"/>
      <c r="J155" s="21"/>
      <c r="K155" s="21"/>
    </row>
    <row r="156" spans="1:11" x14ac:dyDescent="0.3">
      <c r="A156" s="135"/>
      <c r="B156" s="134"/>
      <c r="C156" s="135"/>
      <c r="D156" s="136" t="s">
        <v>131</v>
      </c>
      <c r="E156" s="137" t="s">
        <v>8</v>
      </c>
      <c r="F156" s="138" t="s">
        <v>215</v>
      </c>
      <c r="G156" s="135"/>
      <c r="H156" s="139">
        <v>503.08199999999999</v>
      </c>
      <c r="I156" s="140"/>
      <c r="J156" s="135"/>
      <c r="K156" s="135"/>
    </row>
    <row r="157" spans="1:11" x14ac:dyDescent="0.3">
      <c r="A157" s="21"/>
      <c r="B157" s="117"/>
      <c r="C157" s="118" t="s">
        <v>216</v>
      </c>
      <c r="D157" s="118" t="s">
        <v>123</v>
      </c>
      <c r="E157" s="119" t="s">
        <v>217</v>
      </c>
      <c r="F157" s="120" t="s">
        <v>218</v>
      </c>
      <c r="G157" s="121" t="s">
        <v>219</v>
      </c>
      <c r="H157" s="122">
        <v>833.3</v>
      </c>
      <c r="I157" s="123"/>
      <c r="J157" s="124">
        <f>ROUND(I157*H157,2)</f>
        <v>0</v>
      </c>
      <c r="K157" s="120" t="s">
        <v>127</v>
      </c>
    </row>
    <row r="158" spans="1:11" x14ac:dyDescent="0.3">
      <c r="A158" s="21"/>
      <c r="B158" s="22"/>
      <c r="C158" s="21"/>
      <c r="D158" s="130" t="s">
        <v>129</v>
      </c>
      <c r="E158" s="21"/>
      <c r="F158" s="131" t="s">
        <v>220</v>
      </c>
      <c r="G158" s="21"/>
      <c r="H158" s="21"/>
      <c r="I158" s="82"/>
      <c r="J158" s="21"/>
      <c r="K158" s="21"/>
    </row>
    <row r="159" spans="1:11" x14ac:dyDescent="0.3">
      <c r="A159" s="153"/>
      <c r="B159" s="152"/>
      <c r="C159" s="153"/>
      <c r="D159" s="130" t="s">
        <v>131</v>
      </c>
      <c r="E159" s="154" t="s">
        <v>8</v>
      </c>
      <c r="F159" s="155" t="s">
        <v>221</v>
      </c>
      <c r="G159" s="153"/>
      <c r="H159" s="154" t="s">
        <v>8</v>
      </c>
      <c r="I159" s="156"/>
      <c r="J159" s="153"/>
      <c r="K159" s="153"/>
    </row>
    <row r="160" spans="1:11" x14ac:dyDescent="0.3">
      <c r="A160" s="135"/>
      <c r="B160" s="134"/>
      <c r="C160" s="135"/>
      <c r="D160" s="130" t="s">
        <v>131</v>
      </c>
      <c r="E160" s="141" t="s">
        <v>8</v>
      </c>
      <c r="F160" s="142" t="s">
        <v>222</v>
      </c>
      <c r="G160" s="135"/>
      <c r="H160" s="143">
        <v>117.4</v>
      </c>
      <c r="I160" s="140"/>
      <c r="J160" s="135"/>
      <c r="K160" s="135"/>
    </row>
    <row r="161" spans="1:11" x14ac:dyDescent="0.3">
      <c r="A161" s="135"/>
      <c r="B161" s="134"/>
      <c r="C161" s="135"/>
      <c r="D161" s="130" t="s">
        <v>131</v>
      </c>
      <c r="E161" s="141" t="s">
        <v>8</v>
      </c>
      <c r="F161" s="142" t="s">
        <v>223</v>
      </c>
      <c r="G161" s="135"/>
      <c r="H161" s="143">
        <v>198.5</v>
      </c>
      <c r="I161" s="140"/>
      <c r="J161" s="135"/>
      <c r="K161" s="135"/>
    </row>
    <row r="162" spans="1:11" x14ac:dyDescent="0.3">
      <c r="A162" s="158"/>
      <c r="B162" s="157"/>
      <c r="C162" s="158"/>
      <c r="D162" s="130" t="s">
        <v>131</v>
      </c>
      <c r="E162" s="159" t="s">
        <v>51</v>
      </c>
      <c r="F162" s="160" t="s">
        <v>224</v>
      </c>
      <c r="G162" s="158"/>
      <c r="H162" s="161">
        <v>315.89999999999998</v>
      </c>
      <c r="I162" s="162"/>
      <c r="J162" s="158"/>
      <c r="K162" s="158"/>
    </row>
    <row r="163" spans="1:11" x14ac:dyDescent="0.3">
      <c r="A163" s="153"/>
      <c r="B163" s="152"/>
      <c r="C163" s="153"/>
      <c r="D163" s="130" t="s">
        <v>131</v>
      </c>
      <c r="E163" s="154" t="s">
        <v>8</v>
      </c>
      <c r="F163" s="155" t="s">
        <v>225</v>
      </c>
      <c r="G163" s="153"/>
      <c r="H163" s="154" t="s">
        <v>8</v>
      </c>
      <c r="I163" s="156"/>
      <c r="J163" s="153"/>
      <c r="K163" s="153"/>
    </row>
    <row r="164" spans="1:11" x14ac:dyDescent="0.3">
      <c r="A164" s="135"/>
      <c r="B164" s="134"/>
      <c r="C164" s="135"/>
      <c r="D164" s="130" t="s">
        <v>131</v>
      </c>
      <c r="E164" s="141" t="s">
        <v>8</v>
      </c>
      <c r="F164" s="142" t="s">
        <v>226</v>
      </c>
      <c r="G164" s="135"/>
      <c r="H164" s="143">
        <v>272.3</v>
      </c>
      <c r="I164" s="140"/>
      <c r="J164" s="135"/>
      <c r="K164" s="135"/>
    </row>
    <row r="165" spans="1:11" x14ac:dyDescent="0.3">
      <c r="A165" s="158"/>
      <c r="B165" s="157"/>
      <c r="C165" s="158"/>
      <c r="D165" s="130" t="s">
        <v>131</v>
      </c>
      <c r="E165" s="159" t="s">
        <v>53</v>
      </c>
      <c r="F165" s="160" t="s">
        <v>224</v>
      </c>
      <c r="G165" s="158"/>
      <c r="H165" s="161">
        <v>272.3</v>
      </c>
      <c r="I165" s="162"/>
      <c r="J165" s="158"/>
      <c r="K165" s="158"/>
    </row>
    <row r="166" spans="1:11" x14ac:dyDescent="0.3">
      <c r="A166" s="135"/>
      <c r="B166" s="134"/>
      <c r="C166" s="135"/>
      <c r="D166" s="130" t="s">
        <v>131</v>
      </c>
      <c r="E166" s="141" t="s">
        <v>54</v>
      </c>
      <c r="F166" s="142" t="s">
        <v>227</v>
      </c>
      <c r="G166" s="135"/>
      <c r="H166" s="143">
        <v>77.099999999999994</v>
      </c>
      <c r="I166" s="140"/>
      <c r="J166" s="135"/>
      <c r="K166" s="135"/>
    </row>
    <row r="167" spans="1:11" x14ac:dyDescent="0.3">
      <c r="A167" s="135"/>
      <c r="B167" s="134"/>
      <c r="C167" s="135"/>
      <c r="D167" s="130" t="s">
        <v>131</v>
      </c>
      <c r="E167" s="141" t="s">
        <v>58</v>
      </c>
      <c r="F167" s="142" t="s">
        <v>228</v>
      </c>
      <c r="G167" s="135"/>
      <c r="H167" s="143">
        <v>50.4</v>
      </c>
      <c r="I167" s="140"/>
      <c r="J167" s="135"/>
      <c r="K167" s="135"/>
    </row>
    <row r="168" spans="1:11" x14ac:dyDescent="0.3">
      <c r="A168" s="135"/>
      <c r="B168" s="134"/>
      <c r="C168" s="135"/>
      <c r="D168" s="130" t="s">
        <v>131</v>
      </c>
      <c r="E168" s="141" t="s">
        <v>61</v>
      </c>
      <c r="F168" s="142" t="s">
        <v>229</v>
      </c>
      <c r="G168" s="135"/>
      <c r="H168" s="143">
        <v>81</v>
      </c>
      <c r="I168" s="140"/>
      <c r="J168" s="135"/>
      <c r="K168" s="135"/>
    </row>
    <row r="169" spans="1:11" x14ac:dyDescent="0.3">
      <c r="A169" s="135"/>
      <c r="B169" s="134"/>
      <c r="C169" s="135"/>
      <c r="D169" s="130" t="s">
        <v>131</v>
      </c>
      <c r="E169" s="141" t="s">
        <v>8</v>
      </c>
      <c r="F169" s="142" t="s">
        <v>230</v>
      </c>
      <c r="G169" s="135"/>
      <c r="H169" s="143">
        <v>36.6</v>
      </c>
      <c r="I169" s="140"/>
      <c r="J169" s="135"/>
      <c r="K169" s="135"/>
    </row>
    <row r="170" spans="1:11" x14ac:dyDescent="0.3">
      <c r="A170" s="164"/>
      <c r="B170" s="163"/>
      <c r="C170" s="164"/>
      <c r="D170" s="136" t="s">
        <v>131</v>
      </c>
      <c r="E170" s="165" t="s">
        <v>8</v>
      </c>
      <c r="F170" s="166" t="s">
        <v>231</v>
      </c>
      <c r="G170" s="164"/>
      <c r="H170" s="167">
        <v>833.3</v>
      </c>
      <c r="I170" s="168"/>
      <c r="J170" s="164"/>
      <c r="K170" s="164"/>
    </row>
    <row r="171" spans="1:11" x14ac:dyDescent="0.3">
      <c r="A171" s="21"/>
      <c r="B171" s="117"/>
      <c r="C171" s="144" t="s">
        <v>232</v>
      </c>
      <c r="D171" s="144" t="s">
        <v>183</v>
      </c>
      <c r="E171" s="145" t="s">
        <v>233</v>
      </c>
      <c r="F171" s="146" t="s">
        <v>234</v>
      </c>
      <c r="G171" s="147" t="s">
        <v>219</v>
      </c>
      <c r="H171" s="148">
        <v>331.69499999999999</v>
      </c>
      <c r="I171" s="149"/>
      <c r="J171" s="150">
        <f>ROUND(I171*H171,2)</f>
        <v>0</v>
      </c>
      <c r="K171" s="146" t="s">
        <v>127</v>
      </c>
    </row>
    <row r="172" spans="1:11" ht="24" x14ac:dyDescent="0.3">
      <c r="A172" s="21"/>
      <c r="B172" s="22"/>
      <c r="C172" s="21"/>
      <c r="D172" s="130" t="s">
        <v>129</v>
      </c>
      <c r="E172" s="21"/>
      <c r="F172" s="131" t="s">
        <v>235</v>
      </c>
      <c r="G172" s="21"/>
      <c r="H172" s="21"/>
      <c r="I172" s="82"/>
      <c r="J172" s="21"/>
      <c r="K172" s="21"/>
    </row>
    <row r="173" spans="1:11" x14ac:dyDescent="0.3">
      <c r="A173" s="135"/>
      <c r="B173" s="134"/>
      <c r="C173" s="135"/>
      <c r="D173" s="136" t="s">
        <v>131</v>
      </c>
      <c r="E173" s="137" t="s">
        <v>8</v>
      </c>
      <c r="F173" s="138" t="s">
        <v>236</v>
      </c>
      <c r="G173" s="135"/>
      <c r="H173" s="139">
        <v>331.69499999999999</v>
      </c>
      <c r="I173" s="140"/>
      <c r="J173" s="135"/>
      <c r="K173" s="135"/>
    </row>
    <row r="174" spans="1:11" x14ac:dyDescent="0.3">
      <c r="A174" s="21"/>
      <c r="B174" s="117"/>
      <c r="C174" s="144" t="s">
        <v>237</v>
      </c>
      <c r="D174" s="144" t="s">
        <v>183</v>
      </c>
      <c r="E174" s="145" t="s">
        <v>238</v>
      </c>
      <c r="F174" s="146" t="s">
        <v>239</v>
      </c>
      <c r="G174" s="147" t="s">
        <v>219</v>
      </c>
      <c r="H174" s="148">
        <v>25.62</v>
      </c>
      <c r="I174" s="149"/>
      <c r="J174" s="150">
        <f>ROUND(I174*H174,2)</f>
        <v>0</v>
      </c>
      <c r="K174" s="146" t="s">
        <v>127</v>
      </c>
    </row>
    <row r="175" spans="1:11" ht="24" x14ac:dyDescent="0.3">
      <c r="A175" s="21"/>
      <c r="B175" s="22"/>
      <c r="C175" s="21"/>
      <c r="D175" s="130" t="s">
        <v>129</v>
      </c>
      <c r="E175" s="21"/>
      <c r="F175" s="131" t="s">
        <v>240</v>
      </c>
      <c r="G175" s="21"/>
      <c r="H175" s="21"/>
      <c r="I175" s="82"/>
      <c r="J175" s="21"/>
      <c r="K175" s="21"/>
    </row>
    <row r="176" spans="1:11" x14ac:dyDescent="0.3">
      <c r="A176" s="135"/>
      <c r="B176" s="134"/>
      <c r="C176" s="135"/>
      <c r="D176" s="136" t="s">
        <v>131</v>
      </c>
      <c r="E176" s="137" t="s">
        <v>8</v>
      </c>
      <c r="F176" s="138" t="s">
        <v>241</v>
      </c>
      <c r="G176" s="135"/>
      <c r="H176" s="139">
        <v>25.62</v>
      </c>
      <c r="I176" s="140"/>
      <c r="J176" s="135"/>
      <c r="K176" s="135"/>
    </row>
    <row r="177" spans="1:11" x14ac:dyDescent="0.3">
      <c r="A177" s="21"/>
      <c r="B177" s="117"/>
      <c r="C177" s="144" t="s">
        <v>242</v>
      </c>
      <c r="D177" s="144" t="s">
        <v>183</v>
      </c>
      <c r="E177" s="145" t="s">
        <v>243</v>
      </c>
      <c r="F177" s="146" t="s">
        <v>244</v>
      </c>
      <c r="G177" s="147" t="s">
        <v>219</v>
      </c>
      <c r="H177" s="148">
        <v>12.81</v>
      </c>
      <c r="I177" s="149"/>
      <c r="J177" s="150">
        <f>ROUND(I177*H177,2)</f>
        <v>0</v>
      </c>
      <c r="K177" s="146" t="s">
        <v>127</v>
      </c>
    </row>
    <row r="178" spans="1:11" ht="24" x14ac:dyDescent="0.3">
      <c r="A178" s="21"/>
      <c r="B178" s="22"/>
      <c r="C178" s="21"/>
      <c r="D178" s="130" t="s">
        <v>129</v>
      </c>
      <c r="E178" s="21"/>
      <c r="F178" s="131" t="s">
        <v>245</v>
      </c>
      <c r="G178" s="21"/>
      <c r="H178" s="21"/>
      <c r="I178" s="82"/>
      <c r="J178" s="21"/>
      <c r="K178" s="21"/>
    </row>
    <row r="179" spans="1:11" x14ac:dyDescent="0.3">
      <c r="A179" s="135"/>
      <c r="B179" s="134"/>
      <c r="C179" s="135"/>
      <c r="D179" s="136" t="s">
        <v>131</v>
      </c>
      <c r="E179" s="137" t="s">
        <v>8</v>
      </c>
      <c r="F179" s="138" t="s">
        <v>246</v>
      </c>
      <c r="G179" s="135"/>
      <c r="H179" s="139">
        <v>12.81</v>
      </c>
      <c r="I179" s="140"/>
      <c r="J179" s="135"/>
      <c r="K179" s="135"/>
    </row>
    <row r="180" spans="1:11" x14ac:dyDescent="0.3">
      <c r="A180" s="21"/>
      <c r="B180" s="117"/>
      <c r="C180" s="144" t="s">
        <v>247</v>
      </c>
      <c r="D180" s="144" t="s">
        <v>183</v>
      </c>
      <c r="E180" s="145" t="s">
        <v>248</v>
      </c>
      <c r="F180" s="146" t="s">
        <v>249</v>
      </c>
      <c r="G180" s="147" t="s">
        <v>219</v>
      </c>
      <c r="H180" s="148">
        <v>52.92</v>
      </c>
      <c r="I180" s="149"/>
      <c r="J180" s="150">
        <f>ROUND(I180*H180,2)</f>
        <v>0</v>
      </c>
      <c r="K180" s="146" t="s">
        <v>127</v>
      </c>
    </row>
    <row r="181" spans="1:11" ht="24" x14ac:dyDescent="0.3">
      <c r="A181" s="21"/>
      <c r="B181" s="22"/>
      <c r="C181" s="21"/>
      <c r="D181" s="130" t="s">
        <v>129</v>
      </c>
      <c r="E181" s="21"/>
      <c r="F181" s="131" t="s">
        <v>250</v>
      </c>
      <c r="G181" s="21"/>
      <c r="H181" s="21"/>
      <c r="I181" s="82"/>
      <c r="J181" s="21"/>
      <c r="K181" s="21"/>
    </row>
    <row r="182" spans="1:11" x14ac:dyDescent="0.3">
      <c r="A182" s="135"/>
      <c r="B182" s="134"/>
      <c r="C182" s="135"/>
      <c r="D182" s="136" t="s">
        <v>131</v>
      </c>
      <c r="E182" s="137" t="s">
        <v>8</v>
      </c>
      <c r="F182" s="138" t="s">
        <v>251</v>
      </c>
      <c r="G182" s="135"/>
      <c r="H182" s="139">
        <v>52.92</v>
      </c>
      <c r="I182" s="140"/>
      <c r="J182" s="135"/>
      <c r="K182" s="135"/>
    </row>
    <row r="183" spans="1:11" x14ac:dyDescent="0.3">
      <c r="A183" s="21"/>
      <c r="B183" s="117"/>
      <c r="C183" s="144" t="s">
        <v>252</v>
      </c>
      <c r="D183" s="144" t="s">
        <v>183</v>
      </c>
      <c r="E183" s="145" t="s">
        <v>253</v>
      </c>
      <c r="F183" s="146" t="s">
        <v>254</v>
      </c>
      <c r="G183" s="147" t="s">
        <v>219</v>
      </c>
      <c r="H183" s="148">
        <v>285.91500000000002</v>
      </c>
      <c r="I183" s="149"/>
      <c r="J183" s="150">
        <f>ROUND(I183*H183,2)</f>
        <v>0</v>
      </c>
      <c r="K183" s="146" t="s">
        <v>127</v>
      </c>
    </row>
    <row r="184" spans="1:11" ht="24" x14ac:dyDescent="0.3">
      <c r="A184" s="21"/>
      <c r="B184" s="22"/>
      <c r="C184" s="21"/>
      <c r="D184" s="130" t="s">
        <v>129</v>
      </c>
      <c r="E184" s="21"/>
      <c r="F184" s="131" t="s">
        <v>255</v>
      </c>
      <c r="G184" s="21"/>
      <c r="H184" s="21"/>
      <c r="I184" s="82"/>
      <c r="J184" s="21"/>
      <c r="K184" s="21"/>
    </row>
    <row r="185" spans="1:11" ht="24" x14ac:dyDescent="0.3">
      <c r="A185" s="21"/>
      <c r="B185" s="22"/>
      <c r="C185" s="21"/>
      <c r="D185" s="130" t="s">
        <v>187</v>
      </c>
      <c r="E185" s="21"/>
      <c r="F185" s="151" t="s">
        <v>256</v>
      </c>
      <c r="G185" s="21"/>
      <c r="H185" s="21"/>
      <c r="I185" s="82"/>
      <c r="J185" s="21"/>
      <c r="K185" s="21"/>
    </row>
    <row r="186" spans="1:11" x14ac:dyDescent="0.3">
      <c r="A186" s="135"/>
      <c r="B186" s="134"/>
      <c r="C186" s="135"/>
      <c r="D186" s="136" t="s">
        <v>131</v>
      </c>
      <c r="E186" s="137" t="s">
        <v>8</v>
      </c>
      <c r="F186" s="138" t="s">
        <v>257</v>
      </c>
      <c r="G186" s="135"/>
      <c r="H186" s="139">
        <v>285.91500000000002</v>
      </c>
      <c r="I186" s="140"/>
      <c r="J186" s="135"/>
      <c r="K186" s="135"/>
    </row>
    <row r="187" spans="1:11" x14ac:dyDescent="0.3">
      <c r="A187" s="21"/>
      <c r="B187" s="117"/>
      <c r="C187" s="144" t="s">
        <v>258</v>
      </c>
      <c r="D187" s="144" t="s">
        <v>183</v>
      </c>
      <c r="E187" s="145" t="s">
        <v>259</v>
      </c>
      <c r="F187" s="146" t="s">
        <v>260</v>
      </c>
      <c r="G187" s="147" t="s">
        <v>219</v>
      </c>
      <c r="H187" s="148">
        <v>85.05</v>
      </c>
      <c r="I187" s="149"/>
      <c r="J187" s="150">
        <f>ROUND(I187*H187,2)</f>
        <v>0</v>
      </c>
      <c r="K187" s="146" t="s">
        <v>127</v>
      </c>
    </row>
    <row r="188" spans="1:11" ht="24" x14ac:dyDescent="0.3">
      <c r="A188" s="21"/>
      <c r="B188" s="22"/>
      <c r="C188" s="21"/>
      <c r="D188" s="130" t="s">
        <v>129</v>
      </c>
      <c r="E188" s="21"/>
      <c r="F188" s="131" t="s">
        <v>261</v>
      </c>
      <c r="G188" s="21"/>
      <c r="H188" s="21"/>
      <c r="I188" s="82"/>
      <c r="J188" s="21"/>
      <c r="K188" s="21"/>
    </row>
    <row r="189" spans="1:11" x14ac:dyDescent="0.3">
      <c r="A189" s="135"/>
      <c r="B189" s="134"/>
      <c r="C189" s="135"/>
      <c r="D189" s="136" t="s">
        <v>131</v>
      </c>
      <c r="E189" s="137" t="s">
        <v>8</v>
      </c>
      <c r="F189" s="138" t="s">
        <v>262</v>
      </c>
      <c r="G189" s="135"/>
      <c r="H189" s="139">
        <v>85.05</v>
      </c>
      <c r="I189" s="140"/>
      <c r="J189" s="135"/>
      <c r="K189" s="135"/>
    </row>
    <row r="190" spans="1:11" x14ac:dyDescent="0.3">
      <c r="A190" s="21"/>
      <c r="B190" s="117"/>
      <c r="C190" s="144" t="s">
        <v>263</v>
      </c>
      <c r="D190" s="144" t="s">
        <v>183</v>
      </c>
      <c r="E190" s="145" t="s">
        <v>264</v>
      </c>
      <c r="F190" s="146" t="s">
        <v>265</v>
      </c>
      <c r="G190" s="147" t="s">
        <v>219</v>
      </c>
      <c r="H190" s="148">
        <v>80.954999999999998</v>
      </c>
      <c r="I190" s="149"/>
      <c r="J190" s="150">
        <f>ROUND(I190*H190,2)</f>
        <v>0</v>
      </c>
      <c r="K190" s="146" t="s">
        <v>127</v>
      </c>
    </row>
    <row r="191" spans="1:11" x14ac:dyDescent="0.3">
      <c r="A191" s="135"/>
      <c r="B191" s="134"/>
      <c r="C191" s="135"/>
      <c r="D191" s="136" t="s">
        <v>131</v>
      </c>
      <c r="E191" s="137" t="s">
        <v>8</v>
      </c>
      <c r="F191" s="138" t="s">
        <v>266</v>
      </c>
      <c r="G191" s="135"/>
      <c r="H191" s="139">
        <v>80.954999999999998</v>
      </c>
      <c r="I191" s="140"/>
      <c r="J191" s="135"/>
      <c r="K191" s="135"/>
    </row>
    <row r="192" spans="1:11" x14ac:dyDescent="0.3">
      <c r="A192" s="21"/>
      <c r="B192" s="117"/>
      <c r="C192" s="118" t="s">
        <v>267</v>
      </c>
      <c r="D192" s="118" t="s">
        <v>123</v>
      </c>
      <c r="E192" s="119" t="s">
        <v>268</v>
      </c>
      <c r="F192" s="120" t="s">
        <v>269</v>
      </c>
      <c r="G192" s="121" t="s">
        <v>126</v>
      </c>
      <c r="H192" s="122">
        <v>0.9</v>
      </c>
      <c r="I192" s="123"/>
      <c r="J192" s="124">
        <f>ROUND(I192*H192,2)</f>
        <v>0</v>
      </c>
      <c r="K192" s="120" t="s">
        <v>127</v>
      </c>
    </row>
    <row r="193" spans="1:11" ht="24" x14ac:dyDescent="0.3">
      <c r="A193" s="21"/>
      <c r="B193" s="22"/>
      <c r="C193" s="21"/>
      <c r="D193" s="130" t="s">
        <v>129</v>
      </c>
      <c r="E193" s="21"/>
      <c r="F193" s="131" t="s">
        <v>270</v>
      </c>
      <c r="G193" s="21"/>
      <c r="H193" s="21"/>
      <c r="I193" s="82"/>
      <c r="J193" s="21"/>
      <c r="K193" s="21"/>
    </row>
    <row r="194" spans="1:11" x14ac:dyDescent="0.3">
      <c r="A194" s="135"/>
      <c r="B194" s="134"/>
      <c r="C194" s="135"/>
      <c r="D194" s="136" t="s">
        <v>131</v>
      </c>
      <c r="E194" s="137" t="s">
        <v>8</v>
      </c>
      <c r="F194" s="138" t="s">
        <v>14</v>
      </c>
      <c r="G194" s="135"/>
      <c r="H194" s="139">
        <v>0.9</v>
      </c>
      <c r="I194" s="140"/>
      <c r="J194" s="135"/>
      <c r="K194" s="135"/>
    </row>
    <row r="195" spans="1:11" x14ac:dyDescent="0.3">
      <c r="A195" s="21"/>
      <c r="B195" s="117"/>
      <c r="C195" s="118" t="s">
        <v>271</v>
      </c>
      <c r="D195" s="118" t="s">
        <v>123</v>
      </c>
      <c r="E195" s="119" t="s">
        <v>272</v>
      </c>
      <c r="F195" s="120" t="s">
        <v>273</v>
      </c>
      <c r="G195" s="121" t="s">
        <v>126</v>
      </c>
      <c r="H195" s="122">
        <v>404.68</v>
      </c>
      <c r="I195" s="123"/>
      <c r="J195" s="124">
        <f>ROUND(I195*H195,2)</f>
        <v>0</v>
      </c>
      <c r="K195" s="120" t="s">
        <v>127</v>
      </c>
    </row>
    <row r="196" spans="1:11" x14ac:dyDescent="0.3">
      <c r="A196" s="21"/>
      <c r="B196" s="22"/>
      <c r="C196" s="21"/>
      <c r="D196" s="130" t="s">
        <v>129</v>
      </c>
      <c r="E196" s="21"/>
      <c r="F196" s="131" t="s">
        <v>274</v>
      </c>
      <c r="G196" s="21"/>
      <c r="H196" s="21"/>
      <c r="I196" s="82"/>
      <c r="J196" s="21"/>
      <c r="K196" s="21"/>
    </row>
    <row r="197" spans="1:11" x14ac:dyDescent="0.3">
      <c r="A197" s="135"/>
      <c r="B197" s="134"/>
      <c r="C197" s="135"/>
      <c r="D197" s="136" t="s">
        <v>131</v>
      </c>
      <c r="E197" s="137" t="s">
        <v>8</v>
      </c>
      <c r="F197" s="138" t="s">
        <v>64</v>
      </c>
      <c r="G197" s="135"/>
      <c r="H197" s="139">
        <v>404.68</v>
      </c>
      <c r="I197" s="140"/>
      <c r="J197" s="135"/>
      <c r="K197" s="135"/>
    </row>
    <row r="198" spans="1:11" ht="24" x14ac:dyDescent="0.3">
      <c r="A198" s="21"/>
      <c r="B198" s="117"/>
      <c r="C198" s="118" t="s">
        <v>275</v>
      </c>
      <c r="D198" s="118" t="s">
        <v>123</v>
      </c>
      <c r="E198" s="119" t="s">
        <v>276</v>
      </c>
      <c r="F198" s="120" t="s">
        <v>277</v>
      </c>
      <c r="G198" s="121" t="s">
        <v>126</v>
      </c>
      <c r="H198" s="122">
        <v>404.68</v>
      </c>
      <c r="I198" s="123"/>
      <c r="J198" s="124">
        <f>ROUND(I198*H198,2)</f>
        <v>0</v>
      </c>
      <c r="K198" s="120" t="s">
        <v>127</v>
      </c>
    </row>
    <row r="199" spans="1:11" ht="24" x14ac:dyDescent="0.3">
      <c r="A199" s="21"/>
      <c r="B199" s="22"/>
      <c r="C199" s="21"/>
      <c r="D199" s="130" t="s">
        <v>129</v>
      </c>
      <c r="E199" s="21"/>
      <c r="F199" s="131" t="s">
        <v>278</v>
      </c>
      <c r="G199" s="21"/>
      <c r="H199" s="21"/>
      <c r="I199" s="82"/>
      <c r="J199" s="21"/>
      <c r="K199" s="21"/>
    </row>
    <row r="200" spans="1:11" x14ac:dyDescent="0.3">
      <c r="A200" s="135"/>
      <c r="B200" s="134"/>
      <c r="C200" s="135"/>
      <c r="D200" s="136" t="s">
        <v>131</v>
      </c>
      <c r="E200" s="137" t="s">
        <v>8</v>
      </c>
      <c r="F200" s="138" t="s">
        <v>64</v>
      </c>
      <c r="G200" s="135"/>
      <c r="H200" s="139">
        <v>404.68</v>
      </c>
      <c r="I200" s="140"/>
      <c r="J200" s="135"/>
      <c r="K200" s="135"/>
    </row>
    <row r="201" spans="1:11" x14ac:dyDescent="0.3">
      <c r="A201" s="21"/>
      <c r="B201" s="117"/>
      <c r="C201" s="118" t="s">
        <v>279</v>
      </c>
      <c r="D201" s="118" t="s">
        <v>123</v>
      </c>
      <c r="E201" s="119" t="s">
        <v>280</v>
      </c>
      <c r="F201" s="120" t="s">
        <v>281</v>
      </c>
      <c r="G201" s="121" t="s">
        <v>126</v>
      </c>
      <c r="H201" s="122">
        <v>19.814</v>
      </c>
      <c r="I201" s="123"/>
      <c r="J201" s="124">
        <f>ROUND(I201*H201,2)</f>
        <v>0</v>
      </c>
      <c r="K201" s="120" t="s">
        <v>127</v>
      </c>
    </row>
    <row r="202" spans="1:11" ht="24" x14ac:dyDescent="0.3">
      <c r="A202" s="21"/>
      <c r="B202" s="22"/>
      <c r="C202" s="21"/>
      <c r="D202" s="130" t="s">
        <v>129</v>
      </c>
      <c r="E202" s="21"/>
      <c r="F202" s="131" t="s">
        <v>282</v>
      </c>
      <c r="G202" s="21"/>
      <c r="H202" s="21"/>
      <c r="I202" s="82"/>
      <c r="J202" s="21"/>
      <c r="K202" s="21"/>
    </row>
    <row r="203" spans="1:11" x14ac:dyDescent="0.3">
      <c r="A203" s="135"/>
      <c r="B203" s="134"/>
      <c r="C203" s="135"/>
      <c r="D203" s="130" t="s">
        <v>131</v>
      </c>
      <c r="E203" s="141" t="s">
        <v>48</v>
      </c>
      <c r="F203" s="142" t="s">
        <v>283</v>
      </c>
      <c r="G203" s="135"/>
      <c r="H203" s="143">
        <v>7.2050000000000001</v>
      </c>
      <c r="I203" s="140"/>
      <c r="J203" s="135"/>
      <c r="K203" s="135"/>
    </row>
    <row r="204" spans="1:11" x14ac:dyDescent="0.3">
      <c r="A204" s="135"/>
      <c r="B204" s="134"/>
      <c r="C204" s="135"/>
      <c r="D204" s="130" t="s">
        <v>131</v>
      </c>
      <c r="E204" s="141" t="s">
        <v>8</v>
      </c>
      <c r="F204" s="142" t="s">
        <v>40</v>
      </c>
      <c r="G204" s="135"/>
      <c r="H204" s="143">
        <v>12.609</v>
      </c>
      <c r="I204" s="140"/>
      <c r="J204" s="135"/>
      <c r="K204" s="135"/>
    </row>
    <row r="205" spans="1:11" x14ac:dyDescent="0.3">
      <c r="A205" s="164"/>
      <c r="B205" s="163"/>
      <c r="C205" s="164"/>
      <c r="D205" s="136" t="s">
        <v>131</v>
      </c>
      <c r="E205" s="165" t="s">
        <v>49</v>
      </c>
      <c r="F205" s="166" t="s">
        <v>231</v>
      </c>
      <c r="G205" s="164"/>
      <c r="H205" s="167">
        <v>19.814</v>
      </c>
      <c r="I205" s="168"/>
      <c r="J205" s="164"/>
      <c r="K205" s="164"/>
    </row>
    <row r="206" spans="1:11" x14ac:dyDescent="0.3">
      <c r="A206" s="21"/>
      <c r="B206" s="117"/>
      <c r="C206" s="118" t="s">
        <v>284</v>
      </c>
      <c r="D206" s="118" t="s">
        <v>123</v>
      </c>
      <c r="E206" s="119" t="s">
        <v>285</v>
      </c>
      <c r="F206" s="120" t="s">
        <v>286</v>
      </c>
      <c r="G206" s="121" t="s">
        <v>126</v>
      </c>
      <c r="H206" s="122">
        <v>513.33299999999997</v>
      </c>
      <c r="I206" s="123"/>
      <c r="J206" s="124">
        <f>ROUND(I206*H206,2)</f>
        <v>0</v>
      </c>
      <c r="K206" s="120" t="s">
        <v>127</v>
      </c>
    </row>
    <row r="207" spans="1:11" ht="24" x14ac:dyDescent="0.3">
      <c r="A207" s="21"/>
      <c r="B207" s="22"/>
      <c r="C207" s="21"/>
      <c r="D207" s="130" t="s">
        <v>129</v>
      </c>
      <c r="E207" s="21"/>
      <c r="F207" s="131" t="s">
        <v>287</v>
      </c>
      <c r="G207" s="21"/>
      <c r="H207" s="21"/>
      <c r="I207" s="82"/>
      <c r="J207" s="21"/>
      <c r="K207" s="21"/>
    </row>
    <row r="208" spans="1:11" x14ac:dyDescent="0.3">
      <c r="A208" s="135"/>
      <c r="B208" s="134"/>
      <c r="C208" s="135"/>
      <c r="D208" s="136" t="s">
        <v>131</v>
      </c>
      <c r="E208" s="137" t="s">
        <v>50</v>
      </c>
      <c r="F208" s="138" t="s">
        <v>288</v>
      </c>
      <c r="G208" s="135"/>
      <c r="H208" s="139">
        <v>513.33299999999997</v>
      </c>
      <c r="I208" s="140"/>
      <c r="J208" s="135"/>
      <c r="K208" s="135"/>
    </row>
    <row r="209" spans="1:11" x14ac:dyDescent="0.3">
      <c r="A209" s="21"/>
      <c r="B209" s="117"/>
      <c r="C209" s="118" t="s">
        <v>289</v>
      </c>
      <c r="D209" s="118" t="s">
        <v>123</v>
      </c>
      <c r="E209" s="119" t="s">
        <v>290</v>
      </c>
      <c r="F209" s="120" t="s">
        <v>291</v>
      </c>
      <c r="G209" s="121" t="s">
        <v>126</v>
      </c>
      <c r="H209" s="122">
        <v>404.68</v>
      </c>
      <c r="I209" s="123"/>
      <c r="J209" s="124">
        <f>ROUND(I209*H209,2)</f>
        <v>0</v>
      </c>
      <c r="K209" s="120" t="s">
        <v>127</v>
      </c>
    </row>
    <row r="210" spans="1:11" ht="36" x14ac:dyDescent="0.3">
      <c r="A210" s="21"/>
      <c r="B210" s="22"/>
      <c r="C210" s="21"/>
      <c r="D210" s="130" t="s">
        <v>129</v>
      </c>
      <c r="E210" s="21"/>
      <c r="F210" s="131" t="s">
        <v>292</v>
      </c>
      <c r="G210" s="21"/>
      <c r="H210" s="21"/>
      <c r="I210" s="82"/>
      <c r="J210" s="21"/>
      <c r="K210" s="21"/>
    </row>
    <row r="211" spans="1:11" x14ac:dyDescent="0.3">
      <c r="A211" s="135"/>
      <c r="B211" s="134"/>
      <c r="C211" s="135"/>
      <c r="D211" s="136" t="s">
        <v>131</v>
      </c>
      <c r="E211" s="137" t="s">
        <v>8</v>
      </c>
      <c r="F211" s="138" t="s">
        <v>64</v>
      </c>
      <c r="G211" s="135"/>
      <c r="H211" s="139">
        <v>404.68</v>
      </c>
      <c r="I211" s="140"/>
      <c r="J211" s="135"/>
      <c r="K211" s="135"/>
    </row>
    <row r="212" spans="1:11" x14ac:dyDescent="0.3">
      <c r="A212" s="21"/>
      <c r="B212" s="117"/>
      <c r="C212" s="118" t="s">
        <v>293</v>
      </c>
      <c r="D212" s="118" t="s">
        <v>123</v>
      </c>
      <c r="E212" s="119" t="s">
        <v>294</v>
      </c>
      <c r="F212" s="120" t="s">
        <v>295</v>
      </c>
      <c r="G212" s="121" t="s">
        <v>126</v>
      </c>
      <c r="H212" s="122">
        <v>254.42599999999999</v>
      </c>
      <c r="I212" s="123"/>
      <c r="J212" s="124">
        <f>ROUND(I212*H212,2)</f>
        <v>0</v>
      </c>
      <c r="K212" s="120" t="s">
        <v>127</v>
      </c>
    </row>
    <row r="213" spans="1:11" ht="24" x14ac:dyDescent="0.3">
      <c r="A213" s="21"/>
      <c r="B213" s="22"/>
      <c r="C213" s="21"/>
      <c r="D213" s="130" t="s">
        <v>129</v>
      </c>
      <c r="E213" s="21"/>
      <c r="F213" s="131" t="s">
        <v>296</v>
      </c>
      <c r="G213" s="21"/>
      <c r="H213" s="21"/>
      <c r="I213" s="82"/>
      <c r="J213" s="21"/>
      <c r="K213" s="21"/>
    </row>
    <row r="214" spans="1:11" x14ac:dyDescent="0.3">
      <c r="A214" s="135"/>
      <c r="B214" s="134"/>
      <c r="C214" s="135"/>
      <c r="D214" s="130" t="s">
        <v>131</v>
      </c>
      <c r="E214" s="141" t="s">
        <v>8</v>
      </c>
      <c r="F214" s="142" t="s">
        <v>297</v>
      </c>
      <c r="G214" s="135"/>
      <c r="H214" s="143">
        <v>47.155999999999999</v>
      </c>
      <c r="I214" s="140"/>
      <c r="J214" s="135"/>
      <c r="K214" s="135"/>
    </row>
    <row r="215" spans="1:11" x14ac:dyDescent="0.3">
      <c r="A215" s="135"/>
      <c r="B215" s="134"/>
      <c r="C215" s="135"/>
      <c r="D215" s="130" t="s">
        <v>131</v>
      </c>
      <c r="E215" s="141" t="s">
        <v>8</v>
      </c>
      <c r="F215" s="142" t="s">
        <v>298</v>
      </c>
      <c r="G215" s="135"/>
      <c r="H215" s="143">
        <v>207.27</v>
      </c>
      <c r="I215" s="140"/>
      <c r="J215" s="135"/>
      <c r="K215" s="135"/>
    </row>
    <row r="216" spans="1:11" x14ac:dyDescent="0.3">
      <c r="A216" s="164"/>
      <c r="B216" s="163"/>
      <c r="C216" s="164"/>
      <c r="D216" s="136" t="s">
        <v>131</v>
      </c>
      <c r="E216" s="165" t="s">
        <v>8</v>
      </c>
      <c r="F216" s="166" t="s">
        <v>231</v>
      </c>
      <c r="G216" s="164"/>
      <c r="H216" s="167">
        <v>254.42599999999999</v>
      </c>
      <c r="I216" s="168"/>
      <c r="J216" s="164"/>
      <c r="K216" s="164"/>
    </row>
    <row r="217" spans="1:11" x14ac:dyDescent="0.3">
      <c r="A217" s="21"/>
      <c r="B217" s="117"/>
      <c r="C217" s="118" t="s">
        <v>299</v>
      </c>
      <c r="D217" s="118" t="s">
        <v>123</v>
      </c>
      <c r="E217" s="119" t="s">
        <v>300</v>
      </c>
      <c r="F217" s="120" t="s">
        <v>301</v>
      </c>
      <c r="G217" s="121" t="s">
        <v>126</v>
      </c>
      <c r="H217" s="122">
        <v>1268.385</v>
      </c>
      <c r="I217" s="123"/>
      <c r="J217" s="124">
        <f>ROUND(I217*H217,2)</f>
        <v>0</v>
      </c>
      <c r="K217" s="120" t="s">
        <v>127</v>
      </c>
    </row>
    <row r="218" spans="1:11" x14ac:dyDescent="0.3">
      <c r="A218" s="21"/>
      <c r="B218" s="22"/>
      <c r="C218" s="21"/>
      <c r="D218" s="130" t="s">
        <v>129</v>
      </c>
      <c r="E218" s="21"/>
      <c r="F218" s="131" t="s">
        <v>302</v>
      </c>
      <c r="G218" s="21"/>
      <c r="H218" s="21"/>
      <c r="I218" s="82"/>
      <c r="J218" s="21"/>
      <c r="K218" s="21"/>
    </row>
    <row r="219" spans="1:11" x14ac:dyDescent="0.3">
      <c r="A219" s="153"/>
      <c r="B219" s="152"/>
      <c r="C219" s="153"/>
      <c r="D219" s="130" t="s">
        <v>131</v>
      </c>
      <c r="E219" s="154" t="s">
        <v>8</v>
      </c>
      <c r="F219" s="155" t="s">
        <v>303</v>
      </c>
      <c r="G219" s="153"/>
      <c r="H219" s="154" t="s">
        <v>8</v>
      </c>
      <c r="I219" s="156"/>
      <c r="J219" s="153"/>
      <c r="K219" s="153"/>
    </row>
    <row r="220" spans="1:11" x14ac:dyDescent="0.3">
      <c r="A220" s="135"/>
      <c r="B220" s="134"/>
      <c r="C220" s="135"/>
      <c r="D220" s="130" t="s">
        <v>131</v>
      </c>
      <c r="E220" s="141" t="s">
        <v>8</v>
      </c>
      <c r="F220" s="142" t="s">
        <v>304</v>
      </c>
      <c r="G220" s="135"/>
      <c r="H220" s="143">
        <v>8.4450000000000003</v>
      </c>
      <c r="I220" s="140"/>
      <c r="J220" s="135"/>
      <c r="K220" s="135"/>
    </row>
    <row r="221" spans="1:11" x14ac:dyDescent="0.3">
      <c r="A221" s="135"/>
      <c r="B221" s="134"/>
      <c r="C221" s="135"/>
      <c r="D221" s="130" t="s">
        <v>131</v>
      </c>
      <c r="E221" s="141" t="s">
        <v>8</v>
      </c>
      <c r="F221" s="142" t="s">
        <v>305</v>
      </c>
      <c r="G221" s="135"/>
      <c r="H221" s="143">
        <v>32.4</v>
      </c>
      <c r="I221" s="140"/>
      <c r="J221" s="135"/>
      <c r="K221" s="135"/>
    </row>
    <row r="222" spans="1:11" x14ac:dyDescent="0.3">
      <c r="A222" s="158"/>
      <c r="B222" s="157"/>
      <c r="C222" s="158"/>
      <c r="D222" s="130" t="s">
        <v>131</v>
      </c>
      <c r="E222" s="159" t="s">
        <v>34</v>
      </c>
      <c r="F222" s="160" t="s">
        <v>224</v>
      </c>
      <c r="G222" s="158"/>
      <c r="H222" s="161">
        <v>40.844999999999999</v>
      </c>
      <c r="I222" s="162"/>
      <c r="J222" s="158"/>
      <c r="K222" s="158"/>
    </row>
    <row r="223" spans="1:11" x14ac:dyDescent="0.3">
      <c r="A223" s="135"/>
      <c r="B223" s="134"/>
      <c r="C223" s="135"/>
      <c r="D223" s="130" t="s">
        <v>131</v>
      </c>
      <c r="E223" s="141" t="s">
        <v>37</v>
      </c>
      <c r="F223" s="142" t="s">
        <v>306</v>
      </c>
      <c r="G223" s="135"/>
      <c r="H223" s="143">
        <v>21.87</v>
      </c>
      <c r="I223" s="140"/>
      <c r="J223" s="135"/>
      <c r="K223" s="135"/>
    </row>
    <row r="224" spans="1:11" x14ac:dyDescent="0.3">
      <c r="A224" s="135"/>
      <c r="B224" s="134"/>
      <c r="C224" s="135"/>
      <c r="D224" s="130" t="s">
        <v>131</v>
      </c>
      <c r="E224" s="141" t="s">
        <v>38</v>
      </c>
      <c r="F224" s="142" t="s">
        <v>307</v>
      </c>
      <c r="G224" s="135"/>
      <c r="H224" s="143">
        <v>21.465</v>
      </c>
      <c r="I224" s="140"/>
      <c r="J224" s="135"/>
      <c r="K224" s="135"/>
    </row>
    <row r="225" spans="1:11" x14ac:dyDescent="0.3">
      <c r="A225" s="135"/>
      <c r="B225" s="134"/>
      <c r="C225" s="135"/>
      <c r="D225" s="130" t="s">
        <v>131</v>
      </c>
      <c r="E225" s="141" t="s">
        <v>40</v>
      </c>
      <c r="F225" s="142" t="s">
        <v>308</v>
      </c>
      <c r="G225" s="135"/>
      <c r="H225" s="143">
        <v>12.609</v>
      </c>
      <c r="I225" s="140"/>
      <c r="J225" s="135"/>
      <c r="K225" s="135"/>
    </row>
    <row r="226" spans="1:11" x14ac:dyDescent="0.3">
      <c r="A226" s="158"/>
      <c r="B226" s="157"/>
      <c r="C226" s="158"/>
      <c r="D226" s="130" t="s">
        <v>131</v>
      </c>
      <c r="E226" s="159" t="s">
        <v>8</v>
      </c>
      <c r="F226" s="160" t="s">
        <v>224</v>
      </c>
      <c r="G226" s="158"/>
      <c r="H226" s="161">
        <v>55.944000000000003</v>
      </c>
      <c r="I226" s="162"/>
      <c r="J226" s="158"/>
      <c r="K226" s="158"/>
    </row>
    <row r="227" spans="1:11" x14ac:dyDescent="0.3">
      <c r="A227" s="153"/>
      <c r="B227" s="152"/>
      <c r="C227" s="153"/>
      <c r="D227" s="130" t="s">
        <v>131</v>
      </c>
      <c r="E227" s="154" t="s">
        <v>8</v>
      </c>
      <c r="F227" s="155" t="s">
        <v>309</v>
      </c>
      <c r="G227" s="153"/>
      <c r="H227" s="154" t="s">
        <v>8</v>
      </c>
      <c r="I227" s="156"/>
      <c r="J227" s="153"/>
      <c r="K227" s="153"/>
    </row>
    <row r="228" spans="1:11" x14ac:dyDescent="0.3">
      <c r="A228" s="135"/>
      <c r="B228" s="134"/>
      <c r="C228" s="135"/>
      <c r="D228" s="130" t="s">
        <v>131</v>
      </c>
      <c r="E228" s="141" t="s">
        <v>8</v>
      </c>
      <c r="F228" s="142" t="s">
        <v>310</v>
      </c>
      <c r="G228" s="135"/>
      <c r="H228" s="143">
        <v>462.34300000000002</v>
      </c>
      <c r="I228" s="140"/>
      <c r="J228" s="135"/>
      <c r="K228" s="135"/>
    </row>
    <row r="229" spans="1:11" x14ac:dyDescent="0.3">
      <c r="A229" s="135"/>
      <c r="B229" s="134"/>
      <c r="C229" s="135"/>
      <c r="D229" s="130" t="s">
        <v>131</v>
      </c>
      <c r="E229" s="141" t="s">
        <v>8</v>
      </c>
      <c r="F229" s="142" t="s">
        <v>311</v>
      </c>
      <c r="G229" s="135"/>
      <c r="H229" s="143">
        <v>-82.14</v>
      </c>
      <c r="I229" s="140"/>
      <c r="J229" s="135"/>
      <c r="K229" s="135"/>
    </row>
    <row r="230" spans="1:11" x14ac:dyDescent="0.3">
      <c r="A230" s="135"/>
      <c r="B230" s="134"/>
      <c r="C230" s="135"/>
      <c r="D230" s="130" t="s">
        <v>131</v>
      </c>
      <c r="E230" s="141" t="s">
        <v>8</v>
      </c>
      <c r="F230" s="142" t="s">
        <v>312</v>
      </c>
      <c r="G230" s="135"/>
      <c r="H230" s="143">
        <v>33.479999999999997</v>
      </c>
      <c r="I230" s="140"/>
      <c r="J230" s="135"/>
      <c r="K230" s="135"/>
    </row>
    <row r="231" spans="1:11" x14ac:dyDescent="0.3">
      <c r="A231" s="135"/>
      <c r="B231" s="134"/>
      <c r="C231" s="135"/>
      <c r="D231" s="130" t="s">
        <v>131</v>
      </c>
      <c r="E231" s="141" t="s">
        <v>8</v>
      </c>
      <c r="F231" s="142" t="s">
        <v>313</v>
      </c>
      <c r="G231" s="135"/>
      <c r="H231" s="143">
        <v>3.44</v>
      </c>
      <c r="I231" s="140"/>
      <c r="J231" s="135"/>
      <c r="K231" s="135"/>
    </row>
    <row r="232" spans="1:11" x14ac:dyDescent="0.3">
      <c r="A232" s="135"/>
      <c r="B232" s="134"/>
      <c r="C232" s="135"/>
      <c r="D232" s="130" t="s">
        <v>131</v>
      </c>
      <c r="E232" s="141" t="s">
        <v>8</v>
      </c>
      <c r="F232" s="142" t="s">
        <v>314</v>
      </c>
      <c r="G232" s="135"/>
      <c r="H232" s="143">
        <v>11.04</v>
      </c>
      <c r="I232" s="140"/>
      <c r="J232" s="135"/>
      <c r="K232" s="135"/>
    </row>
    <row r="233" spans="1:11" x14ac:dyDescent="0.3">
      <c r="A233" s="158"/>
      <c r="B233" s="157"/>
      <c r="C233" s="158"/>
      <c r="D233" s="130" t="s">
        <v>131</v>
      </c>
      <c r="E233" s="159" t="s">
        <v>41</v>
      </c>
      <c r="F233" s="160" t="s">
        <v>224</v>
      </c>
      <c r="G233" s="158"/>
      <c r="H233" s="161">
        <v>428.16300000000001</v>
      </c>
      <c r="I233" s="162"/>
      <c r="J233" s="158"/>
      <c r="K233" s="158"/>
    </row>
    <row r="234" spans="1:11" x14ac:dyDescent="0.3">
      <c r="A234" s="153"/>
      <c r="B234" s="152"/>
      <c r="C234" s="153"/>
      <c r="D234" s="130" t="s">
        <v>131</v>
      </c>
      <c r="E234" s="154" t="s">
        <v>8</v>
      </c>
      <c r="F234" s="155" t="s">
        <v>315</v>
      </c>
      <c r="G234" s="153"/>
      <c r="H234" s="154" t="s">
        <v>8</v>
      </c>
      <c r="I234" s="156"/>
      <c r="J234" s="153"/>
      <c r="K234" s="153"/>
    </row>
    <row r="235" spans="1:11" x14ac:dyDescent="0.3">
      <c r="A235" s="153"/>
      <c r="B235" s="152"/>
      <c r="C235" s="153"/>
      <c r="D235" s="130" t="s">
        <v>131</v>
      </c>
      <c r="E235" s="154" t="s">
        <v>8</v>
      </c>
      <c r="F235" s="155" t="s">
        <v>316</v>
      </c>
      <c r="G235" s="153"/>
      <c r="H235" s="154" t="s">
        <v>8</v>
      </c>
      <c r="I235" s="156"/>
      <c r="J235" s="153"/>
      <c r="K235" s="153"/>
    </row>
    <row r="236" spans="1:11" x14ac:dyDescent="0.3">
      <c r="A236" s="135"/>
      <c r="B236" s="134"/>
      <c r="C236" s="135"/>
      <c r="D236" s="130" t="s">
        <v>131</v>
      </c>
      <c r="E236" s="141" t="s">
        <v>8</v>
      </c>
      <c r="F236" s="142" t="s">
        <v>317</v>
      </c>
      <c r="G236" s="135"/>
      <c r="H236" s="143">
        <v>17.170000000000002</v>
      </c>
      <c r="I236" s="140"/>
      <c r="J236" s="135"/>
      <c r="K236" s="135"/>
    </row>
    <row r="237" spans="1:11" x14ac:dyDescent="0.3">
      <c r="A237" s="135"/>
      <c r="B237" s="134"/>
      <c r="C237" s="135"/>
      <c r="D237" s="130" t="s">
        <v>131</v>
      </c>
      <c r="E237" s="141" t="s">
        <v>8</v>
      </c>
      <c r="F237" s="142" t="s">
        <v>318</v>
      </c>
      <c r="G237" s="135"/>
      <c r="H237" s="143">
        <v>34.36</v>
      </c>
      <c r="I237" s="140"/>
      <c r="J237" s="135"/>
      <c r="K237" s="135"/>
    </row>
    <row r="238" spans="1:11" x14ac:dyDescent="0.3">
      <c r="A238" s="158"/>
      <c r="B238" s="157"/>
      <c r="C238" s="158"/>
      <c r="D238" s="130" t="s">
        <v>131</v>
      </c>
      <c r="E238" s="159" t="s">
        <v>42</v>
      </c>
      <c r="F238" s="160" t="s">
        <v>224</v>
      </c>
      <c r="G238" s="158"/>
      <c r="H238" s="161">
        <v>51.53</v>
      </c>
      <c r="I238" s="162"/>
      <c r="J238" s="158"/>
      <c r="K238" s="158"/>
    </row>
    <row r="239" spans="1:11" x14ac:dyDescent="0.3">
      <c r="A239" s="135"/>
      <c r="B239" s="134"/>
      <c r="C239" s="135"/>
      <c r="D239" s="130" t="s">
        <v>131</v>
      </c>
      <c r="E239" s="141" t="s">
        <v>8</v>
      </c>
      <c r="F239" s="142" t="s">
        <v>319</v>
      </c>
      <c r="G239" s="135"/>
      <c r="H239" s="143">
        <v>70.138999999999996</v>
      </c>
      <c r="I239" s="140"/>
      <c r="J239" s="135"/>
      <c r="K239" s="135"/>
    </row>
    <row r="240" spans="1:11" x14ac:dyDescent="0.3">
      <c r="A240" s="135"/>
      <c r="B240" s="134"/>
      <c r="C240" s="135"/>
      <c r="D240" s="130" t="s">
        <v>131</v>
      </c>
      <c r="E240" s="141" t="s">
        <v>8</v>
      </c>
      <c r="F240" s="142" t="s">
        <v>320</v>
      </c>
      <c r="G240" s="135"/>
      <c r="H240" s="143">
        <v>474.428</v>
      </c>
      <c r="I240" s="140"/>
      <c r="J240" s="135"/>
      <c r="K240" s="135"/>
    </row>
    <row r="241" spans="1:11" x14ac:dyDescent="0.3">
      <c r="A241" s="135"/>
      <c r="B241" s="134"/>
      <c r="C241" s="135"/>
      <c r="D241" s="130" t="s">
        <v>131</v>
      </c>
      <c r="E241" s="141" t="s">
        <v>8</v>
      </c>
      <c r="F241" s="142" t="s">
        <v>321</v>
      </c>
      <c r="G241" s="135"/>
      <c r="H241" s="143">
        <v>44.225000000000001</v>
      </c>
      <c r="I241" s="140"/>
      <c r="J241" s="135"/>
      <c r="K241" s="135"/>
    </row>
    <row r="242" spans="1:11" x14ac:dyDescent="0.3">
      <c r="A242" s="135"/>
      <c r="B242" s="134"/>
      <c r="C242" s="135"/>
      <c r="D242" s="130" t="s">
        <v>131</v>
      </c>
      <c r="E242" s="141" t="s">
        <v>8</v>
      </c>
      <c r="F242" s="142" t="s">
        <v>322</v>
      </c>
      <c r="G242" s="135"/>
      <c r="H242" s="143">
        <v>-3.09</v>
      </c>
      <c r="I242" s="140"/>
      <c r="J242" s="135"/>
      <c r="K242" s="135"/>
    </row>
    <row r="243" spans="1:11" x14ac:dyDescent="0.3">
      <c r="A243" s="135"/>
      <c r="B243" s="134"/>
      <c r="C243" s="135"/>
      <c r="D243" s="130" t="s">
        <v>131</v>
      </c>
      <c r="E243" s="141" t="s">
        <v>8</v>
      </c>
      <c r="F243" s="142" t="s">
        <v>323</v>
      </c>
      <c r="G243" s="135"/>
      <c r="H243" s="143">
        <v>5.9740000000000002</v>
      </c>
      <c r="I243" s="140"/>
      <c r="J243" s="135"/>
      <c r="K243" s="135"/>
    </row>
    <row r="244" spans="1:11" x14ac:dyDescent="0.3">
      <c r="A244" s="158"/>
      <c r="B244" s="157"/>
      <c r="C244" s="158"/>
      <c r="D244" s="130" t="s">
        <v>131</v>
      </c>
      <c r="E244" s="159" t="s">
        <v>44</v>
      </c>
      <c r="F244" s="160" t="s">
        <v>224</v>
      </c>
      <c r="G244" s="158"/>
      <c r="H244" s="161">
        <v>591.67600000000004</v>
      </c>
      <c r="I244" s="162"/>
      <c r="J244" s="158"/>
      <c r="K244" s="158"/>
    </row>
    <row r="245" spans="1:11" x14ac:dyDescent="0.3">
      <c r="A245" s="135"/>
      <c r="B245" s="134"/>
      <c r="C245" s="135"/>
      <c r="D245" s="130" t="s">
        <v>131</v>
      </c>
      <c r="E245" s="141" t="s">
        <v>45</v>
      </c>
      <c r="F245" s="142" t="s">
        <v>324</v>
      </c>
      <c r="G245" s="135"/>
      <c r="H245" s="143">
        <v>19.376999999999999</v>
      </c>
      <c r="I245" s="140"/>
      <c r="J245" s="135"/>
      <c r="K245" s="135"/>
    </row>
    <row r="246" spans="1:11" x14ac:dyDescent="0.3">
      <c r="A246" s="135"/>
      <c r="B246" s="134"/>
      <c r="C246" s="135"/>
      <c r="D246" s="130" t="s">
        <v>131</v>
      </c>
      <c r="E246" s="141" t="s">
        <v>46</v>
      </c>
      <c r="F246" s="142" t="s">
        <v>325</v>
      </c>
      <c r="G246" s="135"/>
      <c r="H246" s="143">
        <v>80.849999999999994</v>
      </c>
      <c r="I246" s="140"/>
      <c r="J246" s="135"/>
      <c r="K246" s="135"/>
    </row>
    <row r="247" spans="1:11" x14ac:dyDescent="0.3">
      <c r="A247" s="164"/>
      <c r="B247" s="163"/>
      <c r="C247" s="164"/>
      <c r="D247" s="136" t="s">
        <v>131</v>
      </c>
      <c r="E247" s="165" t="s">
        <v>8</v>
      </c>
      <c r="F247" s="166" t="s">
        <v>231</v>
      </c>
      <c r="G247" s="164"/>
      <c r="H247" s="167">
        <v>1268.385</v>
      </c>
      <c r="I247" s="168"/>
      <c r="J247" s="164"/>
      <c r="K247" s="164"/>
    </row>
    <row r="248" spans="1:11" x14ac:dyDescent="0.3">
      <c r="A248" s="21"/>
      <c r="B248" s="117"/>
      <c r="C248" s="118" t="s">
        <v>326</v>
      </c>
      <c r="D248" s="118" t="s">
        <v>123</v>
      </c>
      <c r="E248" s="119" t="s">
        <v>327</v>
      </c>
      <c r="F248" s="120" t="s">
        <v>328</v>
      </c>
      <c r="G248" s="121" t="s">
        <v>126</v>
      </c>
      <c r="H248" s="122">
        <v>0.54</v>
      </c>
      <c r="I248" s="123"/>
      <c r="J248" s="124">
        <f>ROUND(I248*H248,2)</f>
        <v>0</v>
      </c>
      <c r="K248" s="120" t="s">
        <v>127</v>
      </c>
    </row>
    <row r="249" spans="1:11" x14ac:dyDescent="0.3">
      <c r="A249" s="21"/>
      <c r="B249" s="22"/>
      <c r="C249" s="21"/>
      <c r="D249" s="130" t="s">
        <v>129</v>
      </c>
      <c r="E249" s="21"/>
      <c r="F249" s="131" t="s">
        <v>329</v>
      </c>
      <c r="G249" s="21"/>
      <c r="H249" s="21"/>
      <c r="I249" s="82"/>
      <c r="J249" s="21"/>
      <c r="K249" s="21"/>
    </row>
    <row r="250" spans="1:11" x14ac:dyDescent="0.3">
      <c r="A250" s="135"/>
      <c r="B250" s="134"/>
      <c r="C250" s="135"/>
      <c r="D250" s="136" t="s">
        <v>131</v>
      </c>
      <c r="E250" s="137" t="s">
        <v>8</v>
      </c>
      <c r="F250" s="138" t="s">
        <v>330</v>
      </c>
      <c r="G250" s="135"/>
      <c r="H250" s="139">
        <v>0.54</v>
      </c>
      <c r="I250" s="140"/>
      <c r="J250" s="135"/>
      <c r="K250" s="135"/>
    </row>
    <row r="251" spans="1:11" x14ac:dyDescent="0.3">
      <c r="A251" s="21"/>
      <c r="B251" s="117"/>
      <c r="C251" s="118" t="s">
        <v>331</v>
      </c>
      <c r="D251" s="118" t="s">
        <v>123</v>
      </c>
      <c r="E251" s="119" t="s">
        <v>332</v>
      </c>
      <c r="F251" s="120" t="s">
        <v>333</v>
      </c>
      <c r="G251" s="121" t="s">
        <v>126</v>
      </c>
      <c r="H251" s="122">
        <v>21.864999999999998</v>
      </c>
      <c r="I251" s="123"/>
      <c r="J251" s="124">
        <f>ROUND(I251*H251,2)</f>
        <v>0</v>
      </c>
      <c r="K251" s="120" t="s">
        <v>127</v>
      </c>
    </row>
    <row r="252" spans="1:11" x14ac:dyDescent="0.3">
      <c r="A252" s="21"/>
      <c r="B252" s="22"/>
      <c r="C252" s="21"/>
      <c r="D252" s="130" t="s">
        <v>129</v>
      </c>
      <c r="E252" s="21"/>
      <c r="F252" s="131" t="s">
        <v>334</v>
      </c>
      <c r="G252" s="21"/>
      <c r="H252" s="21"/>
      <c r="I252" s="82"/>
      <c r="J252" s="21"/>
      <c r="K252" s="21"/>
    </row>
    <row r="253" spans="1:11" x14ac:dyDescent="0.3">
      <c r="A253" s="135"/>
      <c r="B253" s="134"/>
      <c r="C253" s="135"/>
      <c r="D253" s="136" t="s">
        <v>131</v>
      </c>
      <c r="E253" s="137" t="s">
        <v>8</v>
      </c>
      <c r="F253" s="138" t="s">
        <v>22</v>
      </c>
      <c r="G253" s="135"/>
      <c r="H253" s="139">
        <v>21.864999999999998</v>
      </c>
      <c r="I253" s="140"/>
      <c r="J253" s="135"/>
      <c r="K253" s="135"/>
    </row>
    <row r="254" spans="1:11" x14ac:dyDescent="0.3">
      <c r="A254" s="21"/>
      <c r="B254" s="117"/>
      <c r="C254" s="118" t="s">
        <v>335</v>
      </c>
      <c r="D254" s="118" t="s">
        <v>123</v>
      </c>
      <c r="E254" s="119" t="s">
        <v>336</v>
      </c>
      <c r="F254" s="120" t="s">
        <v>337</v>
      </c>
      <c r="G254" s="121" t="s">
        <v>219</v>
      </c>
      <c r="H254" s="122">
        <v>42.93</v>
      </c>
      <c r="I254" s="123"/>
      <c r="J254" s="124">
        <f>ROUND(I254*H254,2)</f>
        <v>0</v>
      </c>
      <c r="K254" s="120" t="s">
        <v>127</v>
      </c>
    </row>
    <row r="255" spans="1:11" ht="24" x14ac:dyDescent="0.3">
      <c r="A255" s="21"/>
      <c r="B255" s="22"/>
      <c r="C255" s="21"/>
      <c r="D255" s="130" t="s">
        <v>129</v>
      </c>
      <c r="E255" s="21"/>
      <c r="F255" s="131" t="s">
        <v>338</v>
      </c>
      <c r="G255" s="21"/>
      <c r="H255" s="21"/>
      <c r="I255" s="82"/>
      <c r="J255" s="21"/>
      <c r="K255" s="21"/>
    </row>
    <row r="256" spans="1:11" x14ac:dyDescent="0.3">
      <c r="A256" s="135"/>
      <c r="B256" s="134"/>
      <c r="C256" s="135"/>
      <c r="D256" s="136" t="s">
        <v>131</v>
      </c>
      <c r="E256" s="137" t="s">
        <v>8</v>
      </c>
      <c r="F256" s="138" t="s">
        <v>339</v>
      </c>
      <c r="G256" s="135"/>
      <c r="H256" s="139">
        <v>42.93</v>
      </c>
      <c r="I256" s="140"/>
      <c r="J256" s="135"/>
      <c r="K256" s="135"/>
    </row>
    <row r="257" spans="1:11" x14ac:dyDescent="0.3">
      <c r="A257" s="21"/>
      <c r="B257" s="117"/>
      <c r="C257" s="118" t="s">
        <v>340</v>
      </c>
      <c r="D257" s="118" t="s">
        <v>123</v>
      </c>
      <c r="E257" s="119" t="s">
        <v>341</v>
      </c>
      <c r="F257" s="120" t="s">
        <v>342</v>
      </c>
      <c r="G257" s="121" t="s">
        <v>219</v>
      </c>
      <c r="H257" s="122">
        <v>41.73</v>
      </c>
      <c r="I257" s="123"/>
      <c r="J257" s="124">
        <f>ROUND(I257*H257,2)</f>
        <v>0</v>
      </c>
      <c r="K257" s="120" t="s">
        <v>127</v>
      </c>
    </row>
    <row r="258" spans="1:11" ht="24" x14ac:dyDescent="0.3">
      <c r="A258" s="21"/>
      <c r="B258" s="22"/>
      <c r="C258" s="21"/>
      <c r="D258" s="130" t="s">
        <v>129</v>
      </c>
      <c r="E258" s="21"/>
      <c r="F258" s="131" t="s">
        <v>343</v>
      </c>
      <c r="G258" s="21"/>
      <c r="H258" s="21"/>
      <c r="I258" s="82"/>
      <c r="J258" s="21"/>
      <c r="K258" s="21"/>
    </row>
    <row r="259" spans="1:11" x14ac:dyDescent="0.3">
      <c r="A259" s="135"/>
      <c r="B259" s="134"/>
      <c r="C259" s="135"/>
      <c r="D259" s="136" t="s">
        <v>131</v>
      </c>
      <c r="E259" s="137" t="s">
        <v>8</v>
      </c>
      <c r="F259" s="138" t="s">
        <v>344</v>
      </c>
      <c r="G259" s="135"/>
      <c r="H259" s="139">
        <v>41.73</v>
      </c>
      <c r="I259" s="140"/>
      <c r="J259" s="135"/>
      <c r="K259" s="135"/>
    </row>
    <row r="260" spans="1:11" x14ac:dyDescent="0.3">
      <c r="A260" s="21"/>
      <c r="B260" s="117"/>
      <c r="C260" s="118" t="s">
        <v>345</v>
      </c>
      <c r="D260" s="118" t="s">
        <v>123</v>
      </c>
      <c r="E260" s="119" t="s">
        <v>346</v>
      </c>
      <c r="F260" s="120" t="s">
        <v>347</v>
      </c>
      <c r="G260" s="121" t="s">
        <v>348</v>
      </c>
      <c r="H260" s="122">
        <v>12</v>
      </c>
      <c r="I260" s="123"/>
      <c r="J260" s="124">
        <f>ROUND(I260*H260,2)</f>
        <v>0</v>
      </c>
      <c r="K260" s="120" t="s">
        <v>127</v>
      </c>
    </row>
    <row r="261" spans="1:11" x14ac:dyDescent="0.3">
      <c r="A261" s="21"/>
      <c r="B261" s="22"/>
      <c r="C261" s="21"/>
      <c r="D261" s="136" t="s">
        <v>129</v>
      </c>
      <c r="E261" s="21"/>
      <c r="F261" s="169" t="s">
        <v>349</v>
      </c>
      <c r="G261" s="21"/>
      <c r="H261" s="21"/>
      <c r="I261" s="82"/>
      <c r="J261" s="21"/>
      <c r="K261" s="21"/>
    </row>
    <row r="262" spans="1:11" ht="24" x14ac:dyDescent="0.3">
      <c r="A262" s="21"/>
      <c r="B262" s="117"/>
      <c r="C262" s="144" t="s">
        <v>350</v>
      </c>
      <c r="D262" s="144" t="s">
        <v>183</v>
      </c>
      <c r="E262" s="145" t="s">
        <v>351</v>
      </c>
      <c r="F262" s="146" t="s">
        <v>352</v>
      </c>
      <c r="G262" s="147" t="s">
        <v>348</v>
      </c>
      <c r="H262" s="148">
        <v>12</v>
      </c>
      <c r="I262" s="149"/>
      <c r="J262" s="150">
        <f>ROUND(I262*H262,2)</f>
        <v>0</v>
      </c>
      <c r="K262" s="146" t="s">
        <v>8</v>
      </c>
    </row>
    <row r="263" spans="1:11" x14ac:dyDescent="0.3">
      <c r="A263" s="21"/>
      <c r="B263" s="22"/>
      <c r="C263" s="21"/>
      <c r="D263" s="136" t="s">
        <v>129</v>
      </c>
      <c r="E263" s="21"/>
      <c r="F263" s="169" t="s">
        <v>353</v>
      </c>
      <c r="G263" s="21"/>
      <c r="H263" s="21"/>
      <c r="I263" s="82"/>
      <c r="J263" s="21"/>
      <c r="K263" s="21"/>
    </row>
    <row r="264" spans="1:11" x14ac:dyDescent="0.3">
      <c r="A264" s="21"/>
      <c r="B264" s="117"/>
      <c r="C264" s="118" t="s">
        <v>354</v>
      </c>
      <c r="D264" s="118" t="s">
        <v>123</v>
      </c>
      <c r="E264" s="119" t="s">
        <v>355</v>
      </c>
      <c r="F264" s="120" t="s">
        <v>356</v>
      </c>
      <c r="G264" s="121" t="s">
        <v>348</v>
      </c>
      <c r="H264" s="122">
        <v>2</v>
      </c>
      <c r="I264" s="123"/>
      <c r="J264" s="124">
        <f>ROUND(I264*H264,2)</f>
        <v>0</v>
      </c>
      <c r="K264" s="120" t="s">
        <v>127</v>
      </c>
    </row>
    <row r="265" spans="1:11" x14ac:dyDescent="0.3">
      <c r="A265" s="21"/>
      <c r="B265" s="22"/>
      <c r="C265" s="21"/>
      <c r="D265" s="136" t="s">
        <v>129</v>
      </c>
      <c r="E265" s="21"/>
      <c r="F265" s="169" t="s">
        <v>357</v>
      </c>
      <c r="G265" s="21"/>
      <c r="H265" s="21"/>
      <c r="I265" s="82"/>
      <c r="J265" s="21"/>
      <c r="K265" s="21"/>
    </row>
    <row r="266" spans="1:11" ht="24" x14ac:dyDescent="0.3">
      <c r="A266" s="21"/>
      <c r="B266" s="117"/>
      <c r="C266" s="144" t="s">
        <v>358</v>
      </c>
      <c r="D266" s="144" t="s">
        <v>183</v>
      </c>
      <c r="E266" s="145" t="s">
        <v>359</v>
      </c>
      <c r="F266" s="146" t="s">
        <v>360</v>
      </c>
      <c r="G266" s="147" t="s">
        <v>348</v>
      </c>
      <c r="H266" s="148">
        <v>2</v>
      </c>
      <c r="I266" s="149"/>
      <c r="J266" s="150">
        <f>ROUND(I266*H266,2)</f>
        <v>0</v>
      </c>
      <c r="K266" s="146" t="s">
        <v>8</v>
      </c>
    </row>
    <row r="267" spans="1:11" x14ac:dyDescent="0.3">
      <c r="A267" s="21"/>
      <c r="B267" s="22"/>
      <c r="C267" s="21"/>
      <c r="D267" s="130" t="s">
        <v>129</v>
      </c>
      <c r="E267" s="21"/>
      <c r="F267" s="131" t="s">
        <v>361</v>
      </c>
      <c r="G267" s="21"/>
      <c r="H267" s="21"/>
      <c r="I267" s="82"/>
      <c r="J267" s="21"/>
      <c r="K267" s="21"/>
    </row>
    <row r="268" spans="1:11" ht="24" x14ac:dyDescent="0.3">
      <c r="A268" s="21"/>
      <c r="B268" s="22"/>
      <c r="C268" s="21"/>
      <c r="D268" s="130" t="s">
        <v>187</v>
      </c>
      <c r="E268" s="21"/>
      <c r="F268" s="151" t="s">
        <v>362</v>
      </c>
      <c r="G268" s="21"/>
      <c r="H268" s="21"/>
      <c r="I268" s="82"/>
      <c r="J268" s="21"/>
      <c r="K268" s="21"/>
    </row>
    <row r="269" spans="1:11" ht="15" x14ac:dyDescent="0.35">
      <c r="A269" s="103"/>
      <c r="B269" s="102"/>
      <c r="C269" s="103"/>
      <c r="D269" s="114" t="s">
        <v>116</v>
      </c>
      <c r="E269" s="115" t="s">
        <v>168</v>
      </c>
      <c r="F269" s="115" t="s">
        <v>363</v>
      </c>
      <c r="G269" s="103"/>
      <c r="H269" s="103"/>
      <c r="I269" s="106"/>
      <c r="J269" s="116">
        <f>BK269</f>
        <v>0</v>
      </c>
      <c r="K269" s="103"/>
    </row>
    <row r="270" spans="1:11" ht="24" x14ac:dyDescent="0.3">
      <c r="A270" s="21"/>
      <c r="B270" s="117"/>
      <c r="C270" s="118" t="s">
        <v>364</v>
      </c>
      <c r="D270" s="118" t="s">
        <v>123</v>
      </c>
      <c r="E270" s="119" t="s">
        <v>365</v>
      </c>
      <c r="F270" s="120" t="s">
        <v>366</v>
      </c>
      <c r="G270" s="121" t="s">
        <v>126</v>
      </c>
      <c r="H270" s="122">
        <v>1146.971</v>
      </c>
      <c r="I270" s="123"/>
      <c r="J270" s="124">
        <f>ROUND(I270*H270,2)</f>
        <v>0</v>
      </c>
      <c r="K270" s="120" t="s">
        <v>127</v>
      </c>
    </row>
    <row r="271" spans="1:11" ht="24" x14ac:dyDescent="0.3">
      <c r="A271" s="21"/>
      <c r="B271" s="22"/>
      <c r="C271" s="21"/>
      <c r="D271" s="130" t="s">
        <v>129</v>
      </c>
      <c r="E271" s="21"/>
      <c r="F271" s="131" t="s">
        <v>367</v>
      </c>
      <c r="G271" s="21"/>
      <c r="H271" s="21"/>
      <c r="I271" s="82"/>
      <c r="J271" s="21"/>
      <c r="K271" s="21"/>
    </row>
    <row r="272" spans="1:11" x14ac:dyDescent="0.3">
      <c r="A272" s="135"/>
      <c r="B272" s="134"/>
      <c r="C272" s="135"/>
      <c r="D272" s="130" t="s">
        <v>131</v>
      </c>
      <c r="E272" s="141" t="s">
        <v>8</v>
      </c>
      <c r="F272" s="142" t="s">
        <v>368</v>
      </c>
      <c r="G272" s="135"/>
      <c r="H272" s="143">
        <v>489.721</v>
      </c>
      <c r="I272" s="140"/>
      <c r="J272" s="135"/>
      <c r="K272" s="135"/>
    </row>
    <row r="273" spans="1:11" x14ac:dyDescent="0.3">
      <c r="A273" s="135"/>
      <c r="B273" s="134"/>
      <c r="C273" s="135"/>
      <c r="D273" s="130" t="s">
        <v>131</v>
      </c>
      <c r="E273" s="141" t="s">
        <v>8</v>
      </c>
      <c r="F273" s="142" t="s">
        <v>369</v>
      </c>
      <c r="G273" s="135"/>
      <c r="H273" s="143">
        <v>657.25</v>
      </c>
      <c r="I273" s="140"/>
      <c r="J273" s="135"/>
      <c r="K273" s="135"/>
    </row>
    <row r="274" spans="1:11" x14ac:dyDescent="0.3">
      <c r="A274" s="164"/>
      <c r="B274" s="163"/>
      <c r="C274" s="164"/>
      <c r="D274" s="136" t="s">
        <v>131</v>
      </c>
      <c r="E274" s="165" t="s">
        <v>66</v>
      </c>
      <c r="F274" s="166" t="s">
        <v>231</v>
      </c>
      <c r="G274" s="164"/>
      <c r="H274" s="167">
        <v>1146.971</v>
      </c>
      <c r="I274" s="168"/>
      <c r="J274" s="164"/>
      <c r="K274" s="164"/>
    </row>
    <row r="275" spans="1:11" ht="24" x14ac:dyDescent="0.3">
      <c r="A275" s="21"/>
      <c r="B275" s="117"/>
      <c r="C275" s="118" t="s">
        <v>370</v>
      </c>
      <c r="D275" s="118" t="s">
        <v>123</v>
      </c>
      <c r="E275" s="119" t="s">
        <v>371</v>
      </c>
      <c r="F275" s="120" t="s">
        <v>372</v>
      </c>
      <c r="G275" s="121" t="s">
        <v>126</v>
      </c>
      <c r="H275" s="122">
        <v>103227.39</v>
      </c>
      <c r="I275" s="123"/>
      <c r="J275" s="124">
        <f>ROUND(I275*H275,2)</f>
        <v>0</v>
      </c>
      <c r="K275" s="120" t="s">
        <v>127</v>
      </c>
    </row>
    <row r="276" spans="1:11" ht="24" x14ac:dyDescent="0.3">
      <c r="A276" s="21"/>
      <c r="B276" s="22"/>
      <c r="C276" s="21"/>
      <c r="D276" s="130" t="s">
        <v>129</v>
      </c>
      <c r="E276" s="21"/>
      <c r="F276" s="131" t="s">
        <v>373</v>
      </c>
      <c r="G276" s="21"/>
      <c r="H276" s="21"/>
      <c r="I276" s="82"/>
      <c r="J276" s="21"/>
      <c r="K276" s="21"/>
    </row>
    <row r="277" spans="1:11" x14ac:dyDescent="0.3">
      <c r="A277" s="135"/>
      <c r="B277" s="134"/>
      <c r="C277" s="135"/>
      <c r="D277" s="136" t="s">
        <v>131</v>
      </c>
      <c r="E277" s="137" t="s">
        <v>8</v>
      </c>
      <c r="F277" s="138" t="s">
        <v>374</v>
      </c>
      <c r="G277" s="135"/>
      <c r="H277" s="139">
        <v>103227.39</v>
      </c>
      <c r="I277" s="140"/>
      <c r="J277" s="135"/>
      <c r="K277" s="135"/>
    </row>
    <row r="278" spans="1:11" ht="24" x14ac:dyDescent="0.3">
      <c r="A278" s="21"/>
      <c r="B278" s="117"/>
      <c r="C278" s="118" t="s">
        <v>375</v>
      </c>
      <c r="D278" s="118" t="s">
        <v>123</v>
      </c>
      <c r="E278" s="119" t="s">
        <v>376</v>
      </c>
      <c r="F278" s="120" t="s">
        <v>377</v>
      </c>
      <c r="G278" s="121" t="s">
        <v>126</v>
      </c>
      <c r="H278" s="122">
        <v>1146.971</v>
      </c>
      <c r="I278" s="123"/>
      <c r="J278" s="124">
        <f>ROUND(I278*H278,2)</f>
        <v>0</v>
      </c>
      <c r="K278" s="120" t="s">
        <v>127</v>
      </c>
    </row>
    <row r="279" spans="1:11" ht="24" x14ac:dyDescent="0.3">
      <c r="A279" s="21"/>
      <c r="B279" s="22"/>
      <c r="C279" s="21"/>
      <c r="D279" s="130" t="s">
        <v>129</v>
      </c>
      <c r="E279" s="21"/>
      <c r="F279" s="131" t="s">
        <v>378</v>
      </c>
      <c r="G279" s="21"/>
      <c r="H279" s="21"/>
      <c r="I279" s="82"/>
      <c r="J279" s="21"/>
      <c r="K279" s="21"/>
    </row>
    <row r="280" spans="1:11" x14ac:dyDescent="0.3">
      <c r="A280" s="135"/>
      <c r="B280" s="134"/>
      <c r="C280" s="135"/>
      <c r="D280" s="136" t="s">
        <v>131</v>
      </c>
      <c r="E280" s="137" t="s">
        <v>8</v>
      </c>
      <c r="F280" s="138" t="s">
        <v>66</v>
      </c>
      <c r="G280" s="135"/>
      <c r="H280" s="139">
        <v>1146.971</v>
      </c>
      <c r="I280" s="140"/>
      <c r="J280" s="135"/>
      <c r="K280" s="135"/>
    </row>
    <row r="281" spans="1:11" x14ac:dyDescent="0.3">
      <c r="A281" s="21"/>
      <c r="B281" s="117"/>
      <c r="C281" s="118" t="s">
        <v>379</v>
      </c>
      <c r="D281" s="118" t="s">
        <v>123</v>
      </c>
      <c r="E281" s="119" t="s">
        <v>380</v>
      </c>
      <c r="F281" s="120" t="s">
        <v>381</v>
      </c>
      <c r="G281" s="121" t="s">
        <v>126</v>
      </c>
      <c r="H281" s="122">
        <v>1146.971</v>
      </c>
      <c r="I281" s="123"/>
      <c r="J281" s="124">
        <f>ROUND(I281*H281,2)</f>
        <v>0</v>
      </c>
      <c r="K281" s="120" t="s">
        <v>127</v>
      </c>
    </row>
    <row r="282" spans="1:11" x14ac:dyDescent="0.3">
      <c r="A282" s="21"/>
      <c r="B282" s="22"/>
      <c r="C282" s="21"/>
      <c r="D282" s="130" t="s">
        <v>129</v>
      </c>
      <c r="E282" s="21"/>
      <c r="F282" s="131" t="s">
        <v>382</v>
      </c>
      <c r="G282" s="21"/>
      <c r="H282" s="21"/>
      <c r="I282" s="82"/>
      <c r="J282" s="21"/>
      <c r="K282" s="21"/>
    </row>
    <row r="283" spans="1:11" x14ac:dyDescent="0.3">
      <c r="A283" s="135"/>
      <c r="B283" s="134"/>
      <c r="C283" s="135"/>
      <c r="D283" s="136" t="s">
        <v>131</v>
      </c>
      <c r="E283" s="137" t="s">
        <v>8</v>
      </c>
      <c r="F283" s="138" t="s">
        <v>66</v>
      </c>
      <c r="G283" s="135"/>
      <c r="H283" s="139">
        <v>1146.971</v>
      </c>
      <c r="I283" s="140"/>
      <c r="J283" s="135"/>
      <c r="K283" s="135"/>
    </row>
    <row r="284" spans="1:11" x14ac:dyDescent="0.3">
      <c r="A284" s="21"/>
      <c r="B284" s="117"/>
      <c r="C284" s="118" t="s">
        <v>383</v>
      </c>
      <c r="D284" s="118" t="s">
        <v>123</v>
      </c>
      <c r="E284" s="119" t="s">
        <v>384</v>
      </c>
      <c r="F284" s="120" t="s">
        <v>385</v>
      </c>
      <c r="G284" s="121" t="s">
        <v>126</v>
      </c>
      <c r="H284" s="122">
        <v>103227.39</v>
      </c>
      <c r="I284" s="123"/>
      <c r="J284" s="124">
        <f>ROUND(I284*H284,2)</f>
        <v>0</v>
      </c>
      <c r="K284" s="120" t="s">
        <v>127</v>
      </c>
    </row>
    <row r="285" spans="1:11" x14ac:dyDescent="0.3">
      <c r="A285" s="21"/>
      <c r="B285" s="22"/>
      <c r="C285" s="21"/>
      <c r="D285" s="130" t="s">
        <v>129</v>
      </c>
      <c r="E285" s="21"/>
      <c r="F285" s="131" t="s">
        <v>386</v>
      </c>
      <c r="G285" s="21"/>
      <c r="H285" s="21"/>
      <c r="I285" s="82"/>
      <c r="J285" s="21"/>
      <c r="K285" s="21"/>
    </row>
    <row r="286" spans="1:11" x14ac:dyDescent="0.3">
      <c r="A286" s="135"/>
      <c r="B286" s="134"/>
      <c r="C286" s="135"/>
      <c r="D286" s="136" t="s">
        <v>131</v>
      </c>
      <c r="E286" s="137" t="s">
        <v>8</v>
      </c>
      <c r="F286" s="138" t="s">
        <v>387</v>
      </c>
      <c r="G286" s="135"/>
      <c r="H286" s="139">
        <v>103227.39</v>
      </c>
      <c r="I286" s="140"/>
      <c r="J286" s="135"/>
      <c r="K286" s="135"/>
    </row>
    <row r="287" spans="1:11" x14ac:dyDescent="0.3">
      <c r="A287" s="21"/>
      <c r="B287" s="117"/>
      <c r="C287" s="118" t="s">
        <v>388</v>
      </c>
      <c r="D287" s="118" t="s">
        <v>123</v>
      </c>
      <c r="E287" s="119" t="s">
        <v>389</v>
      </c>
      <c r="F287" s="120" t="s">
        <v>390</v>
      </c>
      <c r="G287" s="121" t="s">
        <v>126</v>
      </c>
      <c r="H287" s="122">
        <v>1146.971</v>
      </c>
      <c r="I287" s="123"/>
      <c r="J287" s="124">
        <f>ROUND(I287*H287,2)</f>
        <v>0</v>
      </c>
      <c r="K287" s="120" t="s">
        <v>127</v>
      </c>
    </row>
    <row r="288" spans="1:11" x14ac:dyDescent="0.3">
      <c r="A288" s="21"/>
      <c r="B288" s="22"/>
      <c r="C288" s="21"/>
      <c r="D288" s="130" t="s">
        <v>129</v>
      </c>
      <c r="E288" s="21"/>
      <c r="F288" s="131" t="s">
        <v>391</v>
      </c>
      <c r="G288" s="21"/>
      <c r="H288" s="21"/>
      <c r="I288" s="82"/>
      <c r="J288" s="21"/>
      <c r="K288" s="21"/>
    </row>
    <row r="289" spans="1:11" x14ac:dyDescent="0.3">
      <c r="A289" s="135"/>
      <c r="B289" s="134"/>
      <c r="C289" s="135"/>
      <c r="D289" s="136" t="s">
        <v>131</v>
      </c>
      <c r="E289" s="137" t="s">
        <v>8</v>
      </c>
      <c r="F289" s="138" t="s">
        <v>66</v>
      </c>
      <c r="G289" s="135"/>
      <c r="H289" s="139">
        <v>1146.971</v>
      </c>
      <c r="I289" s="140"/>
      <c r="J289" s="135"/>
      <c r="K289" s="135"/>
    </row>
    <row r="290" spans="1:11" x14ac:dyDescent="0.3">
      <c r="A290" s="21"/>
      <c r="B290" s="117"/>
      <c r="C290" s="118" t="s">
        <v>392</v>
      </c>
      <c r="D290" s="118" t="s">
        <v>123</v>
      </c>
      <c r="E290" s="119" t="s">
        <v>393</v>
      </c>
      <c r="F290" s="120" t="s">
        <v>394</v>
      </c>
      <c r="G290" s="121" t="s">
        <v>126</v>
      </c>
      <c r="H290" s="122">
        <v>19.376999999999999</v>
      </c>
      <c r="I290" s="123"/>
      <c r="J290" s="124">
        <f>ROUND(I290*H290,2)</f>
        <v>0</v>
      </c>
      <c r="K290" s="120" t="s">
        <v>8</v>
      </c>
    </row>
    <row r="291" spans="1:11" x14ac:dyDescent="0.3">
      <c r="A291" s="135"/>
      <c r="B291" s="134"/>
      <c r="C291" s="135"/>
      <c r="D291" s="136" t="s">
        <v>131</v>
      </c>
      <c r="E291" s="137" t="s">
        <v>8</v>
      </c>
      <c r="F291" s="138" t="s">
        <v>45</v>
      </c>
      <c r="G291" s="135"/>
      <c r="H291" s="139">
        <v>19.376999999999999</v>
      </c>
      <c r="I291" s="140"/>
      <c r="J291" s="135"/>
      <c r="K291" s="135"/>
    </row>
    <row r="292" spans="1:11" x14ac:dyDescent="0.3">
      <c r="A292" s="21"/>
      <c r="B292" s="117"/>
      <c r="C292" s="118" t="s">
        <v>395</v>
      </c>
      <c r="D292" s="118" t="s">
        <v>123</v>
      </c>
      <c r="E292" s="119" t="s">
        <v>396</v>
      </c>
      <c r="F292" s="120" t="s">
        <v>397</v>
      </c>
      <c r="G292" s="121" t="s">
        <v>398</v>
      </c>
      <c r="H292" s="122">
        <v>6</v>
      </c>
      <c r="I292" s="123"/>
      <c r="J292" s="124">
        <f>ROUND(I292*H292,2)</f>
        <v>0</v>
      </c>
      <c r="K292" s="120" t="s">
        <v>8</v>
      </c>
    </row>
    <row r="293" spans="1:11" x14ac:dyDescent="0.3">
      <c r="A293" s="135"/>
      <c r="B293" s="134"/>
      <c r="C293" s="135"/>
      <c r="D293" s="136" t="s">
        <v>131</v>
      </c>
      <c r="E293" s="137" t="s">
        <v>8</v>
      </c>
      <c r="F293" s="138" t="s">
        <v>152</v>
      </c>
      <c r="G293" s="135"/>
      <c r="H293" s="139">
        <v>6</v>
      </c>
      <c r="I293" s="140"/>
      <c r="J293" s="135"/>
      <c r="K293" s="135"/>
    </row>
    <row r="294" spans="1:11" x14ac:dyDescent="0.3">
      <c r="A294" s="21"/>
      <c r="B294" s="117"/>
      <c r="C294" s="118" t="s">
        <v>399</v>
      </c>
      <c r="D294" s="118" t="s">
        <v>123</v>
      </c>
      <c r="E294" s="119" t="s">
        <v>400</v>
      </c>
      <c r="F294" s="120" t="s">
        <v>401</v>
      </c>
      <c r="G294" s="121" t="s">
        <v>348</v>
      </c>
      <c r="H294" s="122">
        <v>1</v>
      </c>
      <c r="I294" s="123"/>
      <c r="J294" s="124">
        <f>ROUND(I294*H294,2)</f>
        <v>0</v>
      </c>
      <c r="K294" s="120" t="s">
        <v>8</v>
      </c>
    </row>
    <row r="295" spans="1:11" x14ac:dyDescent="0.3">
      <c r="A295" s="135"/>
      <c r="B295" s="134"/>
      <c r="C295" s="135"/>
      <c r="D295" s="136" t="s">
        <v>131</v>
      </c>
      <c r="E295" s="137" t="s">
        <v>8</v>
      </c>
      <c r="F295" s="138" t="s">
        <v>119</v>
      </c>
      <c r="G295" s="135"/>
      <c r="H295" s="139">
        <v>1</v>
      </c>
      <c r="I295" s="140"/>
      <c r="J295" s="135"/>
      <c r="K295" s="135"/>
    </row>
    <row r="296" spans="1:11" x14ac:dyDescent="0.3">
      <c r="A296" s="21"/>
      <c r="B296" s="117"/>
      <c r="C296" s="118" t="s">
        <v>402</v>
      </c>
      <c r="D296" s="118" t="s">
        <v>123</v>
      </c>
      <c r="E296" s="119" t="s">
        <v>403</v>
      </c>
      <c r="F296" s="120" t="s">
        <v>404</v>
      </c>
      <c r="G296" s="121" t="s">
        <v>126</v>
      </c>
      <c r="H296" s="122">
        <v>118.29</v>
      </c>
      <c r="I296" s="123"/>
      <c r="J296" s="124">
        <f>ROUND(I296*H296,2)</f>
        <v>0</v>
      </c>
      <c r="K296" s="120" t="s">
        <v>8</v>
      </c>
    </row>
    <row r="297" spans="1:11" x14ac:dyDescent="0.3">
      <c r="A297" s="21"/>
      <c r="B297" s="117"/>
      <c r="C297" s="118" t="s">
        <v>405</v>
      </c>
      <c r="D297" s="118" t="s">
        <v>123</v>
      </c>
      <c r="E297" s="119" t="s">
        <v>406</v>
      </c>
      <c r="F297" s="120" t="s">
        <v>407</v>
      </c>
      <c r="G297" s="121" t="s">
        <v>126</v>
      </c>
      <c r="H297" s="122">
        <v>6.3</v>
      </c>
      <c r="I297" s="123"/>
      <c r="J297" s="124">
        <f>ROUND(I297*H297,2)</f>
        <v>0</v>
      </c>
      <c r="K297" s="120" t="s">
        <v>8</v>
      </c>
    </row>
    <row r="298" spans="1:11" ht="24" x14ac:dyDescent="0.3">
      <c r="A298" s="21"/>
      <c r="B298" s="22"/>
      <c r="C298" s="21"/>
      <c r="D298" s="130" t="s">
        <v>129</v>
      </c>
      <c r="E298" s="21"/>
      <c r="F298" s="131" t="s">
        <v>408</v>
      </c>
      <c r="G298" s="21"/>
      <c r="H298" s="21"/>
      <c r="I298" s="82"/>
      <c r="J298" s="21"/>
      <c r="K298" s="21"/>
    </row>
    <row r="299" spans="1:11" x14ac:dyDescent="0.3">
      <c r="A299" s="135"/>
      <c r="B299" s="134"/>
      <c r="C299" s="135"/>
      <c r="D299" s="136" t="s">
        <v>131</v>
      </c>
      <c r="E299" s="137" t="s">
        <v>31</v>
      </c>
      <c r="F299" s="138" t="s">
        <v>409</v>
      </c>
      <c r="G299" s="135"/>
      <c r="H299" s="139">
        <v>6.3</v>
      </c>
      <c r="I299" s="140"/>
      <c r="J299" s="135"/>
      <c r="K299" s="135"/>
    </row>
    <row r="300" spans="1:11" x14ac:dyDescent="0.3">
      <c r="A300" s="21"/>
      <c r="B300" s="117"/>
      <c r="C300" s="118" t="s">
        <v>410</v>
      </c>
      <c r="D300" s="118" t="s">
        <v>123</v>
      </c>
      <c r="E300" s="119" t="s">
        <v>411</v>
      </c>
      <c r="F300" s="120" t="s">
        <v>412</v>
      </c>
      <c r="G300" s="121" t="s">
        <v>348</v>
      </c>
      <c r="H300" s="122">
        <v>14</v>
      </c>
      <c r="I300" s="123"/>
      <c r="J300" s="124">
        <f>ROUND(I300*H300,2)</f>
        <v>0</v>
      </c>
      <c r="K300" s="120" t="s">
        <v>127</v>
      </c>
    </row>
    <row r="301" spans="1:11" x14ac:dyDescent="0.3">
      <c r="A301" s="135"/>
      <c r="B301" s="134"/>
      <c r="C301" s="135"/>
      <c r="D301" s="136" t="s">
        <v>131</v>
      </c>
      <c r="E301" s="137" t="s">
        <v>8</v>
      </c>
      <c r="F301" s="138" t="s">
        <v>413</v>
      </c>
      <c r="G301" s="135"/>
      <c r="H301" s="139">
        <v>14</v>
      </c>
      <c r="I301" s="140"/>
      <c r="J301" s="135"/>
      <c r="K301" s="135"/>
    </row>
    <row r="302" spans="1:11" ht="24" x14ac:dyDescent="0.3">
      <c r="A302" s="21"/>
      <c r="B302" s="117"/>
      <c r="C302" s="118" t="s">
        <v>414</v>
      </c>
      <c r="D302" s="118" t="s">
        <v>123</v>
      </c>
      <c r="E302" s="119" t="s">
        <v>415</v>
      </c>
      <c r="F302" s="120" t="s">
        <v>416</v>
      </c>
      <c r="G302" s="121" t="s">
        <v>126</v>
      </c>
      <c r="H302" s="122">
        <v>404.68</v>
      </c>
      <c r="I302" s="123"/>
      <c r="J302" s="124">
        <f>ROUND(I302*H302,2)</f>
        <v>0</v>
      </c>
      <c r="K302" s="120" t="s">
        <v>127</v>
      </c>
    </row>
    <row r="303" spans="1:11" ht="24" x14ac:dyDescent="0.3">
      <c r="A303" s="21"/>
      <c r="B303" s="22"/>
      <c r="C303" s="21"/>
      <c r="D303" s="130" t="s">
        <v>129</v>
      </c>
      <c r="E303" s="21"/>
      <c r="F303" s="131" t="s">
        <v>417</v>
      </c>
      <c r="G303" s="21"/>
      <c r="H303" s="21"/>
      <c r="I303" s="82"/>
      <c r="J303" s="21"/>
      <c r="K303" s="21"/>
    </row>
    <row r="304" spans="1:11" x14ac:dyDescent="0.3">
      <c r="A304" s="135"/>
      <c r="B304" s="134"/>
      <c r="C304" s="135"/>
      <c r="D304" s="136" t="s">
        <v>131</v>
      </c>
      <c r="E304" s="137" t="s">
        <v>64</v>
      </c>
      <c r="F304" s="138" t="s">
        <v>418</v>
      </c>
      <c r="G304" s="135"/>
      <c r="H304" s="139">
        <v>404.68</v>
      </c>
      <c r="I304" s="140"/>
      <c r="J304" s="135"/>
      <c r="K304" s="135"/>
    </row>
    <row r="305" spans="1:11" x14ac:dyDescent="0.3">
      <c r="A305" s="21"/>
      <c r="B305" s="117"/>
      <c r="C305" s="118" t="s">
        <v>419</v>
      </c>
      <c r="D305" s="118" t="s">
        <v>123</v>
      </c>
      <c r="E305" s="119" t="s">
        <v>420</v>
      </c>
      <c r="F305" s="120" t="s">
        <v>421</v>
      </c>
      <c r="G305" s="121" t="s">
        <v>126</v>
      </c>
      <c r="H305" s="122">
        <v>25.757999999999999</v>
      </c>
      <c r="I305" s="123"/>
      <c r="J305" s="124">
        <f>ROUND(I305*H305,2)</f>
        <v>0</v>
      </c>
      <c r="K305" s="120" t="s">
        <v>127</v>
      </c>
    </row>
    <row r="306" spans="1:11" x14ac:dyDescent="0.3">
      <c r="A306" s="21"/>
      <c r="B306" s="22"/>
      <c r="C306" s="21"/>
      <c r="D306" s="130" t="s">
        <v>129</v>
      </c>
      <c r="E306" s="21"/>
      <c r="F306" s="131" t="s">
        <v>422</v>
      </c>
      <c r="G306" s="21"/>
      <c r="H306" s="21"/>
      <c r="I306" s="82"/>
      <c r="J306" s="21"/>
      <c r="K306" s="21"/>
    </row>
    <row r="307" spans="1:11" x14ac:dyDescent="0.3">
      <c r="A307" s="135"/>
      <c r="B307" s="134"/>
      <c r="C307" s="135"/>
      <c r="D307" s="130" t="s">
        <v>131</v>
      </c>
      <c r="E307" s="141" t="s">
        <v>26</v>
      </c>
      <c r="F307" s="142" t="s">
        <v>423</v>
      </c>
      <c r="G307" s="135"/>
      <c r="H307" s="143">
        <v>25.757999999999999</v>
      </c>
      <c r="I307" s="140"/>
      <c r="J307" s="135"/>
      <c r="K307" s="135"/>
    </row>
    <row r="308" spans="1:11" ht="15" x14ac:dyDescent="0.35">
      <c r="A308" s="103"/>
      <c r="B308" s="102"/>
      <c r="C308" s="103"/>
      <c r="D308" s="114" t="s">
        <v>116</v>
      </c>
      <c r="E308" s="115" t="s">
        <v>424</v>
      </c>
      <c r="F308" s="115" t="s">
        <v>425</v>
      </c>
      <c r="G308" s="103"/>
      <c r="H308" s="103"/>
      <c r="I308" s="106"/>
      <c r="J308" s="116">
        <f>BK308</f>
        <v>0</v>
      </c>
      <c r="K308" s="103"/>
    </row>
    <row r="309" spans="1:11" ht="24" x14ac:dyDescent="0.3">
      <c r="A309" s="21"/>
      <c r="B309" s="117"/>
      <c r="C309" s="118" t="s">
        <v>426</v>
      </c>
      <c r="D309" s="118" t="s">
        <v>123</v>
      </c>
      <c r="E309" s="119" t="s">
        <v>427</v>
      </c>
      <c r="F309" s="120" t="s">
        <v>428</v>
      </c>
      <c r="G309" s="121" t="s">
        <v>429</v>
      </c>
      <c r="H309" s="122">
        <v>15.698</v>
      </c>
      <c r="I309" s="123"/>
      <c r="J309" s="124">
        <f>ROUND(I309*H309,2)</f>
        <v>0</v>
      </c>
      <c r="K309" s="120" t="s">
        <v>127</v>
      </c>
    </row>
    <row r="310" spans="1:11" ht="24" x14ac:dyDescent="0.3">
      <c r="A310" s="21"/>
      <c r="B310" s="22"/>
      <c r="C310" s="21"/>
      <c r="D310" s="136" t="s">
        <v>129</v>
      </c>
      <c r="E310" s="21"/>
      <c r="F310" s="169" t="s">
        <v>430</v>
      </c>
      <c r="G310" s="21"/>
      <c r="H310" s="21"/>
      <c r="I310" s="82"/>
      <c r="J310" s="21"/>
      <c r="K310" s="21"/>
    </row>
    <row r="311" spans="1:11" x14ac:dyDescent="0.3">
      <c r="A311" s="21"/>
      <c r="B311" s="117"/>
      <c r="C311" s="118" t="s">
        <v>431</v>
      </c>
      <c r="D311" s="118" t="s">
        <v>123</v>
      </c>
      <c r="E311" s="119" t="s">
        <v>432</v>
      </c>
      <c r="F311" s="120" t="s">
        <v>433</v>
      </c>
      <c r="G311" s="121" t="s">
        <v>429</v>
      </c>
      <c r="H311" s="122">
        <v>15.698</v>
      </c>
      <c r="I311" s="123"/>
      <c r="J311" s="124">
        <f>ROUND(I311*H311,2)</f>
        <v>0</v>
      </c>
      <c r="K311" s="120" t="s">
        <v>127</v>
      </c>
    </row>
    <row r="312" spans="1:11" x14ac:dyDescent="0.3">
      <c r="A312" s="21"/>
      <c r="B312" s="22"/>
      <c r="C312" s="21"/>
      <c r="D312" s="136" t="s">
        <v>129</v>
      </c>
      <c r="E312" s="21"/>
      <c r="F312" s="169" t="s">
        <v>434</v>
      </c>
      <c r="G312" s="21"/>
      <c r="H312" s="21"/>
      <c r="I312" s="82"/>
      <c r="J312" s="21"/>
      <c r="K312" s="21"/>
    </row>
    <row r="313" spans="1:11" x14ac:dyDescent="0.3">
      <c r="A313" s="21"/>
      <c r="B313" s="117"/>
      <c r="C313" s="118" t="s">
        <v>435</v>
      </c>
      <c r="D313" s="118" t="s">
        <v>123</v>
      </c>
      <c r="E313" s="119" t="s">
        <v>436</v>
      </c>
      <c r="F313" s="120" t="s">
        <v>437</v>
      </c>
      <c r="G313" s="121" t="s">
        <v>429</v>
      </c>
      <c r="H313" s="122">
        <v>141.28200000000001</v>
      </c>
      <c r="I313" s="123"/>
      <c r="J313" s="124">
        <f>ROUND(I313*H313,2)</f>
        <v>0</v>
      </c>
      <c r="K313" s="120" t="s">
        <v>127</v>
      </c>
    </row>
    <row r="314" spans="1:11" ht="24" x14ac:dyDescent="0.3">
      <c r="A314" s="21"/>
      <c r="B314" s="22"/>
      <c r="C314" s="21"/>
      <c r="D314" s="130" t="s">
        <v>129</v>
      </c>
      <c r="E314" s="21"/>
      <c r="F314" s="131" t="s">
        <v>438</v>
      </c>
      <c r="G314" s="21"/>
      <c r="H314" s="21"/>
      <c r="I314" s="82"/>
      <c r="J314" s="21"/>
      <c r="K314" s="21"/>
    </row>
    <row r="315" spans="1:11" x14ac:dyDescent="0.3">
      <c r="A315" s="135"/>
      <c r="B315" s="134"/>
      <c r="C315" s="135"/>
      <c r="D315" s="136" t="s">
        <v>131</v>
      </c>
      <c r="E315" s="137" t="s">
        <v>8</v>
      </c>
      <c r="F315" s="138" t="s">
        <v>439</v>
      </c>
      <c r="G315" s="135"/>
      <c r="H315" s="139">
        <v>141.28200000000001</v>
      </c>
      <c r="I315" s="140"/>
      <c r="J315" s="135"/>
      <c r="K315" s="135"/>
    </row>
    <row r="316" spans="1:11" x14ac:dyDescent="0.3">
      <c r="A316" s="21"/>
      <c r="B316" s="117"/>
      <c r="C316" s="118" t="s">
        <v>440</v>
      </c>
      <c r="D316" s="118" t="s">
        <v>123</v>
      </c>
      <c r="E316" s="119" t="s">
        <v>441</v>
      </c>
      <c r="F316" s="120" t="s">
        <v>442</v>
      </c>
      <c r="G316" s="121" t="s">
        <v>429</v>
      </c>
      <c r="H316" s="122">
        <v>15.698</v>
      </c>
      <c r="I316" s="123"/>
      <c r="J316" s="124">
        <f>ROUND(I316*H316,2)</f>
        <v>0</v>
      </c>
      <c r="K316" s="120" t="s">
        <v>127</v>
      </c>
    </row>
    <row r="317" spans="1:11" x14ac:dyDescent="0.3">
      <c r="A317" s="21"/>
      <c r="B317" s="22"/>
      <c r="C317" s="21"/>
      <c r="D317" s="130" t="s">
        <v>129</v>
      </c>
      <c r="E317" s="21"/>
      <c r="F317" s="131" t="s">
        <v>443</v>
      </c>
      <c r="G317" s="21"/>
      <c r="H317" s="21"/>
      <c r="I317" s="82"/>
      <c r="J317" s="21"/>
      <c r="K317" s="21"/>
    </row>
    <row r="318" spans="1:11" ht="15" x14ac:dyDescent="0.35">
      <c r="A318" s="103"/>
      <c r="B318" s="102"/>
      <c r="C318" s="103"/>
      <c r="D318" s="114" t="s">
        <v>116</v>
      </c>
      <c r="E318" s="115" t="s">
        <v>444</v>
      </c>
      <c r="F318" s="115" t="s">
        <v>445</v>
      </c>
      <c r="G318" s="103"/>
      <c r="H318" s="103"/>
      <c r="I318" s="106"/>
      <c r="J318" s="116">
        <f>BK318</f>
        <v>0</v>
      </c>
      <c r="K318" s="103"/>
    </row>
    <row r="319" spans="1:11" x14ac:dyDescent="0.3">
      <c r="A319" s="21"/>
      <c r="B319" s="117"/>
      <c r="C319" s="118" t="s">
        <v>446</v>
      </c>
      <c r="D319" s="118" t="s">
        <v>123</v>
      </c>
      <c r="E319" s="119" t="s">
        <v>447</v>
      </c>
      <c r="F319" s="120" t="s">
        <v>448</v>
      </c>
      <c r="G319" s="121" t="s">
        <v>429</v>
      </c>
      <c r="H319" s="122">
        <v>30.667000000000002</v>
      </c>
      <c r="I319" s="123"/>
      <c r="J319" s="124">
        <f>ROUND(I319*H319,2)</f>
        <v>0</v>
      </c>
      <c r="K319" s="120" t="s">
        <v>127</v>
      </c>
    </row>
    <row r="320" spans="1:11" ht="36" x14ac:dyDescent="0.3">
      <c r="A320" s="21"/>
      <c r="B320" s="22"/>
      <c r="C320" s="21"/>
      <c r="D320" s="130" t="s">
        <v>129</v>
      </c>
      <c r="E320" s="21"/>
      <c r="F320" s="131" t="s">
        <v>449</v>
      </c>
      <c r="G320" s="21"/>
      <c r="H320" s="21"/>
      <c r="I320" s="82"/>
      <c r="J320" s="21"/>
      <c r="K320" s="21"/>
    </row>
    <row r="321" spans="1:11" ht="16.2" x14ac:dyDescent="0.35">
      <c r="A321" s="103"/>
      <c r="B321" s="102"/>
      <c r="C321" s="103"/>
      <c r="D321" s="104" t="s">
        <v>116</v>
      </c>
      <c r="E321" s="105" t="s">
        <v>450</v>
      </c>
      <c r="F321" s="105" t="s">
        <v>451</v>
      </c>
      <c r="G321" s="103"/>
      <c r="H321" s="103"/>
      <c r="I321" s="106"/>
      <c r="J321" s="107">
        <f>BK321</f>
        <v>0</v>
      </c>
      <c r="K321" s="103"/>
    </row>
    <row r="322" spans="1:11" ht="15" x14ac:dyDescent="0.35">
      <c r="A322" s="103"/>
      <c r="B322" s="102"/>
      <c r="C322" s="103"/>
      <c r="D322" s="114" t="s">
        <v>116</v>
      </c>
      <c r="E322" s="115" t="s">
        <v>452</v>
      </c>
      <c r="F322" s="115" t="s">
        <v>453</v>
      </c>
      <c r="G322" s="103"/>
      <c r="H322" s="103"/>
      <c r="I322" s="106"/>
      <c r="J322" s="116">
        <f>BK322</f>
        <v>0</v>
      </c>
      <c r="K322" s="103"/>
    </row>
    <row r="323" spans="1:11" x14ac:dyDescent="0.3">
      <c r="A323" s="21"/>
      <c r="B323" s="117"/>
      <c r="C323" s="118" t="s">
        <v>454</v>
      </c>
      <c r="D323" s="118" t="s">
        <v>123</v>
      </c>
      <c r="E323" s="119" t="s">
        <v>455</v>
      </c>
      <c r="F323" s="120" t="s">
        <v>456</v>
      </c>
      <c r="G323" s="121" t="s">
        <v>126</v>
      </c>
      <c r="H323" s="122">
        <v>25.757999999999999</v>
      </c>
      <c r="I323" s="123"/>
      <c r="J323" s="124">
        <f>ROUND(I323*H323,2)</f>
        <v>0</v>
      </c>
      <c r="K323" s="120" t="s">
        <v>127</v>
      </c>
    </row>
    <row r="324" spans="1:11" ht="24" x14ac:dyDescent="0.3">
      <c r="A324" s="21"/>
      <c r="B324" s="22"/>
      <c r="C324" s="21"/>
      <c r="D324" s="130" t="s">
        <v>129</v>
      </c>
      <c r="E324" s="21"/>
      <c r="F324" s="131" t="s">
        <v>457</v>
      </c>
      <c r="G324" s="21"/>
      <c r="H324" s="21"/>
      <c r="I324" s="82"/>
      <c r="J324" s="21"/>
      <c r="K324" s="21"/>
    </row>
    <row r="325" spans="1:11" x14ac:dyDescent="0.3">
      <c r="A325" s="135"/>
      <c r="B325" s="134"/>
      <c r="C325" s="135"/>
      <c r="D325" s="136" t="s">
        <v>131</v>
      </c>
      <c r="E325" s="137" t="s">
        <v>8</v>
      </c>
      <c r="F325" s="138" t="s">
        <v>26</v>
      </c>
      <c r="G325" s="135"/>
      <c r="H325" s="139">
        <v>25.757999999999999</v>
      </c>
      <c r="I325" s="140"/>
      <c r="J325" s="135"/>
      <c r="K325" s="135"/>
    </row>
    <row r="326" spans="1:11" x14ac:dyDescent="0.3">
      <c r="A326" s="21"/>
      <c r="B326" s="117"/>
      <c r="C326" s="118" t="s">
        <v>458</v>
      </c>
      <c r="D326" s="118" t="s">
        <v>123</v>
      </c>
      <c r="E326" s="119" t="s">
        <v>459</v>
      </c>
      <c r="F326" s="120" t="s">
        <v>460</v>
      </c>
      <c r="G326" s="121" t="s">
        <v>126</v>
      </c>
      <c r="H326" s="122">
        <v>1.635</v>
      </c>
      <c r="I326" s="123"/>
      <c r="J326" s="124">
        <f>ROUND(I326*H326,2)</f>
        <v>0</v>
      </c>
      <c r="K326" s="120" t="s">
        <v>127</v>
      </c>
    </row>
    <row r="327" spans="1:11" x14ac:dyDescent="0.3">
      <c r="A327" s="21"/>
      <c r="B327" s="22"/>
      <c r="C327" s="21"/>
      <c r="D327" s="130" t="s">
        <v>129</v>
      </c>
      <c r="E327" s="21"/>
      <c r="F327" s="131" t="s">
        <v>461</v>
      </c>
      <c r="G327" s="21"/>
      <c r="H327" s="21"/>
      <c r="I327" s="82"/>
      <c r="J327" s="21"/>
      <c r="K327" s="21"/>
    </row>
    <row r="328" spans="1:11" x14ac:dyDescent="0.3">
      <c r="A328" s="135"/>
      <c r="B328" s="134"/>
      <c r="C328" s="135"/>
      <c r="D328" s="136" t="s">
        <v>131</v>
      </c>
      <c r="E328" s="137" t="s">
        <v>30</v>
      </c>
      <c r="F328" s="138" t="s">
        <v>462</v>
      </c>
      <c r="G328" s="135"/>
      <c r="H328" s="139">
        <v>1.635</v>
      </c>
      <c r="I328" s="140"/>
      <c r="J328" s="135"/>
      <c r="K328" s="135"/>
    </row>
    <row r="329" spans="1:11" x14ac:dyDescent="0.3">
      <c r="A329" s="21"/>
      <c r="B329" s="117"/>
      <c r="C329" s="118" t="s">
        <v>463</v>
      </c>
      <c r="D329" s="118" t="s">
        <v>123</v>
      </c>
      <c r="E329" s="119" t="s">
        <v>464</v>
      </c>
      <c r="F329" s="120" t="s">
        <v>465</v>
      </c>
      <c r="G329" s="121" t="s">
        <v>126</v>
      </c>
      <c r="H329" s="122">
        <v>21.465</v>
      </c>
      <c r="I329" s="123"/>
      <c r="J329" s="124">
        <f>ROUND(I329*H329,2)</f>
        <v>0</v>
      </c>
      <c r="K329" s="120" t="s">
        <v>127</v>
      </c>
    </row>
    <row r="330" spans="1:11" x14ac:dyDescent="0.3">
      <c r="A330" s="21"/>
      <c r="B330" s="22"/>
      <c r="C330" s="21"/>
      <c r="D330" s="130" t="s">
        <v>129</v>
      </c>
      <c r="E330" s="21"/>
      <c r="F330" s="131" t="s">
        <v>466</v>
      </c>
      <c r="G330" s="21"/>
      <c r="H330" s="21"/>
      <c r="I330" s="82"/>
      <c r="J330" s="21"/>
      <c r="K330" s="21"/>
    </row>
    <row r="331" spans="1:11" x14ac:dyDescent="0.3">
      <c r="A331" s="135"/>
      <c r="B331" s="134"/>
      <c r="C331" s="135"/>
      <c r="D331" s="136" t="s">
        <v>131</v>
      </c>
      <c r="E331" s="137" t="s">
        <v>8</v>
      </c>
      <c r="F331" s="138" t="s">
        <v>467</v>
      </c>
      <c r="G331" s="135"/>
      <c r="H331" s="139">
        <v>21.465</v>
      </c>
      <c r="I331" s="140"/>
      <c r="J331" s="135"/>
      <c r="K331" s="135"/>
    </row>
    <row r="332" spans="1:11" x14ac:dyDescent="0.3">
      <c r="A332" s="21"/>
      <c r="B332" s="117"/>
      <c r="C332" s="118" t="s">
        <v>468</v>
      </c>
      <c r="D332" s="118" t="s">
        <v>123</v>
      </c>
      <c r="E332" s="119" t="s">
        <v>469</v>
      </c>
      <c r="F332" s="120" t="s">
        <v>470</v>
      </c>
      <c r="G332" s="121" t="s">
        <v>429</v>
      </c>
      <c r="H332" s="122">
        <v>0.10100000000000001</v>
      </c>
      <c r="I332" s="123"/>
      <c r="J332" s="124">
        <f>ROUND(I332*H332,2)</f>
        <v>0</v>
      </c>
      <c r="K332" s="120" t="s">
        <v>127</v>
      </c>
    </row>
    <row r="333" spans="1:11" ht="24" x14ac:dyDescent="0.3">
      <c r="A333" s="21"/>
      <c r="B333" s="22"/>
      <c r="C333" s="21"/>
      <c r="D333" s="130" t="s">
        <v>129</v>
      </c>
      <c r="E333" s="21"/>
      <c r="F333" s="131" t="s">
        <v>471</v>
      </c>
      <c r="G333" s="21"/>
      <c r="H333" s="21"/>
      <c r="I333" s="82"/>
      <c r="J333" s="21"/>
      <c r="K333" s="21"/>
    </row>
    <row r="334" spans="1:11" ht="15" x14ac:dyDescent="0.35">
      <c r="A334" s="103"/>
      <c r="B334" s="102"/>
      <c r="C334" s="103"/>
      <c r="D334" s="114" t="s">
        <v>116</v>
      </c>
      <c r="E334" s="115" t="s">
        <v>472</v>
      </c>
      <c r="F334" s="115" t="s">
        <v>473</v>
      </c>
      <c r="G334" s="103"/>
      <c r="H334" s="103"/>
      <c r="I334" s="106"/>
      <c r="J334" s="116">
        <f>BK334</f>
        <v>0</v>
      </c>
      <c r="K334" s="103"/>
    </row>
    <row r="335" spans="1:11" ht="24" x14ac:dyDescent="0.3">
      <c r="A335" s="21"/>
      <c r="B335" s="117"/>
      <c r="C335" s="118" t="s">
        <v>474</v>
      </c>
      <c r="D335" s="118" t="s">
        <v>123</v>
      </c>
      <c r="E335" s="119" t="s">
        <v>475</v>
      </c>
      <c r="F335" s="120" t="s">
        <v>476</v>
      </c>
      <c r="G335" s="121" t="s">
        <v>126</v>
      </c>
      <c r="H335" s="122">
        <v>574.22299999999996</v>
      </c>
      <c r="I335" s="123"/>
      <c r="J335" s="124">
        <f>ROUND(I335*H335,2)</f>
        <v>0</v>
      </c>
      <c r="K335" s="120" t="s">
        <v>127</v>
      </c>
    </row>
    <row r="336" spans="1:11" x14ac:dyDescent="0.3">
      <c r="A336" s="21"/>
      <c r="B336" s="22"/>
      <c r="C336" s="21"/>
      <c r="D336" s="130" t="s">
        <v>129</v>
      </c>
      <c r="E336" s="21"/>
      <c r="F336" s="131" t="s">
        <v>477</v>
      </c>
      <c r="G336" s="21"/>
      <c r="H336" s="21"/>
      <c r="I336" s="82"/>
      <c r="J336" s="21"/>
      <c r="K336" s="21"/>
    </row>
    <row r="337" spans="1:11" x14ac:dyDescent="0.3">
      <c r="A337" s="135"/>
      <c r="B337" s="134"/>
      <c r="C337" s="135"/>
      <c r="D337" s="136" t="s">
        <v>131</v>
      </c>
      <c r="E337" s="137" t="s">
        <v>17</v>
      </c>
      <c r="F337" s="138" t="s">
        <v>478</v>
      </c>
      <c r="G337" s="135"/>
      <c r="H337" s="139">
        <v>574.22299999999996</v>
      </c>
      <c r="I337" s="140"/>
      <c r="J337" s="135"/>
      <c r="K337" s="135"/>
    </row>
    <row r="338" spans="1:11" x14ac:dyDescent="0.3">
      <c r="A338" s="21"/>
      <c r="B338" s="117"/>
      <c r="C338" s="118" t="s">
        <v>479</v>
      </c>
      <c r="D338" s="118" t="s">
        <v>123</v>
      </c>
      <c r="E338" s="119" t="s">
        <v>480</v>
      </c>
      <c r="F338" s="120" t="s">
        <v>481</v>
      </c>
      <c r="G338" s="121" t="s">
        <v>126</v>
      </c>
      <c r="H338" s="122">
        <v>636.05700000000002</v>
      </c>
      <c r="I338" s="123"/>
      <c r="J338" s="124">
        <f>ROUND(I338*H338,2)</f>
        <v>0</v>
      </c>
      <c r="K338" s="120" t="s">
        <v>127</v>
      </c>
    </row>
    <row r="339" spans="1:11" x14ac:dyDescent="0.3">
      <c r="A339" s="21"/>
      <c r="B339" s="22"/>
      <c r="C339" s="21"/>
      <c r="D339" s="130" t="s">
        <v>129</v>
      </c>
      <c r="E339" s="21"/>
      <c r="F339" s="131" t="s">
        <v>482</v>
      </c>
      <c r="G339" s="21"/>
      <c r="H339" s="21"/>
      <c r="I339" s="82"/>
      <c r="J339" s="21"/>
      <c r="K339" s="21"/>
    </row>
    <row r="340" spans="1:11" x14ac:dyDescent="0.3">
      <c r="A340" s="135"/>
      <c r="B340" s="134"/>
      <c r="C340" s="135"/>
      <c r="D340" s="130" t="s">
        <v>131</v>
      </c>
      <c r="E340" s="141" t="s">
        <v>8</v>
      </c>
      <c r="F340" s="142" t="s">
        <v>483</v>
      </c>
      <c r="G340" s="135"/>
      <c r="H340" s="143">
        <v>574.22299999999996</v>
      </c>
      <c r="I340" s="140"/>
      <c r="J340" s="135"/>
      <c r="K340" s="135"/>
    </row>
    <row r="341" spans="1:11" x14ac:dyDescent="0.3">
      <c r="A341" s="135"/>
      <c r="B341" s="134"/>
      <c r="C341" s="135"/>
      <c r="D341" s="130" t="s">
        <v>131</v>
      </c>
      <c r="E341" s="141" t="s">
        <v>8</v>
      </c>
      <c r="F341" s="142" t="s">
        <v>484</v>
      </c>
      <c r="G341" s="135"/>
      <c r="H341" s="143">
        <v>61.834000000000003</v>
      </c>
      <c r="I341" s="140"/>
      <c r="J341" s="135"/>
      <c r="K341" s="135"/>
    </row>
    <row r="342" spans="1:11" x14ac:dyDescent="0.3">
      <c r="A342" s="164"/>
      <c r="B342" s="163"/>
      <c r="C342" s="164"/>
      <c r="D342" s="136" t="s">
        <v>131</v>
      </c>
      <c r="E342" s="165" t="s">
        <v>18</v>
      </c>
      <c r="F342" s="166" t="s">
        <v>231</v>
      </c>
      <c r="G342" s="164"/>
      <c r="H342" s="167">
        <v>636.05700000000002</v>
      </c>
      <c r="I342" s="168"/>
      <c r="J342" s="164"/>
      <c r="K342" s="164"/>
    </row>
    <row r="343" spans="1:11" x14ac:dyDescent="0.3">
      <c r="A343" s="21"/>
      <c r="B343" s="117"/>
      <c r="C343" s="144" t="s">
        <v>485</v>
      </c>
      <c r="D343" s="144" t="s">
        <v>183</v>
      </c>
      <c r="E343" s="145" t="s">
        <v>486</v>
      </c>
      <c r="F343" s="146" t="s">
        <v>487</v>
      </c>
      <c r="G343" s="147" t="s">
        <v>126</v>
      </c>
      <c r="H343" s="148">
        <v>731.46600000000001</v>
      </c>
      <c r="I343" s="149"/>
      <c r="J343" s="150">
        <f>ROUND(I343*H343,2)</f>
        <v>0</v>
      </c>
      <c r="K343" s="146" t="s">
        <v>127</v>
      </c>
    </row>
    <row r="344" spans="1:11" ht="24" x14ac:dyDescent="0.3">
      <c r="A344" s="21"/>
      <c r="B344" s="22"/>
      <c r="C344" s="21"/>
      <c r="D344" s="130" t="s">
        <v>129</v>
      </c>
      <c r="E344" s="21"/>
      <c r="F344" s="131" t="s">
        <v>488</v>
      </c>
      <c r="G344" s="21"/>
      <c r="H344" s="21"/>
      <c r="I344" s="82"/>
      <c r="J344" s="21"/>
      <c r="K344" s="21"/>
    </row>
    <row r="345" spans="1:11" x14ac:dyDescent="0.3">
      <c r="A345" s="135"/>
      <c r="B345" s="134"/>
      <c r="C345" s="135"/>
      <c r="D345" s="136" t="s">
        <v>131</v>
      </c>
      <c r="E345" s="137" t="s">
        <v>8</v>
      </c>
      <c r="F345" s="138" t="s">
        <v>489</v>
      </c>
      <c r="G345" s="135"/>
      <c r="H345" s="139">
        <v>731.46600000000001</v>
      </c>
      <c r="I345" s="140"/>
      <c r="J345" s="135"/>
      <c r="K345" s="135"/>
    </row>
    <row r="346" spans="1:11" x14ac:dyDescent="0.3">
      <c r="A346" s="21"/>
      <c r="B346" s="117"/>
      <c r="C346" s="118" t="s">
        <v>490</v>
      </c>
      <c r="D346" s="118" t="s">
        <v>123</v>
      </c>
      <c r="E346" s="119" t="s">
        <v>491</v>
      </c>
      <c r="F346" s="120" t="s">
        <v>492</v>
      </c>
      <c r="G346" s="121" t="s">
        <v>348</v>
      </c>
      <c r="H346" s="122">
        <v>93.875</v>
      </c>
      <c r="I346" s="123"/>
      <c r="J346" s="124">
        <f>ROUND(I346*H346,2)</f>
        <v>0</v>
      </c>
      <c r="K346" s="120" t="s">
        <v>127</v>
      </c>
    </row>
    <row r="347" spans="1:11" ht="24" x14ac:dyDescent="0.3">
      <c r="A347" s="21"/>
      <c r="B347" s="22"/>
      <c r="C347" s="21"/>
      <c r="D347" s="130" t="s">
        <v>129</v>
      </c>
      <c r="E347" s="21"/>
      <c r="F347" s="131" t="s">
        <v>493</v>
      </c>
      <c r="G347" s="21"/>
      <c r="H347" s="21"/>
      <c r="I347" s="82"/>
      <c r="J347" s="21"/>
      <c r="K347" s="21"/>
    </row>
    <row r="348" spans="1:11" x14ac:dyDescent="0.3">
      <c r="A348" s="135"/>
      <c r="B348" s="134"/>
      <c r="C348" s="135"/>
      <c r="D348" s="136" t="s">
        <v>131</v>
      </c>
      <c r="E348" s="137" t="s">
        <v>20</v>
      </c>
      <c r="F348" s="138" t="s">
        <v>494</v>
      </c>
      <c r="G348" s="135"/>
      <c r="H348" s="139">
        <v>93.875</v>
      </c>
      <c r="I348" s="140"/>
      <c r="J348" s="135"/>
      <c r="K348" s="135"/>
    </row>
    <row r="349" spans="1:11" x14ac:dyDescent="0.3">
      <c r="A349" s="21"/>
      <c r="B349" s="117"/>
      <c r="C349" s="118" t="s">
        <v>495</v>
      </c>
      <c r="D349" s="118" t="s">
        <v>123</v>
      </c>
      <c r="E349" s="119" t="s">
        <v>496</v>
      </c>
      <c r="F349" s="120" t="s">
        <v>497</v>
      </c>
      <c r="G349" s="121" t="s">
        <v>348</v>
      </c>
      <c r="H349" s="122">
        <v>93.875</v>
      </c>
      <c r="I349" s="123"/>
      <c r="J349" s="124">
        <f>ROUND(I349*H349,2)</f>
        <v>0</v>
      </c>
      <c r="K349" s="120" t="s">
        <v>127</v>
      </c>
    </row>
    <row r="350" spans="1:11" ht="24" x14ac:dyDescent="0.3">
      <c r="A350" s="21"/>
      <c r="B350" s="22"/>
      <c r="C350" s="21"/>
      <c r="D350" s="130" t="s">
        <v>129</v>
      </c>
      <c r="E350" s="21"/>
      <c r="F350" s="131" t="s">
        <v>498</v>
      </c>
      <c r="G350" s="21"/>
      <c r="H350" s="21"/>
      <c r="I350" s="82"/>
      <c r="J350" s="21"/>
      <c r="K350" s="21"/>
    </row>
    <row r="351" spans="1:11" x14ac:dyDescent="0.3">
      <c r="A351" s="135"/>
      <c r="B351" s="134"/>
      <c r="C351" s="135"/>
      <c r="D351" s="136" t="s">
        <v>131</v>
      </c>
      <c r="E351" s="137" t="s">
        <v>8</v>
      </c>
      <c r="F351" s="138" t="s">
        <v>20</v>
      </c>
      <c r="G351" s="135"/>
      <c r="H351" s="139">
        <v>93.875</v>
      </c>
      <c r="I351" s="140"/>
      <c r="J351" s="135"/>
      <c r="K351" s="135"/>
    </row>
    <row r="352" spans="1:11" x14ac:dyDescent="0.3">
      <c r="A352" s="21"/>
      <c r="B352" s="117"/>
      <c r="C352" s="118" t="s">
        <v>499</v>
      </c>
      <c r="D352" s="118" t="s">
        <v>123</v>
      </c>
      <c r="E352" s="119" t="s">
        <v>500</v>
      </c>
      <c r="F352" s="120" t="s">
        <v>501</v>
      </c>
      <c r="G352" s="121" t="s">
        <v>126</v>
      </c>
      <c r="H352" s="122">
        <v>574.29999999999995</v>
      </c>
      <c r="I352" s="123"/>
      <c r="J352" s="124">
        <f>ROUND(I352*H352,2)</f>
        <v>0</v>
      </c>
      <c r="K352" s="120" t="s">
        <v>127</v>
      </c>
    </row>
    <row r="353" spans="1:16" ht="24" x14ac:dyDescent="0.3">
      <c r="A353" s="21"/>
      <c r="B353" s="22"/>
      <c r="C353" s="21"/>
      <c r="D353" s="130" t="s">
        <v>129</v>
      </c>
      <c r="E353" s="21"/>
      <c r="F353" s="131" t="s">
        <v>502</v>
      </c>
      <c r="G353" s="21"/>
      <c r="H353" s="21"/>
      <c r="I353" s="82"/>
      <c r="J353" s="21"/>
      <c r="K353" s="21"/>
    </row>
    <row r="354" spans="1:16" x14ac:dyDescent="0.3">
      <c r="A354" s="135"/>
      <c r="B354" s="134"/>
      <c r="C354" s="135"/>
      <c r="D354" s="136" t="s">
        <v>131</v>
      </c>
      <c r="E354" s="137" t="s">
        <v>8</v>
      </c>
      <c r="F354" s="138" t="s">
        <v>17</v>
      </c>
      <c r="G354" s="135"/>
      <c r="H354" s="139">
        <v>574.29999999999995</v>
      </c>
      <c r="I354" s="140"/>
      <c r="J354" s="135"/>
      <c r="K354" s="135"/>
      <c r="P354">
        <f>H354/2</f>
        <v>287.14999999999998</v>
      </c>
    </row>
    <row r="355" spans="1:16" x14ac:dyDescent="0.3">
      <c r="A355" s="21"/>
      <c r="B355" s="117"/>
      <c r="C355" s="144" t="s">
        <v>503</v>
      </c>
      <c r="D355" s="144" t="s">
        <v>183</v>
      </c>
      <c r="E355" s="145" t="s">
        <v>504</v>
      </c>
      <c r="F355" s="146" t="s">
        <v>505</v>
      </c>
      <c r="G355" s="147" t="s">
        <v>126</v>
      </c>
      <c r="H355" s="148">
        <v>660.36</v>
      </c>
      <c r="I355" s="149"/>
      <c r="J355" s="150">
        <f>ROUND(I355*H355,2)</f>
        <v>0</v>
      </c>
      <c r="K355" s="146" t="s">
        <v>127</v>
      </c>
    </row>
    <row r="356" spans="1:16" ht="24" x14ac:dyDescent="0.3">
      <c r="A356" s="21"/>
      <c r="B356" s="22"/>
      <c r="C356" s="21"/>
      <c r="D356" s="130" t="s">
        <v>129</v>
      </c>
      <c r="E356" s="21"/>
      <c r="F356" s="131" t="s">
        <v>506</v>
      </c>
      <c r="G356" s="21"/>
      <c r="H356" s="21"/>
      <c r="I356" s="82"/>
      <c r="J356" s="21"/>
      <c r="K356" s="21"/>
    </row>
    <row r="357" spans="1:16" x14ac:dyDescent="0.3">
      <c r="A357" s="135"/>
      <c r="B357" s="134"/>
      <c r="C357" s="135"/>
      <c r="D357" s="136" t="s">
        <v>131</v>
      </c>
      <c r="E357" s="137" t="s">
        <v>8</v>
      </c>
      <c r="F357" s="138" t="s">
        <v>863</v>
      </c>
      <c r="G357" s="135"/>
      <c r="H357" s="139">
        <v>660.36</v>
      </c>
      <c r="I357" s="140"/>
      <c r="J357" s="135"/>
      <c r="K357" s="135"/>
      <c r="P357">
        <f>H357/2</f>
        <v>330.18</v>
      </c>
    </row>
    <row r="358" spans="1:16" x14ac:dyDescent="0.3">
      <c r="A358" s="21"/>
      <c r="B358" s="117"/>
      <c r="C358" s="118" t="s">
        <v>507</v>
      </c>
      <c r="D358" s="118" t="s">
        <v>123</v>
      </c>
      <c r="E358" s="119" t="s">
        <v>508</v>
      </c>
      <c r="F358" s="120" t="s">
        <v>509</v>
      </c>
      <c r="G358" s="121" t="s">
        <v>126</v>
      </c>
      <c r="H358" s="122">
        <v>574.22299999999996</v>
      </c>
      <c r="I358" s="123"/>
      <c r="J358" s="124">
        <f>ROUND(I358*H358,2)</f>
        <v>0</v>
      </c>
      <c r="K358" s="120" t="s">
        <v>8</v>
      </c>
    </row>
    <row r="359" spans="1:16" x14ac:dyDescent="0.3">
      <c r="A359" s="135"/>
      <c r="B359" s="134"/>
      <c r="C359" s="135"/>
      <c r="D359" s="136" t="s">
        <v>131</v>
      </c>
      <c r="E359" s="137" t="s">
        <v>8</v>
      </c>
      <c r="F359" s="138" t="s">
        <v>17</v>
      </c>
      <c r="G359" s="135"/>
      <c r="H359" s="139">
        <v>574.22299999999996</v>
      </c>
      <c r="I359" s="140"/>
      <c r="J359" s="135"/>
      <c r="K359" s="135"/>
    </row>
    <row r="360" spans="1:16" x14ac:dyDescent="0.3">
      <c r="A360" s="21"/>
      <c r="B360" s="117"/>
      <c r="C360" s="118" t="s">
        <v>510</v>
      </c>
      <c r="D360" s="118" t="s">
        <v>123</v>
      </c>
      <c r="E360" s="119" t="s">
        <v>511</v>
      </c>
      <c r="F360" s="120" t="s">
        <v>512</v>
      </c>
      <c r="G360" s="121" t="s">
        <v>429</v>
      </c>
      <c r="H360" s="122">
        <v>2.1150000000000002</v>
      </c>
      <c r="I360" s="123"/>
      <c r="J360" s="124">
        <f>ROUND(I360*H360,2)</f>
        <v>0</v>
      </c>
      <c r="K360" s="120" t="s">
        <v>127</v>
      </c>
    </row>
    <row r="361" spans="1:16" ht="24" x14ac:dyDescent="0.3">
      <c r="A361" s="21"/>
      <c r="B361" s="22"/>
      <c r="C361" s="21"/>
      <c r="D361" s="130" t="s">
        <v>129</v>
      </c>
      <c r="E361" s="21"/>
      <c r="F361" s="131" t="s">
        <v>513</v>
      </c>
      <c r="G361" s="21"/>
      <c r="H361" s="21"/>
      <c r="I361" s="82"/>
      <c r="J361" s="21"/>
      <c r="K361" s="21"/>
    </row>
    <row r="362" spans="1:16" ht="15" x14ac:dyDescent="0.35">
      <c r="A362" s="103"/>
      <c r="B362" s="102"/>
      <c r="C362" s="103"/>
      <c r="D362" s="114" t="s">
        <v>116</v>
      </c>
      <c r="E362" s="115" t="s">
        <v>514</v>
      </c>
      <c r="F362" s="115" t="s">
        <v>515</v>
      </c>
      <c r="G362" s="103"/>
      <c r="H362" s="103"/>
      <c r="I362" s="106"/>
      <c r="J362" s="116">
        <f>BK362</f>
        <v>0</v>
      </c>
      <c r="K362" s="103"/>
    </row>
    <row r="363" spans="1:16" x14ac:dyDescent="0.3">
      <c r="A363" s="21"/>
      <c r="B363" s="117"/>
      <c r="C363" s="118" t="s">
        <v>516</v>
      </c>
      <c r="D363" s="118" t="s">
        <v>123</v>
      </c>
      <c r="E363" s="119" t="s">
        <v>517</v>
      </c>
      <c r="F363" s="120" t="s">
        <v>518</v>
      </c>
      <c r="G363" s="121" t="s">
        <v>126</v>
      </c>
      <c r="H363" s="122">
        <v>32.396000000000001</v>
      </c>
      <c r="I363" s="123"/>
      <c r="J363" s="124">
        <f>ROUND(I363*H363,2)</f>
        <v>0</v>
      </c>
      <c r="K363" s="120" t="s">
        <v>127</v>
      </c>
    </row>
    <row r="364" spans="1:16" ht="24" x14ac:dyDescent="0.3">
      <c r="A364" s="21"/>
      <c r="B364" s="22"/>
      <c r="C364" s="21"/>
      <c r="D364" s="130" t="s">
        <v>129</v>
      </c>
      <c r="E364" s="21"/>
      <c r="F364" s="131" t="s">
        <v>519</v>
      </c>
      <c r="G364" s="21"/>
      <c r="H364" s="21"/>
      <c r="I364" s="82"/>
      <c r="J364" s="21"/>
      <c r="K364" s="21"/>
    </row>
    <row r="365" spans="1:16" x14ac:dyDescent="0.3">
      <c r="A365" s="135"/>
      <c r="B365" s="134"/>
      <c r="C365" s="135"/>
      <c r="D365" s="136" t="s">
        <v>131</v>
      </c>
      <c r="E365" s="137" t="s">
        <v>7</v>
      </c>
      <c r="F365" s="138" t="s">
        <v>520</v>
      </c>
      <c r="G365" s="135"/>
      <c r="H365" s="139">
        <v>32.396000000000001</v>
      </c>
      <c r="I365" s="140"/>
      <c r="J365" s="135"/>
      <c r="K365" s="135"/>
    </row>
    <row r="366" spans="1:16" x14ac:dyDescent="0.3">
      <c r="A366" s="21"/>
      <c r="B366" s="117"/>
      <c r="C366" s="144" t="s">
        <v>521</v>
      </c>
      <c r="D366" s="144" t="s">
        <v>183</v>
      </c>
      <c r="E366" s="145" t="s">
        <v>522</v>
      </c>
      <c r="F366" s="146" t="s">
        <v>523</v>
      </c>
      <c r="G366" s="147" t="s">
        <v>126</v>
      </c>
      <c r="H366" s="148">
        <v>33.043999999999997</v>
      </c>
      <c r="I366" s="149"/>
      <c r="J366" s="150">
        <f>ROUND(I366*H366,2)</f>
        <v>0</v>
      </c>
      <c r="K366" s="146" t="s">
        <v>8</v>
      </c>
    </row>
    <row r="367" spans="1:16" ht="36" x14ac:dyDescent="0.3">
      <c r="A367" s="21"/>
      <c r="B367" s="22"/>
      <c r="C367" s="21"/>
      <c r="D367" s="130" t="s">
        <v>129</v>
      </c>
      <c r="E367" s="21"/>
      <c r="F367" s="131" t="s">
        <v>524</v>
      </c>
      <c r="G367" s="21"/>
      <c r="H367" s="21"/>
      <c r="I367" s="82"/>
      <c r="J367" s="21"/>
      <c r="K367" s="21"/>
    </row>
    <row r="368" spans="1:16" x14ac:dyDescent="0.3">
      <c r="A368" s="135"/>
      <c r="B368" s="134"/>
      <c r="C368" s="135"/>
      <c r="D368" s="136" t="s">
        <v>131</v>
      </c>
      <c r="E368" s="137" t="s">
        <v>8</v>
      </c>
      <c r="F368" s="138" t="s">
        <v>525</v>
      </c>
      <c r="G368" s="135"/>
      <c r="H368" s="139">
        <v>33.043999999999997</v>
      </c>
      <c r="I368" s="140"/>
      <c r="J368" s="135"/>
      <c r="K368" s="135"/>
    </row>
    <row r="369" spans="1:11" x14ac:dyDescent="0.3">
      <c r="A369" s="21"/>
      <c r="B369" s="117"/>
      <c r="C369" s="118" t="s">
        <v>526</v>
      </c>
      <c r="D369" s="118" t="s">
        <v>123</v>
      </c>
      <c r="E369" s="119" t="s">
        <v>527</v>
      </c>
      <c r="F369" s="120" t="s">
        <v>528</v>
      </c>
      <c r="G369" s="121" t="s">
        <v>126</v>
      </c>
      <c r="H369" s="122">
        <v>28.178000000000001</v>
      </c>
      <c r="I369" s="123"/>
      <c r="J369" s="124">
        <f>ROUND(I369*H369,2)</f>
        <v>0</v>
      </c>
      <c r="K369" s="120" t="s">
        <v>127</v>
      </c>
    </row>
    <row r="370" spans="1:11" ht="24" x14ac:dyDescent="0.3">
      <c r="A370" s="21"/>
      <c r="B370" s="22"/>
      <c r="C370" s="21"/>
      <c r="D370" s="130" t="s">
        <v>129</v>
      </c>
      <c r="E370" s="21"/>
      <c r="F370" s="131" t="s">
        <v>529</v>
      </c>
      <c r="G370" s="21"/>
      <c r="H370" s="21"/>
      <c r="I370" s="82"/>
      <c r="J370" s="21"/>
      <c r="K370" s="21"/>
    </row>
    <row r="371" spans="1:11" x14ac:dyDescent="0.3">
      <c r="A371" s="135"/>
      <c r="B371" s="134"/>
      <c r="C371" s="135"/>
      <c r="D371" s="136" t="s">
        <v>131</v>
      </c>
      <c r="E371" s="137" t="s">
        <v>8</v>
      </c>
      <c r="F371" s="138" t="s">
        <v>530</v>
      </c>
      <c r="G371" s="135"/>
      <c r="H371" s="139">
        <v>28.178000000000001</v>
      </c>
      <c r="I371" s="140"/>
      <c r="J371" s="135"/>
      <c r="K371" s="135"/>
    </row>
    <row r="372" spans="1:11" x14ac:dyDescent="0.3">
      <c r="A372" s="21"/>
      <c r="B372" s="117"/>
      <c r="C372" s="118" t="s">
        <v>531</v>
      </c>
      <c r="D372" s="118" t="s">
        <v>123</v>
      </c>
      <c r="E372" s="119" t="s">
        <v>532</v>
      </c>
      <c r="F372" s="120" t="s">
        <v>533</v>
      </c>
      <c r="G372" s="121" t="s">
        <v>126</v>
      </c>
      <c r="H372" s="122">
        <v>574.22299999999996</v>
      </c>
      <c r="I372" s="123"/>
      <c r="J372" s="124">
        <f>ROUND(I372*H372,2)</f>
        <v>0</v>
      </c>
      <c r="K372" s="120" t="s">
        <v>127</v>
      </c>
    </row>
    <row r="373" spans="1:11" ht="24" x14ac:dyDescent="0.3">
      <c r="A373" s="21"/>
      <c r="B373" s="22"/>
      <c r="C373" s="21"/>
      <c r="D373" s="130" t="s">
        <v>129</v>
      </c>
      <c r="E373" s="21"/>
      <c r="F373" s="131" t="s">
        <v>534</v>
      </c>
      <c r="G373" s="21"/>
      <c r="H373" s="21"/>
      <c r="I373" s="82"/>
      <c r="J373" s="21"/>
      <c r="K373" s="21"/>
    </row>
    <row r="374" spans="1:11" x14ac:dyDescent="0.3">
      <c r="A374" s="135"/>
      <c r="B374" s="134"/>
      <c r="C374" s="135"/>
      <c r="D374" s="136" t="s">
        <v>131</v>
      </c>
      <c r="E374" s="137" t="s">
        <v>8</v>
      </c>
      <c r="F374" s="138" t="s">
        <v>17</v>
      </c>
      <c r="G374" s="135"/>
      <c r="H374" s="139">
        <v>574.22299999999996</v>
      </c>
      <c r="I374" s="140"/>
      <c r="J374" s="135"/>
      <c r="K374" s="135"/>
    </row>
    <row r="375" spans="1:11" x14ac:dyDescent="0.3">
      <c r="A375" s="21"/>
      <c r="B375" s="117"/>
      <c r="C375" s="144" t="s">
        <v>535</v>
      </c>
      <c r="D375" s="144" t="s">
        <v>183</v>
      </c>
      <c r="E375" s="145" t="s">
        <v>536</v>
      </c>
      <c r="F375" s="146" t="s">
        <v>537</v>
      </c>
      <c r="G375" s="147" t="s">
        <v>126</v>
      </c>
      <c r="H375" s="148">
        <v>614.44899999999996</v>
      </c>
      <c r="I375" s="149"/>
      <c r="J375" s="150">
        <f>ROUND(I375*H375,2)</f>
        <v>0</v>
      </c>
      <c r="K375" s="146" t="s">
        <v>127</v>
      </c>
    </row>
    <row r="376" spans="1:11" ht="36" x14ac:dyDescent="0.3">
      <c r="A376" s="21"/>
      <c r="B376" s="22"/>
      <c r="C376" s="21"/>
      <c r="D376" s="130" t="s">
        <v>129</v>
      </c>
      <c r="E376" s="21"/>
      <c r="F376" s="131" t="s">
        <v>538</v>
      </c>
      <c r="G376" s="21"/>
      <c r="H376" s="21"/>
      <c r="I376" s="82"/>
      <c r="J376" s="21"/>
      <c r="K376" s="21"/>
    </row>
    <row r="377" spans="1:11" ht="24" x14ac:dyDescent="0.3">
      <c r="A377" s="21"/>
      <c r="B377" s="22"/>
      <c r="C377" s="21"/>
      <c r="D377" s="130" t="s">
        <v>187</v>
      </c>
      <c r="E377" s="21"/>
      <c r="F377" s="151" t="s">
        <v>539</v>
      </c>
      <c r="G377" s="21"/>
      <c r="H377" s="21"/>
      <c r="I377" s="82"/>
      <c r="J377" s="21"/>
      <c r="K377" s="21"/>
    </row>
    <row r="378" spans="1:11" x14ac:dyDescent="0.3">
      <c r="A378" s="135"/>
      <c r="B378" s="134"/>
      <c r="C378" s="135"/>
      <c r="D378" s="136" t="s">
        <v>131</v>
      </c>
      <c r="E378" s="137" t="s">
        <v>8</v>
      </c>
      <c r="F378" s="138" t="s">
        <v>540</v>
      </c>
      <c r="G378" s="135"/>
      <c r="H378" s="139">
        <v>614.44899999999996</v>
      </c>
      <c r="I378" s="140"/>
      <c r="J378" s="135"/>
      <c r="K378" s="135"/>
    </row>
    <row r="379" spans="1:11" x14ac:dyDescent="0.3">
      <c r="A379" s="21"/>
      <c r="B379" s="117"/>
      <c r="C379" s="118" t="s">
        <v>541</v>
      </c>
      <c r="D379" s="118" t="s">
        <v>123</v>
      </c>
      <c r="E379" s="119" t="s">
        <v>542</v>
      </c>
      <c r="F379" s="120" t="s">
        <v>543</v>
      </c>
      <c r="G379" s="121" t="s">
        <v>429</v>
      </c>
      <c r="H379" s="122">
        <v>2.7349999999999999</v>
      </c>
      <c r="I379" s="123"/>
      <c r="J379" s="124">
        <f>ROUND(I379*H379,2)</f>
        <v>0</v>
      </c>
      <c r="K379" s="120" t="s">
        <v>127</v>
      </c>
    </row>
    <row r="380" spans="1:11" ht="24" x14ac:dyDescent="0.3">
      <c r="A380" s="21"/>
      <c r="B380" s="22"/>
      <c r="C380" s="21"/>
      <c r="D380" s="130" t="s">
        <v>129</v>
      </c>
      <c r="E380" s="21"/>
      <c r="F380" s="131" t="s">
        <v>544</v>
      </c>
      <c r="G380" s="21"/>
      <c r="H380" s="21"/>
      <c r="I380" s="82"/>
      <c r="J380" s="21"/>
      <c r="K380" s="21"/>
    </row>
    <row r="381" spans="1:11" ht="15" x14ac:dyDescent="0.35">
      <c r="A381" s="103"/>
      <c r="B381" s="102"/>
      <c r="C381" s="103"/>
      <c r="D381" s="114" t="s">
        <v>116</v>
      </c>
      <c r="E381" s="115" t="s">
        <v>545</v>
      </c>
      <c r="F381" s="115" t="s">
        <v>546</v>
      </c>
      <c r="G381" s="103"/>
      <c r="H381" s="103"/>
      <c r="I381" s="106"/>
      <c r="J381" s="116">
        <f>BK381</f>
        <v>0</v>
      </c>
      <c r="K381" s="103"/>
    </row>
    <row r="382" spans="1:11" x14ac:dyDescent="0.3">
      <c r="A382" s="21"/>
      <c r="B382" s="117"/>
      <c r="C382" s="118" t="s">
        <v>547</v>
      </c>
      <c r="D382" s="118" t="s">
        <v>123</v>
      </c>
      <c r="E382" s="119" t="s">
        <v>548</v>
      </c>
      <c r="F382" s="120" t="s">
        <v>549</v>
      </c>
      <c r="G382" s="121" t="s">
        <v>348</v>
      </c>
      <c r="H382" s="122">
        <v>2</v>
      </c>
      <c r="I382" s="123"/>
      <c r="J382" s="124">
        <f>ROUND(I382*H382,2)</f>
        <v>0</v>
      </c>
      <c r="K382" s="120" t="s">
        <v>127</v>
      </c>
    </row>
    <row r="383" spans="1:11" x14ac:dyDescent="0.3">
      <c r="A383" s="21"/>
      <c r="B383" s="22"/>
      <c r="C383" s="21"/>
      <c r="D383" s="136" t="s">
        <v>129</v>
      </c>
      <c r="E383" s="21"/>
      <c r="F383" s="169" t="s">
        <v>550</v>
      </c>
      <c r="G383" s="21"/>
      <c r="H383" s="21"/>
      <c r="I383" s="82"/>
      <c r="J383" s="21"/>
      <c r="K383" s="21"/>
    </row>
    <row r="384" spans="1:11" x14ac:dyDescent="0.3">
      <c r="A384" s="21"/>
      <c r="B384" s="117"/>
      <c r="C384" s="118" t="s">
        <v>62</v>
      </c>
      <c r="D384" s="118" t="s">
        <v>123</v>
      </c>
      <c r="E384" s="119" t="s">
        <v>551</v>
      </c>
      <c r="F384" s="120" t="s">
        <v>552</v>
      </c>
      <c r="G384" s="121" t="s">
        <v>348</v>
      </c>
      <c r="H384" s="122">
        <v>2</v>
      </c>
      <c r="I384" s="123"/>
      <c r="J384" s="124">
        <f>ROUND(I384*H384,2)</f>
        <v>0</v>
      </c>
      <c r="K384" s="120" t="s">
        <v>8</v>
      </c>
    </row>
    <row r="385" spans="1:11" x14ac:dyDescent="0.3">
      <c r="A385" s="21"/>
      <c r="B385" s="22"/>
      <c r="C385" s="21"/>
      <c r="D385" s="136" t="s">
        <v>129</v>
      </c>
      <c r="E385" s="21"/>
      <c r="F385" s="169" t="s">
        <v>553</v>
      </c>
      <c r="G385" s="21"/>
      <c r="H385" s="21"/>
      <c r="I385" s="82"/>
      <c r="J385" s="21"/>
      <c r="K385" s="21"/>
    </row>
    <row r="386" spans="1:11" x14ac:dyDescent="0.3">
      <c r="A386" s="21"/>
      <c r="B386" s="117"/>
      <c r="C386" s="118" t="s">
        <v>554</v>
      </c>
      <c r="D386" s="118" t="s">
        <v>123</v>
      </c>
      <c r="E386" s="119" t="s">
        <v>555</v>
      </c>
      <c r="F386" s="120" t="s">
        <v>556</v>
      </c>
      <c r="G386" s="121" t="s">
        <v>348</v>
      </c>
      <c r="H386" s="122">
        <v>1</v>
      </c>
      <c r="I386" s="123"/>
      <c r="J386" s="124">
        <f>ROUND(I386*H386,2)</f>
        <v>0</v>
      </c>
      <c r="K386" s="120" t="s">
        <v>8</v>
      </c>
    </row>
    <row r="387" spans="1:11" x14ac:dyDescent="0.3">
      <c r="A387" s="21"/>
      <c r="B387" s="117"/>
      <c r="C387" s="118" t="s">
        <v>557</v>
      </c>
      <c r="D387" s="118" t="s">
        <v>123</v>
      </c>
      <c r="E387" s="119" t="s">
        <v>558</v>
      </c>
      <c r="F387" s="120" t="s">
        <v>559</v>
      </c>
      <c r="G387" s="121" t="s">
        <v>348</v>
      </c>
      <c r="H387" s="122">
        <v>15</v>
      </c>
      <c r="I387" s="123"/>
      <c r="J387" s="124">
        <f>ROUND(I387*H387,2)</f>
        <v>0</v>
      </c>
      <c r="K387" s="120" t="s">
        <v>8</v>
      </c>
    </row>
    <row r="388" spans="1:11" x14ac:dyDescent="0.3">
      <c r="A388" s="21"/>
      <c r="B388" s="117"/>
      <c r="C388" s="118" t="s">
        <v>560</v>
      </c>
      <c r="D388" s="118" t="s">
        <v>123</v>
      </c>
      <c r="E388" s="119" t="s">
        <v>561</v>
      </c>
      <c r="F388" s="120" t="s">
        <v>562</v>
      </c>
      <c r="G388" s="121" t="s">
        <v>429</v>
      </c>
      <c r="H388" s="122">
        <v>1.2999999999999999E-2</v>
      </c>
      <c r="I388" s="123"/>
      <c r="J388" s="124">
        <f>ROUND(I388*H388,2)</f>
        <v>0</v>
      </c>
      <c r="K388" s="120" t="s">
        <v>127</v>
      </c>
    </row>
    <row r="389" spans="1:11" ht="24" x14ac:dyDescent="0.3">
      <c r="A389" s="21"/>
      <c r="B389" s="22"/>
      <c r="C389" s="21"/>
      <c r="D389" s="130" t="s">
        <v>129</v>
      </c>
      <c r="E389" s="21"/>
      <c r="F389" s="131" t="s">
        <v>563</v>
      </c>
      <c r="G389" s="21"/>
      <c r="H389" s="21"/>
      <c r="I389" s="82"/>
      <c r="J389" s="21"/>
      <c r="K389" s="21"/>
    </row>
    <row r="390" spans="1:11" ht="15" x14ac:dyDescent="0.35">
      <c r="A390" s="103"/>
      <c r="B390" s="102"/>
      <c r="C390" s="103"/>
      <c r="D390" s="114" t="s">
        <v>116</v>
      </c>
      <c r="E390" s="115" t="s">
        <v>564</v>
      </c>
      <c r="F390" s="115" t="s">
        <v>565</v>
      </c>
      <c r="G390" s="103"/>
      <c r="H390" s="103"/>
      <c r="I390" s="106"/>
      <c r="J390" s="116">
        <f>BK390</f>
        <v>0</v>
      </c>
      <c r="K390" s="103"/>
    </row>
    <row r="391" spans="1:11" x14ac:dyDescent="0.3">
      <c r="A391" s="21"/>
      <c r="B391" s="117"/>
      <c r="C391" s="118" t="s">
        <v>566</v>
      </c>
      <c r="D391" s="118" t="s">
        <v>123</v>
      </c>
      <c r="E391" s="119" t="s">
        <v>567</v>
      </c>
      <c r="F391" s="120" t="s">
        <v>568</v>
      </c>
      <c r="G391" s="121" t="s">
        <v>348</v>
      </c>
      <c r="H391" s="122">
        <v>1</v>
      </c>
      <c r="I391" s="123"/>
      <c r="J391" s="124">
        <f>ROUND(I391*H391,2)</f>
        <v>0</v>
      </c>
      <c r="K391" s="120" t="s">
        <v>8</v>
      </c>
    </row>
    <row r="392" spans="1:11" x14ac:dyDescent="0.3">
      <c r="A392" s="21"/>
      <c r="B392" s="117"/>
      <c r="C392" s="118" t="s">
        <v>569</v>
      </c>
      <c r="D392" s="118" t="s">
        <v>123</v>
      </c>
      <c r="E392" s="119" t="s">
        <v>570</v>
      </c>
      <c r="F392" s="120" t="s">
        <v>571</v>
      </c>
      <c r="G392" s="121" t="s">
        <v>348</v>
      </c>
      <c r="H392" s="122">
        <v>1</v>
      </c>
      <c r="I392" s="123"/>
      <c r="J392" s="124">
        <f>ROUND(I392*H392,2)</f>
        <v>0</v>
      </c>
      <c r="K392" s="120" t="s">
        <v>8</v>
      </c>
    </row>
    <row r="393" spans="1:11" x14ac:dyDescent="0.3">
      <c r="A393" s="21"/>
      <c r="B393" s="117"/>
      <c r="C393" s="118" t="s">
        <v>572</v>
      </c>
      <c r="D393" s="118" t="s">
        <v>123</v>
      </c>
      <c r="E393" s="119" t="s">
        <v>573</v>
      </c>
      <c r="F393" s="120" t="s">
        <v>574</v>
      </c>
      <c r="G393" s="121" t="s">
        <v>348</v>
      </c>
      <c r="H393" s="122">
        <v>1</v>
      </c>
      <c r="I393" s="123"/>
      <c r="J393" s="124">
        <f>ROUND(I393*H393,2)</f>
        <v>0</v>
      </c>
      <c r="K393" s="120" t="s">
        <v>8</v>
      </c>
    </row>
    <row r="394" spans="1:11" x14ac:dyDescent="0.3">
      <c r="A394" s="21"/>
      <c r="B394" s="117"/>
      <c r="C394" s="118" t="s">
        <v>575</v>
      </c>
      <c r="D394" s="118" t="s">
        <v>123</v>
      </c>
      <c r="E394" s="119" t="s">
        <v>576</v>
      </c>
      <c r="F394" s="120" t="s">
        <v>577</v>
      </c>
      <c r="G394" s="121" t="s">
        <v>348</v>
      </c>
      <c r="H394" s="122">
        <v>1</v>
      </c>
      <c r="I394" s="123"/>
      <c r="J394" s="124">
        <f>ROUND(I394*H394,2)</f>
        <v>0</v>
      </c>
      <c r="K394" s="120" t="s">
        <v>8</v>
      </c>
    </row>
    <row r="395" spans="1:11" ht="15" x14ac:dyDescent="0.35">
      <c r="A395" s="103"/>
      <c r="B395" s="102"/>
      <c r="C395" s="103"/>
      <c r="D395" s="114" t="s">
        <v>116</v>
      </c>
      <c r="E395" s="115" t="s">
        <v>578</v>
      </c>
      <c r="F395" s="115" t="s">
        <v>579</v>
      </c>
      <c r="G395" s="103"/>
      <c r="H395" s="103"/>
      <c r="I395" s="106"/>
      <c r="J395" s="116">
        <f>BK395</f>
        <v>0</v>
      </c>
      <c r="K395" s="103"/>
    </row>
    <row r="396" spans="1:11" x14ac:dyDescent="0.3">
      <c r="A396" s="21"/>
      <c r="B396" s="117"/>
      <c r="C396" s="118" t="s">
        <v>580</v>
      </c>
      <c r="D396" s="118" t="s">
        <v>123</v>
      </c>
      <c r="E396" s="119" t="s">
        <v>581</v>
      </c>
      <c r="F396" s="120" t="s">
        <v>582</v>
      </c>
      <c r="G396" s="121" t="s">
        <v>583</v>
      </c>
      <c r="H396" s="122">
        <v>8</v>
      </c>
      <c r="I396" s="123"/>
      <c r="J396" s="124">
        <f>ROUND(I396*H396,2)</f>
        <v>0</v>
      </c>
      <c r="K396" s="120" t="s">
        <v>8</v>
      </c>
    </row>
    <row r="397" spans="1:11" x14ac:dyDescent="0.3">
      <c r="A397" s="21"/>
      <c r="B397" s="22"/>
      <c r="C397" s="21"/>
      <c r="D397" s="136" t="s">
        <v>129</v>
      </c>
      <c r="E397" s="21"/>
      <c r="F397" s="169" t="s">
        <v>582</v>
      </c>
      <c r="G397" s="21"/>
      <c r="H397" s="21"/>
      <c r="I397" s="82"/>
      <c r="J397" s="21"/>
      <c r="K397" s="21"/>
    </row>
    <row r="398" spans="1:11" x14ac:dyDescent="0.3">
      <c r="A398" s="21"/>
      <c r="B398" s="117"/>
      <c r="C398" s="118" t="s">
        <v>584</v>
      </c>
      <c r="D398" s="118" t="s">
        <v>123</v>
      </c>
      <c r="E398" s="119" t="s">
        <v>585</v>
      </c>
      <c r="F398" s="120" t="s">
        <v>586</v>
      </c>
      <c r="G398" s="121" t="s">
        <v>583</v>
      </c>
      <c r="H398" s="122">
        <v>8</v>
      </c>
      <c r="I398" s="123"/>
      <c r="J398" s="124">
        <f>ROUND(I398*H398,2)</f>
        <v>0</v>
      </c>
      <c r="K398" s="120" t="s">
        <v>8</v>
      </c>
    </row>
    <row r="399" spans="1:11" x14ac:dyDescent="0.3">
      <c r="A399" s="21"/>
      <c r="B399" s="22"/>
      <c r="C399" s="21"/>
      <c r="D399" s="130" t="s">
        <v>129</v>
      </c>
      <c r="E399" s="21"/>
      <c r="F399" s="131" t="s">
        <v>586</v>
      </c>
      <c r="G399" s="21"/>
      <c r="H399" s="21"/>
      <c r="I399" s="82"/>
      <c r="J399" s="21"/>
      <c r="K399" s="21"/>
    </row>
    <row r="400" spans="1:11" ht="24" x14ac:dyDescent="0.3">
      <c r="A400" s="21"/>
      <c r="B400" s="22"/>
      <c r="C400" s="21"/>
      <c r="D400" s="136" t="s">
        <v>187</v>
      </c>
      <c r="E400" s="21"/>
      <c r="F400" s="170" t="s">
        <v>587</v>
      </c>
      <c r="G400" s="21"/>
      <c r="H400" s="21"/>
      <c r="I400" s="82"/>
      <c r="J400" s="21"/>
      <c r="K400" s="21"/>
    </row>
    <row r="401" spans="1:11" x14ac:dyDescent="0.3">
      <c r="A401" s="21"/>
      <c r="B401" s="117"/>
      <c r="C401" s="118" t="s">
        <v>588</v>
      </c>
      <c r="D401" s="118" t="s">
        <v>123</v>
      </c>
      <c r="E401" s="119" t="s">
        <v>589</v>
      </c>
      <c r="F401" s="120" t="s">
        <v>590</v>
      </c>
      <c r="G401" s="121" t="s">
        <v>348</v>
      </c>
      <c r="H401" s="122">
        <v>1</v>
      </c>
      <c r="I401" s="123"/>
      <c r="J401" s="124">
        <f>ROUND(I401*H401,2)</f>
        <v>0</v>
      </c>
      <c r="K401" s="120" t="s">
        <v>8</v>
      </c>
    </row>
    <row r="402" spans="1:11" x14ac:dyDescent="0.3">
      <c r="A402" s="21"/>
      <c r="B402" s="22"/>
      <c r="C402" s="21"/>
      <c r="D402" s="136" t="s">
        <v>129</v>
      </c>
      <c r="E402" s="21"/>
      <c r="F402" s="169" t="s">
        <v>591</v>
      </c>
      <c r="G402" s="21"/>
      <c r="H402" s="21"/>
      <c r="I402" s="82"/>
      <c r="J402" s="21"/>
      <c r="K402" s="21"/>
    </row>
    <row r="403" spans="1:11" x14ac:dyDescent="0.3">
      <c r="A403" s="21"/>
      <c r="B403" s="117"/>
      <c r="C403" s="118" t="s">
        <v>592</v>
      </c>
      <c r="D403" s="118" t="s">
        <v>123</v>
      </c>
      <c r="E403" s="119" t="s">
        <v>593</v>
      </c>
      <c r="F403" s="120" t="s">
        <v>594</v>
      </c>
      <c r="G403" s="121" t="s">
        <v>583</v>
      </c>
      <c r="H403" s="122">
        <v>140</v>
      </c>
      <c r="I403" s="123"/>
      <c r="J403" s="124">
        <f>ROUND(I403*H403,2)</f>
        <v>0</v>
      </c>
      <c r="K403" s="120" t="s">
        <v>8</v>
      </c>
    </row>
    <row r="404" spans="1:11" x14ac:dyDescent="0.3">
      <c r="A404" s="21"/>
      <c r="B404" s="22"/>
      <c r="C404" s="21"/>
      <c r="D404" s="136" t="s">
        <v>129</v>
      </c>
      <c r="E404" s="21"/>
      <c r="F404" s="169" t="s">
        <v>594</v>
      </c>
      <c r="G404" s="21"/>
      <c r="H404" s="21"/>
      <c r="I404" s="82"/>
      <c r="J404" s="21"/>
      <c r="K404" s="21"/>
    </row>
    <row r="405" spans="1:11" x14ac:dyDescent="0.3">
      <c r="A405" s="21"/>
      <c r="B405" s="117"/>
      <c r="C405" s="118" t="s">
        <v>595</v>
      </c>
      <c r="D405" s="118" t="s">
        <v>123</v>
      </c>
      <c r="E405" s="119" t="s">
        <v>596</v>
      </c>
      <c r="F405" s="120" t="s">
        <v>597</v>
      </c>
      <c r="G405" s="121" t="s">
        <v>583</v>
      </c>
      <c r="H405" s="122">
        <v>7</v>
      </c>
      <c r="I405" s="123"/>
      <c r="J405" s="124">
        <f>ROUND(I405*H405,2)</f>
        <v>0</v>
      </c>
      <c r="K405" s="120" t="s">
        <v>8</v>
      </c>
    </row>
    <row r="406" spans="1:11" x14ac:dyDescent="0.3">
      <c r="A406" s="21"/>
      <c r="B406" s="22"/>
      <c r="C406" s="21"/>
      <c r="D406" s="130" t="s">
        <v>129</v>
      </c>
      <c r="E406" s="21"/>
      <c r="F406" s="131" t="s">
        <v>597</v>
      </c>
      <c r="G406" s="21"/>
      <c r="H406" s="21"/>
      <c r="I406" s="82"/>
      <c r="J406" s="21"/>
      <c r="K406" s="21"/>
    </row>
    <row r="407" spans="1:11" ht="24" x14ac:dyDescent="0.3">
      <c r="A407" s="21"/>
      <c r="B407" s="22"/>
      <c r="C407" s="21"/>
      <c r="D407" s="136" t="s">
        <v>187</v>
      </c>
      <c r="E407" s="21"/>
      <c r="F407" s="170" t="s">
        <v>598</v>
      </c>
      <c r="G407" s="21"/>
      <c r="H407" s="21"/>
      <c r="I407" s="82"/>
      <c r="J407" s="21"/>
      <c r="K407" s="21"/>
    </row>
    <row r="408" spans="1:11" x14ac:dyDescent="0.3">
      <c r="A408" s="21"/>
      <c r="B408" s="117"/>
      <c r="C408" s="118" t="s">
        <v>599</v>
      </c>
      <c r="D408" s="118" t="s">
        <v>123</v>
      </c>
      <c r="E408" s="119" t="s">
        <v>600</v>
      </c>
      <c r="F408" s="120" t="s">
        <v>601</v>
      </c>
      <c r="G408" s="121" t="s">
        <v>602</v>
      </c>
      <c r="H408" s="122">
        <v>1</v>
      </c>
      <c r="I408" s="123"/>
      <c r="J408" s="124">
        <f>ROUND(I408*H408,2)</f>
        <v>0</v>
      </c>
      <c r="K408" s="120" t="s">
        <v>8</v>
      </c>
    </row>
    <row r="409" spans="1:11" x14ac:dyDescent="0.3">
      <c r="A409" s="21"/>
      <c r="B409" s="22"/>
      <c r="C409" s="21"/>
      <c r="D409" s="136" t="s">
        <v>129</v>
      </c>
      <c r="E409" s="21"/>
      <c r="F409" s="169" t="s">
        <v>601</v>
      </c>
      <c r="G409" s="21"/>
      <c r="H409" s="21"/>
      <c r="I409" s="82"/>
      <c r="J409" s="21"/>
      <c r="K409" s="21"/>
    </row>
    <row r="410" spans="1:11" x14ac:dyDescent="0.3">
      <c r="A410" s="21"/>
      <c r="B410" s="117"/>
      <c r="C410" s="118" t="s">
        <v>603</v>
      </c>
      <c r="D410" s="118" t="s">
        <v>123</v>
      </c>
      <c r="E410" s="119" t="s">
        <v>604</v>
      </c>
      <c r="F410" s="120" t="s">
        <v>605</v>
      </c>
      <c r="G410" s="121" t="s">
        <v>602</v>
      </c>
      <c r="H410" s="122">
        <v>1</v>
      </c>
      <c r="I410" s="123"/>
      <c r="J410" s="124">
        <f>ROUND(I410*H410,2)</f>
        <v>0</v>
      </c>
      <c r="K410" s="120" t="s">
        <v>8</v>
      </c>
    </row>
    <row r="411" spans="1:11" x14ac:dyDescent="0.3">
      <c r="A411" s="21"/>
      <c r="B411" s="22"/>
      <c r="C411" s="21"/>
      <c r="D411" s="136" t="s">
        <v>129</v>
      </c>
      <c r="E411" s="21"/>
      <c r="F411" s="169" t="s">
        <v>605</v>
      </c>
      <c r="G411" s="21"/>
      <c r="H411" s="21"/>
      <c r="I411" s="82"/>
      <c r="J411" s="21"/>
      <c r="K411" s="21"/>
    </row>
    <row r="412" spans="1:11" x14ac:dyDescent="0.3">
      <c r="A412" s="21"/>
      <c r="B412" s="117"/>
      <c r="C412" s="118" t="s">
        <v>606</v>
      </c>
      <c r="D412" s="118" t="s">
        <v>123</v>
      </c>
      <c r="E412" s="119" t="s">
        <v>607</v>
      </c>
      <c r="F412" s="120" t="s">
        <v>608</v>
      </c>
      <c r="G412" s="121" t="s">
        <v>583</v>
      </c>
      <c r="H412" s="122">
        <v>8</v>
      </c>
      <c r="I412" s="123"/>
      <c r="J412" s="124">
        <f>ROUND(I412*H412,2)</f>
        <v>0</v>
      </c>
      <c r="K412" s="120" t="s">
        <v>8</v>
      </c>
    </row>
    <row r="413" spans="1:11" x14ac:dyDescent="0.3">
      <c r="A413" s="21"/>
      <c r="B413" s="22"/>
      <c r="C413" s="21"/>
      <c r="D413" s="130" t="s">
        <v>129</v>
      </c>
      <c r="E413" s="21"/>
      <c r="F413" s="131" t="s">
        <v>608</v>
      </c>
      <c r="G413" s="21"/>
      <c r="H413" s="21"/>
      <c r="I413" s="82"/>
      <c r="J413" s="21"/>
      <c r="K413" s="21"/>
    </row>
    <row r="414" spans="1:11" ht="24" x14ac:dyDescent="0.3">
      <c r="A414" s="21"/>
      <c r="B414" s="22"/>
      <c r="C414" s="21"/>
      <c r="D414" s="136" t="s">
        <v>187</v>
      </c>
      <c r="E414" s="21"/>
      <c r="F414" s="170" t="s">
        <v>609</v>
      </c>
      <c r="G414" s="21"/>
      <c r="H414" s="21"/>
      <c r="I414" s="82"/>
      <c r="J414" s="21"/>
      <c r="K414" s="21"/>
    </row>
    <row r="415" spans="1:11" x14ac:dyDescent="0.3">
      <c r="A415" s="21"/>
      <c r="B415" s="117"/>
      <c r="C415" s="118" t="s">
        <v>610</v>
      </c>
      <c r="D415" s="118" t="s">
        <v>123</v>
      </c>
      <c r="E415" s="119" t="s">
        <v>611</v>
      </c>
      <c r="F415" s="120" t="s">
        <v>612</v>
      </c>
      <c r="G415" s="121" t="s">
        <v>583</v>
      </c>
      <c r="H415" s="122">
        <v>18</v>
      </c>
      <c r="I415" s="123"/>
      <c r="J415" s="124">
        <f>ROUND(I415*H415,2)</f>
        <v>0</v>
      </c>
      <c r="K415" s="120" t="s">
        <v>8</v>
      </c>
    </row>
    <row r="416" spans="1:11" x14ac:dyDescent="0.3">
      <c r="A416" s="21"/>
      <c r="B416" s="22"/>
      <c r="C416" s="21"/>
      <c r="D416" s="130" t="s">
        <v>129</v>
      </c>
      <c r="E416" s="21"/>
      <c r="F416" s="131" t="s">
        <v>612</v>
      </c>
      <c r="G416" s="21"/>
      <c r="H416" s="21"/>
      <c r="I416" s="82"/>
      <c r="J416" s="21"/>
      <c r="K416" s="21"/>
    </row>
    <row r="417" spans="1:11" ht="24" x14ac:dyDescent="0.3">
      <c r="A417" s="21"/>
      <c r="B417" s="22"/>
      <c r="C417" s="21"/>
      <c r="D417" s="136" t="s">
        <v>187</v>
      </c>
      <c r="E417" s="21"/>
      <c r="F417" s="170" t="s">
        <v>613</v>
      </c>
      <c r="G417" s="21"/>
      <c r="H417" s="21"/>
      <c r="I417" s="82"/>
      <c r="J417" s="21"/>
      <c r="K417" s="21"/>
    </row>
    <row r="418" spans="1:11" x14ac:dyDescent="0.3">
      <c r="A418" s="21"/>
      <c r="B418" s="117"/>
      <c r="C418" s="118" t="s">
        <v>614</v>
      </c>
      <c r="D418" s="118" t="s">
        <v>123</v>
      </c>
      <c r="E418" s="119" t="s">
        <v>615</v>
      </c>
      <c r="F418" s="120" t="s">
        <v>616</v>
      </c>
      <c r="G418" s="121" t="s">
        <v>583</v>
      </c>
      <c r="H418" s="122">
        <v>80</v>
      </c>
      <c r="I418" s="123"/>
      <c r="J418" s="124">
        <f>ROUND(I418*H418,2)</f>
        <v>0</v>
      </c>
      <c r="K418" s="120" t="s">
        <v>8</v>
      </c>
    </row>
    <row r="419" spans="1:11" x14ac:dyDescent="0.3">
      <c r="A419" s="21"/>
      <c r="B419" s="22"/>
      <c r="C419" s="21"/>
      <c r="D419" s="130" t="s">
        <v>129</v>
      </c>
      <c r="E419" s="21"/>
      <c r="F419" s="131" t="s">
        <v>616</v>
      </c>
      <c r="G419" s="21"/>
      <c r="H419" s="21"/>
      <c r="I419" s="82"/>
      <c r="J419" s="21"/>
      <c r="K419" s="21"/>
    </row>
    <row r="420" spans="1:11" ht="24" x14ac:dyDescent="0.3">
      <c r="A420" s="21"/>
      <c r="B420" s="22"/>
      <c r="C420" s="21"/>
      <c r="D420" s="136" t="s">
        <v>187</v>
      </c>
      <c r="E420" s="21"/>
      <c r="F420" s="170" t="s">
        <v>617</v>
      </c>
      <c r="G420" s="21"/>
      <c r="H420" s="21"/>
      <c r="I420" s="82"/>
      <c r="J420" s="21"/>
      <c r="K420" s="21"/>
    </row>
    <row r="421" spans="1:11" x14ac:dyDescent="0.3">
      <c r="A421" s="21"/>
      <c r="B421" s="117"/>
      <c r="C421" s="118" t="s">
        <v>618</v>
      </c>
      <c r="D421" s="118" t="s">
        <v>123</v>
      </c>
      <c r="E421" s="119" t="s">
        <v>619</v>
      </c>
      <c r="F421" s="120" t="s">
        <v>620</v>
      </c>
      <c r="G421" s="121" t="s">
        <v>583</v>
      </c>
      <c r="H421" s="122">
        <v>8</v>
      </c>
      <c r="I421" s="123"/>
      <c r="J421" s="124">
        <f>ROUND(I421*H421,2)</f>
        <v>0</v>
      </c>
      <c r="K421" s="120" t="s">
        <v>8</v>
      </c>
    </row>
    <row r="422" spans="1:11" x14ac:dyDescent="0.3">
      <c r="A422" s="21"/>
      <c r="B422" s="22"/>
      <c r="C422" s="21"/>
      <c r="D422" s="130" t="s">
        <v>129</v>
      </c>
      <c r="E422" s="21"/>
      <c r="F422" s="131" t="s">
        <v>620</v>
      </c>
      <c r="G422" s="21"/>
      <c r="H422" s="21"/>
      <c r="I422" s="82"/>
      <c r="J422" s="21"/>
      <c r="K422" s="21"/>
    </row>
    <row r="423" spans="1:11" ht="24" x14ac:dyDescent="0.3">
      <c r="A423" s="21"/>
      <c r="B423" s="22"/>
      <c r="C423" s="21"/>
      <c r="D423" s="136" t="s">
        <v>187</v>
      </c>
      <c r="E423" s="21"/>
      <c r="F423" s="170" t="s">
        <v>621</v>
      </c>
      <c r="G423" s="21"/>
      <c r="H423" s="21"/>
      <c r="I423" s="82"/>
      <c r="J423" s="21"/>
      <c r="K423" s="21"/>
    </row>
    <row r="424" spans="1:11" x14ac:dyDescent="0.3">
      <c r="A424" s="21"/>
      <c r="B424" s="117"/>
      <c r="C424" s="118" t="s">
        <v>622</v>
      </c>
      <c r="D424" s="118" t="s">
        <v>123</v>
      </c>
      <c r="E424" s="119" t="s">
        <v>623</v>
      </c>
      <c r="F424" s="120" t="s">
        <v>624</v>
      </c>
      <c r="G424" s="121" t="s">
        <v>583</v>
      </c>
      <c r="H424" s="122">
        <v>8</v>
      </c>
      <c r="I424" s="123"/>
      <c r="J424" s="124">
        <f>ROUND(I424*H424,2)</f>
        <v>0</v>
      </c>
      <c r="K424" s="120" t="s">
        <v>8</v>
      </c>
    </row>
    <row r="425" spans="1:11" x14ac:dyDescent="0.3">
      <c r="A425" s="21"/>
      <c r="B425" s="22"/>
      <c r="C425" s="21"/>
      <c r="D425" s="130" t="s">
        <v>129</v>
      </c>
      <c r="E425" s="21"/>
      <c r="F425" s="131" t="s">
        <v>624</v>
      </c>
      <c r="G425" s="21"/>
      <c r="H425" s="21"/>
      <c r="I425" s="82"/>
      <c r="J425" s="21"/>
      <c r="K425" s="21"/>
    </row>
    <row r="426" spans="1:11" ht="24" x14ac:dyDescent="0.3">
      <c r="A426" s="21"/>
      <c r="B426" s="22"/>
      <c r="C426" s="21"/>
      <c r="D426" s="136" t="s">
        <v>187</v>
      </c>
      <c r="E426" s="21"/>
      <c r="F426" s="170" t="s">
        <v>625</v>
      </c>
      <c r="G426" s="21"/>
      <c r="H426" s="21"/>
      <c r="I426" s="82"/>
      <c r="J426" s="21"/>
      <c r="K426" s="21"/>
    </row>
    <row r="427" spans="1:11" x14ac:dyDescent="0.3">
      <c r="A427" s="21"/>
      <c r="B427" s="117"/>
      <c r="C427" s="118" t="s">
        <v>626</v>
      </c>
      <c r="D427" s="118" t="s">
        <v>123</v>
      </c>
      <c r="E427" s="119" t="s">
        <v>627</v>
      </c>
      <c r="F427" s="120" t="s">
        <v>628</v>
      </c>
      <c r="G427" s="121" t="s">
        <v>219</v>
      </c>
      <c r="H427" s="122">
        <v>220</v>
      </c>
      <c r="I427" s="123"/>
      <c r="J427" s="124">
        <f>ROUND(I427*H427,2)</f>
        <v>0</v>
      </c>
      <c r="K427" s="120" t="s">
        <v>8</v>
      </c>
    </row>
    <row r="428" spans="1:11" x14ac:dyDescent="0.3">
      <c r="A428" s="21"/>
      <c r="B428" s="22"/>
      <c r="C428" s="21"/>
      <c r="D428" s="130" t="s">
        <v>129</v>
      </c>
      <c r="E428" s="21"/>
      <c r="F428" s="131" t="s">
        <v>628</v>
      </c>
      <c r="G428" s="21"/>
      <c r="H428" s="21"/>
      <c r="I428" s="82"/>
      <c r="J428" s="21"/>
      <c r="K428" s="21"/>
    </row>
    <row r="429" spans="1:11" ht="24" x14ac:dyDescent="0.3">
      <c r="A429" s="21"/>
      <c r="B429" s="22"/>
      <c r="C429" s="21"/>
      <c r="D429" s="136" t="s">
        <v>187</v>
      </c>
      <c r="E429" s="21"/>
      <c r="F429" s="170" t="s">
        <v>629</v>
      </c>
      <c r="G429" s="21"/>
      <c r="H429" s="21"/>
      <c r="I429" s="82"/>
      <c r="J429" s="21"/>
      <c r="K429" s="21"/>
    </row>
    <row r="430" spans="1:11" x14ac:dyDescent="0.3">
      <c r="A430" s="21"/>
      <c r="B430" s="117"/>
      <c r="C430" s="118" t="s">
        <v>630</v>
      </c>
      <c r="D430" s="118" t="s">
        <v>123</v>
      </c>
      <c r="E430" s="119" t="s">
        <v>631</v>
      </c>
      <c r="F430" s="120" t="s">
        <v>632</v>
      </c>
      <c r="G430" s="121" t="s">
        <v>219</v>
      </c>
      <c r="H430" s="122">
        <v>80</v>
      </c>
      <c r="I430" s="123"/>
      <c r="J430" s="124">
        <f>ROUND(I430*H430,2)</f>
        <v>0</v>
      </c>
      <c r="K430" s="120" t="s">
        <v>8</v>
      </c>
    </row>
    <row r="431" spans="1:11" x14ac:dyDescent="0.3">
      <c r="A431" s="21"/>
      <c r="B431" s="22"/>
      <c r="C431" s="21"/>
      <c r="D431" s="130" t="s">
        <v>129</v>
      </c>
      <c r="E431" s="21"/>
      <c r="F431" s="131" t="s">
        <v>632</v>
      </c>
      <c r="G431" s="21"/>
      <c r="H431" s="21"/>
      <c r="I431" s="82"/>
      <c r="J431" s="21"/>
      <c r="K431" s="21"/>
    </row>
    <row r="432" spans="1:11" ht="24" x14ac:dyDescent="0.3">
      <c r="A432" s="21"/>
      <c r="B432" s="22"/>
      <c r="C432" s="21"/>
      <c r="D432" s="136" t="s">
        <v>187</v>
      </c>
      <c r="E432" s="21"/>
      <c r="F432" s="170" t="s">
        <v>629</v>
      </c>
      <c r="G432" s="21"/>
      <c r="H432" s="21"/>
      <c r="I432" s="82"/>
      <c r="J432" s="21"/>
      <c r="K432" s="21"/>
    </row>
    <row r="433" spans="1:11" x14ac:dyDescent="0.3">
      <c r="A433" s="21"/>
      <c r="B433" s="117"/>
      <c r="C433" s="118" t="s">
        <v>633</v>
      </c>
      <c r="D433" s="118" t="s">
        <v>123</v>
      </c>
      <c r="E433" s="119" t="s">
        <v>634</v>
      </c>
      <c r="F433" s="120" t="s">
        <v>635</v>
      </c>
      <c r="G433" s="121" t="s">
        <v>219</v>
      </c>
      <c r="H433" s="122">
        <v>25</v>
      </c>
      <c r="I433" s="123"/>
      <c r="J433" s="124">
        <f>ROUND(I433*H433,2)</f>
        <v>0</v>
      </c>
      <c r="K433" s="120" t="s">
        <v>8</v>
      </c>
    </row>
    <row r="434" spans="1:11" x14ac:dyDescent="0.3">
      <c r="A434" s="21"/>
      <c r="B434" s="22"/>
      <c r="C434" s="21"/>
      <c r="D434" s="136" t="s">
        <v>129</v>
      </c>
      <c r="E434" s="21"/>
      <c r="F434" s="169" t="s">
        <v>635</v>
      </c>
      <c r="G434" s="21"/>
      <c r="H434" s="21"/>
      <c r="I434" s="82"/>
      <c r="J434" s="21"/>
      <c r="K434" s="21"/>
    </row>
    <row r="435" spans="1:11" x14ac:dyDescent="0.3">
      <c r="A435" s="21"/>
      <c r="B435" s="117"/>
      <c r="C435" s="118" t="s">
        <v>636</v>
      </c>
      <c r="D435" s="118" t="s">
        <v>123</v>
      </c>
      <c r="E435" s="119" t="s">
        <v>637</v>
      </c>
      <c r="F435" s="120" t="s">
        <v>638</v>
      </c>
      <c r="G435" s="121" t="s">
        <v>583</v>
      </c>
      <c r="H435" s="122">
        <v>4</v>
      </c>
      <c r="I435" s="123"/>
      <c r="J435" s="124">
        <f>ROUND(I435*H435,2)</f>
        <v>0</v>
      </c>
      <c r="K435" s="120" t="s">
        <v>8</v>
      </c>
    </row>
    <row r="436" spans="1:11" x14ac:dyDescent="0.3">
      <c r="A436" s="21"/>
      <c r="B436" s="22"/>
      <c r="C436" s="21"/>
      <c r="D436" s="136" t="s">
        <v>129</v>
      </c>
      <c r="E436" s="21"/>
      <c r="F436" s="169" t="s">
        <v>638</v>
      </c>
      <c r="G436" s="21"/>
      <c r="H436" s="21"/>
      <c r="I436" s="82"/>
      <c r="J436" s="21"/>
      <c r="K436" s="21"/>
    </row>
    <row r="437" spans="1:11" x14ac:dyDescent="0.3">
      <c r="A437" s="21"/>
      <c r="B437" s="117"/>
      <c r="C437" s="118" t="s">
        <v>639</v>
      </c>
      <c r="D437" s="118" t="s">
        <v>123</v>
      </c>
      <c r="E437" s="119" t="s">
        <v>640</v>
      </c>
      <c r="F437" s="120" t="s">
        <v>641</v>
      </c>
      <c r="G437" s="121" t="s">
        <v>126</v>
      </c>
      <c r="H437" s="122">
        <v>30</v>
      </c>
      <c r="I437" s="123"/>
      <c r="J437" s="124">
        <f>ROUND(I437*H437,2)</f>
        <v>0</v>
      </c>
      <c r="K437" s="120" t="s">
        <v>8</v>
      </c>
    </row>
    <row r="438" spans="1:11" x14ac:dyDescent="0.3">
      <c r="A438" s="21"/>
      <c r="B438" s="22"/>
      <c r="C438" s="21"/>
      <c r="D438" s="130" t="s">
        <v>129</v>
      </c>
      <c r="E438" s="21"/>
      <c r="F438" s="131" t="s">
        <v>641</v>
      </c>
      <c r="G438" s="21"/>
      <c r="H438" s="21"/>
      <c r="I438" s="82"/>
      <c r="J438" s="21"/>
      <c r="K438" s="21"/>
    </row>
    <row r="439" spans="1:11" ht="24" x14ac:dyDescent="0.3">
      <c r="A439" s="21"/>
      <c r="B439" s="22"/>
      <c r="C439" s="21"/>
      <c r="D439" s="136" t="s">
        <v>187</v>
      </c>
      <c r="E439" s="21"/>
      <c r="F439" s="170" t="s">
        <v>642</v>
      </c>
      <c r="G439" s="21"/>
      <c r="H439" s="21"/>
      <c r="I439" s="82"/>
      <c r="J439" s="21"/>
      <c r="K439" s="21"/>
    </row>
    <row r="440" spans="1:11" x14ac:dyDescent="0.3">
      <c r="A440" s="21"/>
      <c r="B440" s="117"/>
      <c r="C440" s="118" t="s">
        <v>643</v>
      </c>
      <c r="D440" s="118" t="s">
        <v>123</v>
      </c>
      <c r="E440" s="119" t="s">
        <v>644</v>
      </c>
      <c r="F440" s="120" t="s">
        <v>645</v>
      </c>
      <c r="G440" s="121" t="s">
        <v>602</v>
      </c>
      <c r="H440" s="122">
        <v>1</v>
      </c>
      <c r="I440" s="123"/>
      <c r="J440" s="124">
        <f>ROUND(I440*H440,2)</f>
        <v>0</v>
      </c>
      <c r="K440" s="120" t="s">
        <v>8</v>
      </c>
    </row>
    <row r="441" spans="1:11" x14ac:dyDescent="0.3">
      <c r="A441" s="21"/>
      <c r="B441" s="22"/>
      <c r="C441" s="21"/>
      <c r="D441" s="136" t="s">
        <v>129</v>
      </c>
      <c r="E441" s="21"/>
      <c r="F441" s="169" t="s">
        <v>646</v>
      </c>
      <c r="G441" s="21"/>
      <c r="H441" s="21"/>
      <c r="I441" s="82"/>
      <c r="J441" s="21"/>
      <c r="K441" s="21"/>
    </row>
    <row r="442" spans="1:11" x14ac:dyDescent="0.3">
      <c r="A442" s="21"/>
      <c r="B442" s="117"/>
      <c r="C442" s="118" t="s">
        <v>647</v>
      </c>
      <c r="D442" s="118" t="s">
        <v>123</v>
      </c>
      <c r="E442" s="119" t="s">
        <v>648</v>
      </c>
      <c r="F442" s="120" t="s">
        <v>649</v>
      </c>
      <c r="G442" s="121" t="s">
        <v>650</v>
      </c>
      <c r="H442" s="122">
        <v>1.5</v>
      </c>
      <c r="I442" s="123"/>
      <c r="J442" s="124">
        <f>ROUND(I442*H442,2)</f>
        <v>0</v>
      </c>
      <c r="K442" s="120" t="s">
        <v>8</v>
      </c>
    </row>
    <row r="443" spans="1:11" x14ac:dyDescent="0.3">
      <c r="A443" s="21"/>
      <c r="B443" s="22"/>
      <c r="C443" s="21"/>
      <c r="D443" s="136" t="s">
        <v>129</v>
      </c>
      <c r="E443" s="21"/>
      <c r="F443" s="169" t="s">
        <v>649</v>
      </c>
      <c r="G443" s="21"/>
      <c r="H443" s="21"/>
      <c r="I443" s="82"/>
      <c r="J443" s="21"/>
      <c r="K443" s="21"/>
    </row>
    <row r="444" spans="1:11" x14ac:dyDescent="0.3">
      <c r="A444" s="21"/>
      <c r="B444" s="117"/>
      <c r="C444" s="118" t="s">
        <v>651</v>
      </c>
      <c r="D444" s="118" t="s">
        <v>123</v>
      </c>
      <c r="E444" s="119" t="s">
        <v>652</v>
      </c>
      <c r="F444" s="120" t="s">
        <v>653</v>
      </c>
      <c r="G444" s="121" t="s">
        <v>602</v>
      </c>
      <c r="H444" s="122">
        <v>1</v>
      </c>
      <c r="I444" s="123"/>
      <c r="J444" s="124">
        <f>ROUND(I444*H444,2)</f>
        <v>0</v>
      </c>
      <c r="K444" s="120" t="s">
        <v>8</v>
      </c>
    </row>
    <row r="445" spans="1:11" x14ac:dyDescent="0.3">
      <c r="A445" s="21"/>
      <c r="B445" s="22"/>
      <c r="C445" s="21"/>
      <c r="D445" s="136" t="s">
        <v>129</v>
      </c>
      <c r="E445" s="21"/>
      <c r="F445" s="169" t="s">
        <v>653</v>
      </c>
      <c r="G445" s="21"/>
      <c r="H445" s="21"/>
      <c r="I445" s="82"/>
      <c r="J445" s="21"/>
      <c r="K445" s="21"/>
    </row>
    <row r="446" spans="1:11" x14ac:dyDescent="0.3">
      <c r="A446" s="21"/>
      <c r="B446" s="117"/>
      <c r="C446" s="118" t="s">
        <v>654</v>
      </c>
      <c r="D446" s="118" t="s">
        <v>123</v>
      </c>
      <c r="E446" s="119" t="s">
        <v>655</v>
      </c>
      <c r="F446" s="120" t="s">
        <v>656</v>
      </c>
      <c r="G446" s="121" t="s">
        <v>602</v>
      </c>
      <c r="H446" s="122">
        <v>1</v>
      </c>
      <c r="I446" s="123"/>
      <c r="J446" s="124">
        <f>ROUND(I446*H446,2)</f>
        <v>0</v>
      </c>
      <c r="K446" s="120" t="s">
        <v>8</v>
      </c>
    </row>
    <row r="447" spans="1:11" x14ac:dyDescent="0.3">
      <c r="A447" s="21"/>
      <c r="B447" s="22"/>
      <c r="C447" s="21"/>
      <c r="D447" s="136" t="s">
        <v>129</v>
      </c>
      <c r="E447" s="21"/>
      <c r="F447" s="169" t="s">
        <v>656</v>
      </c>
      <c r="G447" s="21"/>
      <c r="H447" s="21"/>
      <c r="I447" s="82"/>
      <c r="J447" s="21"/>
      <c r="K447" s="21"/>
    </row>
    <row r="448" spans="1:11" x14ac:dyDescent="0.3">
      <c r="A448" s="21"/>
      <c r="B448" s="117"/>
      <c r="C448" s="118" t="s">
        <v>657</v>
      </c>
      <c r="D448" s="118" t="s">
        <v>123</v>
      </c>
      <c r="E448" s="119" t="s">
        <v>658</v>
      </c>
      <c r="F448" s="120" t="s">
        <v>659</v>
      </c>
      <c r="G448" s="121" t="s">
        <v>219</v>
      </c>
      <c r="H448" s="122">
        <v>16</v>
      </c>
      <c r="I448" s="123"/>
      <c r="J448" s="124">
        <f>ROUND(I448*H448,2)</f>
        <v>0</v>
      </c>
      <c r="K448" s="120" t="s">
        <v>8</v>
      </c>
    </row>
    <row r="449" spans="1:11" x14ac:dyDescent="0.3">
      <c r="A449" s="21"/>
      <c r="B449" s="22"/>
      <c r="C449" s="21"/>
      <c r="D449" s="130" t="s">
        <v>129</v>
      </c>
      <c r="E449" s="21"/>
      <c r="F449" s="131" t="s">
        <v>659</v>
      </c>
      <c r="G449" s="21"/>
      <c r="H449" s="21"/>
      <c r="I449" s="82"/>
      <c r="J449" s="21"/>
      <c r="K449" s="21"/>
    </row>
    <row r="450" spans="1:11" ht="15" x14ac:dyDescent="0.35">
      <c r="A450" s="103"/>
      <c r="B450" s="102"/>
      <c r="C450" s="103"/>
      <c r="D450" s="114" t="s">
        <v>116</v>
      </c>
      <c r="E450" s="115" t="s">
        <v>660</v>
      </c>
      <c r="F450" s="115" t="s">
        <v>661</v>
      </c>
      <c r="G450" s="103"/>
      <c r="H450" s="103"/>
      <c r="I450" s="106"/>
      <c r="J450" s="116">
        <f>BK450</f>
        <v>0</v>
      </c>
      <c r="K450" s="103"/>
    </row>
    <row r="451" spans="1:11" x14ac:dyDescent="0.3">
      <c r="A451" s="21"/>
      <c r="B451" s="117"/>
      <c r="C451" s="118" t="s">
        <v>662</v>
      </c>
      <c r="D451" s="118" t="s">
        <v>123</v>
      </c>
      <c r="E451" s="119" t="s">
        <v>663</v>
      </c>
      <c r="F451" s="120" t="s">
        <v>664</v>
      </c>
      <c r="G451" s="121" t="s">
        <v>219</v>
      </c>
      <c r="H451" s="122">
        <v>55.1</v>
      </c>
      <c r="I451" s="123"/>
      <c r="J451" s="124">
        <f>ROUND(I451*H451,2)</f>
        <v>0</v>
      </c>
      <c r="K451" s="120" t="s">
        <v>8</v>
      </c>
    </row>
    <row r="452" spans="1:11" ht="24" x14ac:dyDescent="0.3">
      <c r="A452" s="21"/>
      <c r="B452" s="22"/>
      <c r="C452" s="21"/>
      <c r="D452" s="130" t="s">
        <v>129</v>
      </c>
      <c r="E452" s="21"/>
      <c r="F452" s="131" t="s">
        <v>665</v>
      </c>
      <c r="G452" s="21"/>
      <c r="H452" s="21"/>
      <c r="I452" s="82"/>
      <c r="J452" s="21"/>
      <c r="K452" s="21"/>
    </row>
    <row r="453" spans="1:11" x14ac:dyDescent="0.3">
      <c r="A453" s="135"/>
      <c r="B453" s="134"/>
      <c r="C453" s="135"/>
      <c r="D453" s="136" t="s">
        <v>131</v>
      </c>
      <c r="E453" s="137" t="s">
        <v>8</v>
      </c>
      <c r="F453" s="138" t="s">
        <v>666</v>
      </c>
      <c r="G453" s="135"/>
      <c r="H453" s="139">
        <v>55.1</v>
      </c>
      <c r="I453" s="140"/>
      <c r="J453" s="135"/>
      <c r="K453" s="135"/>
    </row>
    <row r="454" spans="1:11" x14ac:dyDescent="0.3">
      <c r="A454" s="21"/>
      <c r="B454" s="117"/>
      <c r="C454" s="118" t="s">
        <v>667</v>
      </c>
      <c r="D454" s="118" t="s">
        <v>123</v>
      </c>
      <c r="E454" s="119" t="s">
        <v>668</v>
      </c>
      <c r="F454" s="120" t="s">
        <v>669</v>
      </c>
      <c r="G454" s="121" t="s">
        <v>348</v>
      </c>
      <c r="H454" s="122">
        <v>14</v>
      </c>
      <c r="I454" s="123"/>
      <c r="J454" s="124">
        <f>ROUND(I454*H454,2)</f>
        <v>0</v>
      </c>
      <c r="K454" s="120" t="s">
        <v>8</v>
      </c>
    </row>
    <row r="455" spans="1:11" x14ac:dyDescent="0.3">
      <c r="A455" s="21"/>
      <c r="B455" s="117"/>
      <c r="C455" s="118" t="s">
        <v>670</v>
      </c>
      <c r="D455" s="118" t="s">
        <v>123</v>
      </c>
      <c r="E455" s="119" t="s">
        <v>671</v>
      </c>
      <c r="F455" s="120" t="s">
        <v>672</v>
      </c>
      <c r="G455" s="121" t="s">
        <v>602</v>
      </c>
      <c r="H455" s="122">
        <v>1</v>
      </c>
      <c r="I455" s="123"/>
      <c r="J455" s="124">
        <f>ROUND(I455*H455,2)</f>
        <v>0</v>
      </c>
      <c r="K455" s="120" t="s">
        <v>8</v>
      </c>
    </row>
    <row r="456" spans="1:11" ht="15" x14ac:dyDescent="0.35">
      <c r="A456" s="103"/>
      <c r="B456" s="102"/>
      <c r="C456" s="103"/>
      <c r="D456" s="114" t="s">
        <v>116</v>
      </c>
      <c r="E456" s="115" t="s">
        <v>673</v>
      </c>
      <c r="F456" s="115" t="s">
        <v>674</v>
      </c>
      <c r="G456" s="103"/>
      <c r="H456" s="103"/>
      <c r="I456" s="106"/>
      <c r="J456" s="116">
        <f>BK456</f>
        <v>0</v>
      </c>
      <c r="K456" s="103"/>
    </row>
    <row r="457" spans="1:11" x14ac:dyDescent="0.3">
      <c r="A457" s="21"/>
      <c r="B457" s="117"/>
      <c r="C457" s="118" t="s">
        <v>675</v>
      </c>
      <c r="D457" s="118" t="s">
        <v>123</v>
      </c>
      <c r="E457" s="119" t="s">
        <v>676</v>
      </c>
      <c r="F457" s="120" t="s">
        <v>677</v>
      </c>
      <c r="G457" s="121" t="s">
        <v>126</v>
      </c>
      <c r="H457" s="122">
        <v>5.67</v>
      </c>
      <c r="I457" s="123"/>
      <c r="J457" s="124">
        <f>ROUND(I457*H457,2)</f>
        <v>0</v>
      </c>
      <c r="K457" s="120" t="s">
        <v>127</v>
      </c>
    </row>
    <row r="458" spans="1:11" x14ac:dyDescent="0.3">
      <c r="A458" s="135"/>
      <c r="B458" s="134"/>
      <c r="C458" s="135"/>
      <c r="D458" s="136" t="s">
        <v>131</v>
      </c>
      <c r="E458" s="137" t="s">
        <v>8</v>
      </c>
      <c r="F458" s="138" t="s">
        <v>678</v>
      </c>
      <c r="G458" s="135"/>
      <c r="H458" s="139">
        <v>5.67</v>
      </c>
      <c r="I458" s="140"/>
      <c r="J458" s="135"/>
      <c r="K458" s="135"/>
    </row>
    <row r="459" spans="1:11" x14ac:dyDescent="0.3">
      <c r="A459" s="21"/>
      <c r="B459" s="117"/>
      <c r="C459" s="118" t="s">
        <v>679</v>
      </c>
      <c r="D459" s="118" t="s">
        <v>123</v>
      </c>
      <c r="E459" s="119" t="s">
        <v>680</v>
      </c>
      <c r="F459" s="120" t="s">
        <v>681</v>
      </c>
      <c r="G459" s="121" t="s">
        <v>219</v>
      </c>
      <c r="H459" s="122">
        <v>3.85</v>
      </c>
      <c r="I459" s="123"/>
      <c r="J459" s="124">
        <f>ROUND(I459*H459,2)</f>
        <v>0</v>
      </c>
      <c r="K459" s="120" t="s">
        <v>8</v>
      </c>
    </row>
    <row r="460" spans="1:11" x14ac:dyDescent="0.3">
      <c r="A460" s="21"/>
      <c r="B460" s="117"/>
      <c r="C460" s="118" t="s">
        <v>682</v>
      </c>
      <c r="D460" s="118" t="s">
        <v>123</v>
      </c>
      <c r="E460" s="119" t="s">
        <v>683</v>
      </c>
      <c r="F460" s="120" t="s">
        <v>684</v>
      </c>
      <c r="G460" s="121" t="s">
        <v>429</v>
      </c>
      <c r="H460" s="122">
        <v>0.108</v>
      </c>
      <c r="I460" s="123"/>
      <c r="J460" s="124">
        <f>ROUND(I460*H460,2)</f>
        <v>0</v>
      </c>
      <c r="K460" s="120" t="s">
        <v>127</v>
      </c>
    </row>
    <row r="461" spans="1:11" ht="24" x14ac:dyDescent="0.3">
      <c r="A461" s="21"/>
      <c r="B461" s="22"/>
      <c r="C461" s="21"/>
      <c r="D461" s="130" t="s">
        <v>129</v>
      </c>
      <c r="E461" s="21"/>
      <c r="F461" s="131" t="s">
        <v>685</v>
      </c>
      <c r="G461" s="21"/>
      <c r="H461" s="21"/>
      <c r="I461" s="82"/>
      <c r="J461" s="21"/>
      <c r="K461" s="21"/>
    </row>
    <row r="462" spans="1:11" ht="15" x14ac:dyDescent="0.35">
      <c r="A462" s="103"/>
      <c r="B462" s="102"/>
      <c r="C462" s="103"/>
      <c r="D462" s="114" t="s">
        <v>116</v>
      </c>
      <c r="E462" s="115" t="s">
        <v>686</v>
      </c>
      <c r="F462" s="115" t="s">
        <v>687</v>
      </c>
      <c r="G462" s="103"/>
      <c r="H462" s="103"/>
      <c r="I462" s="106"/>
      <c r="J462" s="116">
        <f>BK462</f>
        <v>0</v>
      </c>
      <c r="K462" s="103"/>
    </row>
    <row r="463" spans="1:11" x14ac:dyDescent="0.3">
      <c r="A463" s="21"/>
      <c r="B463" s="117"/>
      <c r="C463" s="118" t="s">
        <v>688</v>
      </c>
      <c r="D463" s="118" t="s">
        <v>123</v>
      </c>
      <c r="E463" s="119" t="s">
        <v>689</v>
      </c>
      <c r="F463" s="120" t="s">
        <v>690</v>
      </c>
      <c r="G463" s="121" t="s">
        <v>219</v>
      </c>
      <c r="H463" s="122">
        <v>34</v>
      </c>
      <c r="I463" s="123"/>
      <c r="J463" s="124">
        <f>ROUND(I463*H463,2)</f>
        <v>0</v>
      </c>
      <c r="K463" s="120" t="s">
        <v>8</v>
      </c>
    </row>
    <row r="464" spans="1:11" x14ac:dyDescent="0.3">
      <c r="A464" s="135"/>
      <c r="B464" s="134"/>
      <c r="C464" s="135"/>
      <c r="D464" s="136" t="s">
        <v>131</v>
      </c>
      <c r="E464" s="137" t="s">
        <v>8</v>
      </c>
      <c r="F464" s="138" t="s">
        <v>691</v>
      </c>
      <c r="G464" s="135"/>
      <c r="H464" s="139">
        <v>34</v>
      </c>
      <c r="I464" s="140"/>
      <c r="J464" s="135"/>
      <c r="K464" s="135"/>
    </row>
    <row r="465" spans="1:11" x14ac:dyDescent="0.3">
      <c r="A465" s="21"/>
      <c r="B465" s="117"/>
      <c r="C465" s="118" t="s">
        <v>692</v>
      </c>
      <c r="D465" s="118" t="s">
        <v>123</v>
      </c>
      <c r="E465" s="119" t="s">
        <v>693</v>
      </c>
      <c r="F465" s="120" t="s">
        <v>694</v>
      </c>
      <c r="G465" s="121" t="s">
        <v>219</v>
      </c>
      <c r="H465" s="122">
        <v>34</v>
      </c>
      <c r="I465" s="123"/>
      <c r="J465" s="124">
        <f>ROUND(I465*H465,2)</f>
        <v>0</v>
      </c>
      <c r="K465" s="120" t="s">
        <v>127</v>
      </c>
    </row>
    <row r="466" spans="1:11" x14ac:dyDescent="0.3">
      <c r="A466" s="21"/>
      <c r="B466" s="22"/>
      <c r="C466" s="21"/>
      <c r="D466" s="130" t="s">
        <v>129</v>
      </c>
      <c r="E466" s="21"/>
      <c r="F466" s="131" t="s">
        <v>695</v>
      </c>
      <c r="G466" s="21"/>
      <c r="H466" s="21"/>
      <c r="I466" s="82"/>
      <c r="J466" s="21"/>
      <c r="K466" s="21"/>
    </row>
    <row r="467" spans="1:11" x14ac:dyDescent="0.3">
      <c r="A467" s="135"/>
      <c r="B467" s="134"/>
      <c r="C467" s="135"/>
      <c r="D467" s="136" t="s">
        <v>131</v>
      </c>
      <c r="E467" s="137" t="s">
        <v>8</v>
      </c>
      <c r="F467" s="138" t="s">
        <v>691</v>
      </c>
      <c r="G467" s="135"/>
      <c r="H467" s="139">
        <v>34</v>
      </c>
      <c r="I467" s="140"/>
      <c r="J467" s="135"/>
      <c r="K467" s="135"/>
    </row>
    <row r="468" spans="1:11" x14ac:dyDescent="0.3">
      <c r="A468" s="21"/>
      <c r="B468" s="117"/>
      <c r="C468" s="118" t="s">
        <v>696</v>
      </c>
      <c r="D468" s="118" t="s">
        <v>123</v>
      </c>
      <c r="E468" s="119" t="s">
        <v>697</v>
      </c>
      <c r="F468" s="120" t="s">
        <v>698</v>
      </c>
      <c r="G468" s="121" t="s">
        <v>348</v>
      </c>
      <c r="H468" s="122">
        <v>7</v>
      </c>
      <c r="I468" s="123"/>
      <c r="J468" s="124">
        <f>ROUND(I468*H468,2)</f>
        <v>0</v>
      </c>
      <c r="K468" s="120" t="s">
        <v>8</v>
      </c>
    </row>
    <row r="469" spans="1:11" x14ac:dyDescent="0.3">
      <c r="A469" s="21"/>
      <c r="B469" s="117"/>
      <c r="C469" s="118" t="s">
        <v>699</v>
      </c>
      <c r="D469" s="118" t="s">
        <v>123</v>
      </c>
      <c r="E469" s="119" t="s">
        <v>700</v>
      </c>
      <c r="F469" s="120" t="s">
        <v>701</v>
      </c>
      <c r="G469" s="121" t="s">
        <v>348</v>
      </c>
      <c r="H469" s="122">
        <v>14</v>
      </c>
      <c r="I469" s="123"/>
      <c r="J469" s="124">
        <f>ROUND(I469*H469,2)</f>
        <v>0</v>
      </c>
      <c r="K469" s="120" t="s">
        <v>8</v>
      </c>
    </row>
    <row r="470" spans="1:11" x14ac:dyDescent="0.3">
      <c r="A470" s="21"/>
      <c r="B470" s="117"/>
      <c r="C470" s="118" t="s">
        <v>702</v>
      </c>
      <c r="D470" s="118" t="s">
        <v>123</v>
      </c>
      <c r="E470" s="119" t="s">
        <v>703</v>
      </c>
      <c r="F470" s="120" t="s">
        <v>704</v>
      </c>
      <c r="G470" s="121" t="s">
        <v>219</v>
      </c>
      <c r="H470" s="122">
        <v>3.85</v>
      </c>
      <c r="I470" s="123"/>
      <c r="J470" s="124">
        <f>ROUND(I470*H470,2)</f>
        <v>0</v>
      </c>
      <c r="K470" s="120" t="s">
        <v>127</v>
      </c>
    </row>
    <row r="471" spans="1:11" x14ac:dyDescent="0.3">
      <c r="A471" s="21"/>
      <c r="B471" s="22"/>
      <c r="C471" s="21"/>
      <c r="D471" s="136" t="s">
        <v>129</v>
      </c>
      <c r="E471" s="21"/>
      <c r="F471" s="169" t="s">
        <v>705</v>
      </c>
      <c r="G471" s="21"/>
      <c r="H471" s="21"/>
      <c r="I471" s="82"/>
      <c r="J471" s="21"/>
      <c r="K471" s="21"/>
    </row>
    <row r="472" spans="1:11" x14ac:dyDescent="0.3">
      <c r="A472" s="21"/>
      <c r="B472" s="117"/>
      <c r="C472" s="118" t="s">
        <v>706</v>
      </c>
      <c r="D472" s="118" t="s">
        <v>123</v>
      </c>
      <c r="E472" s="119" t="s">
        <v>707</v>
      </c>
      <c r="F472" s="120" t="s">
        <v>708</v>
      </c>
      <c r="G472" s="121" t="s">
        <v>219</v>
      </c>
      <c r="H472" s="122">
        <v>40.5</v>
      </c>
      <c r="I472" s="123"/>
      <c r="J472" s="124">
        <f>ROUND(I472*H472,2)</f>
        <v>0</v>
      </c>
      <c r="K472" s="120" t="s">
        <v>127</v>
      </c>
    </row>
    <row r="473" spans="1:11" x14ac:dyDescent="0.3">
      <c r="A473" s="21"/>
      <c r="B473" s="22"/>
      <c r="C473" s="21"/>
      <c r="D473" s="130" t="s">
        <v>129</v>
      </c>
      <c r="E473" s="21"/>
      <c r="F473" s="131" t="s">
        <v>709</v>
      </c>
      <c r="G473" s="21"/>
      <c r="H473" s="21"/>
      <c r="I473" s="82"/>
      <c r="J473" s="21"/>
      <c r="K473" s="21"/>
    </row>
    <row r="474" spans="1:11" x14ac:dyDescent="0.3">
      <c r="A474" s="135"/>
      <c r="B474" s="134"/>
      <c r="C474" s="135"/>
      <c r="D474" s="130" t="s">
        <v>131</v>
      </c>
      <c r="E474" s="141" t="s">
        <v>8</v>
      </c>
      <c r="F474" s="142" t="s">
        <v>710</v>
      </c>
      <c r="G474" s="135"/>
      <c r="H474" s="143">
        <v>12.5</v>
      </c>
      <c r="I474" s="140"/>
      <c r="J474" s="135"/>
      <c r="K474" s="135"/>
    </row>
    <row r="475" spans="1:11" x14ac:dyDescent="0.3">
      <c r="A475" s="135"/>
      <c r="B475" s="134"/>
      <c r="C475" s="135"/>
      <c r="D475" s="130" t="s">
        <v>131</v>
      </c>
      <c r="E475" s="141" t="s">
        <v>8</v>
      </c>
      <c r="F475" s="142" t="s">
        <v>711</v>
      </c>
      <c r="G475" s="135"/>
      <c r="H475" s="143">
        <v>11</v>
      </c>
      <c r="I475" s="140"/>
      <c r="J475" s="135"/>
      <c r="K475" s="135"/>
    </row>
    <row r="476" spans="1:11" x14ac:dyDescent="0.3">
      <c r="A476" s="135"/>
      <c r="B476" s="134"/>
      <c r="C476" s="135"/>
      <c r="D476" s="130" t="s">
        <v>131</v>
      </c>
      <c r="E476" s="141" t="s">
        <v>8</v>
      </c>
      <c r="F476" s="142" t="s">
        <v>712</v>
      </c>
      <c r="G476" s="135"/>
      <c r="H476" s="143">
        <v>17</v>
      </c>
      <c r="I476" s="140"/>
      <c r="J476" s="135"/>
      <c r="K476" s="135"/>
    </row>
    <row r="477" spans="1:11" x14ac:dyDescent="0.3">
      <c r="A477" s="164"/>
      <c r="B477" s="163"/>
      <c r="C477" s="164"/>
      <c r="D477" s="136" t="s">
        <v>131</v>
      </c>
      <c r="E477" s="165" t="s">
        <v>8</v>
      </c>
      <c r="F477" s="166" t="s">
        <v>231</v>
      </c>
      <c r="G477" s="164"/>
      <c r="H477" s="167">
        <v>40.5</v>
      </c>
      <c r="I477" s="168"/>
      <c r="J477" s="164"/>
      <c r="K477" s="164"/>
    </row>
    <row r="478" spans="1:11" x14ac:dyDescent="0.3">
      <c r="A478" s="21"/>
      <c r="B478" s="117"/>
      <c r="C478" s="118" t="s">
        <v>713</v>
      </c>
      <c r="D478" s="118" t="s">
        <v>123</v>
      </c>
      <c r="E478" s="119" t="s">
        <v>714</v>
      </c>
      <c r="F478" s="120" t="s">
        <v>715</v>
      </c>
      <c r="G478" s="121" t="s">
        <v>219</v>
      </c>
      <c r="H478" s="122">
        <v>77.099999999999994</v>
      </c>
      <c r="I478" s="123"/>
      <c r="J478" s="124">
        <f>ROUND(I478*H478,2)</f>
        <v>0</v>
      </c>
      <c r="K478" s="120" t="s">
        <v>127</v>
      </c>
    </row>
    <row r="479" spans="1:11" x14ac:dyDescent="0.3">
      <c r="A479" s="21"/>
      <c r="B479" s="22"/>
      <c r="C479" s="21"/>
      <c r="D479" s="130" t="s">
        <v>129</v>
      </c>
      <c r="E479" s="21"/>
      <c r="F479" s="131" t="s">
        <v>716</v>
      </c>
      <c r="G479" s="21"/>
      <c r="H479" s="21"/>
      <c r="I479" s="82"/>
      <c r="J479" s="21"/>
      <c r="K479" s="21"/>
    </row>
    <row r="480" spans="1:11" x14ac:dyDescent="0.3">
      <c r="A480" s="135"/>
      <c r="B480" s="134"/>
      <c r="C480" s="135"/>
      <c r="D480" s="130" t="s">
        <v>131</v>
      </c>
      <c r="E480" s="141" t="s">
        <v>8</v>
      </c>
      <c r="F480" s="142" t="s">
        <v>717</v>
      </c>
      <c r="G480" s="135"/>
      <c r="H480" s="143">
        <v>5.85</v>
      </c>
      <c r="I480" s="140"/>
      <c r="J480" s="135"/>
      <c r="K480" s="135"/>
    </row>
    <row r="481" spans="1:11" x14ac:dyDescent="0.3">
      <c r="A481" s="135"/>
      <c r="B481" s="134"/>
      <c r="C481" s="135"/>
      <c r="D481" s="130" t="s">
        <v>131</v>
      </c>
      <c r="E481" s="141" t="s">
        <v>8</v>
      </c>
      <c r="F481" s="142" t="s">
        <v>718</v>
      </c>
      <c r="G481" s="135"/>
      <c r="H481" s="143">
        <v>71.25</v>
      </c>
      <c r="I481" s="140"/>
      <c r="J481" s="135"/>
      <c r="K481" s="135"/>
    </row>
    <row r="482" spans="1:11" x14ac:dyDescent="0.3">
      <c r="A482" s="164"/>
      <c r="B482" s="163"/>
      <c r="C482" s="164"/>
      <c r="D482" s="136" t="s">
        <v>131</v>
      </c>
      <c r="E482" s="165" t="s">
        <v>15</v>
      </c>
      <c r="F482" s="166" t="s">
        <v>231</v>
      </c>
      <c r="G482" s="164"/>
      <c r="H482" s="167">
        <v>77.099999999999994</v>
      </c>
      <c r="I482" s="168"/>
      <c r="J482" s="164"/>
      <c r="K482" s="164"/>
    </row>
    <row r="483" spans="1:11" x14ac:dyDescent="0.3">
      <c r="A483" s="21"/>
      <c r="B483" s="117"/>
      <c r="C483" s="118" t="s">
        <v>719</v>
      </c>
      <c r="D483" s="118" t="s">
        <v>123</v>
      </c>
      <c r="E483" s="119" t="s">
        <v>720</v>
      </c>
      <c r="F483" s="120" t="s">
        <v>721</v>
      </c>
      <c r="G483" s="121" t="s">
        <v>219</v>
      </c>
      <c r="H483" s="122">
        <v>30</v>
      </c>
      <c r="I483" s="123"/>
      <c r="J483" s="124">
        <f>ROUND(I483*H483,2)</f>
        <v>0</v>
      </c>
      <c r="K483" s="120" t="s">
        <v>127</v>
      </c>
    </row>
    <row r="484" spans="1:11" x14ac:dyDescent="0.3">
      <c r="A484" s="21"/>
      <c r="B484" s="22"/>
      <c r="C484" s="21"/>
      <c r="D484" s="130" t="s">
        <v>129</v>
      </c>
      <c r="E484" s="21"/>
      <c r="F484" s="131" t="s">
        <v>722</v>
      </c>
      <c r="G484" s="21"/>
      <c r="H484" s="21"/>
      <c r="I484" s="82"/>
      <c r="J484" s="21"/>
      <c r="K484" s="21"/>
    </row>
    <row r="485" spans="1:11" x14ac:dyDescent="0.3">
      <c r="A485" s="135"/>
      <c r="B485" s="134"/>
      <c r="C485" s="135"/>
      <c r="D485" s="136" t="s">
        <v>131</v>
      </c>
      <c r="E485" s="137" t="s">
        <v>8</v>
      </c>
      <c r="F485" s="138" t="s">
        <v>723</v>
      </c>
      <c r="G485" s="135"/>
      <c r="H485" s="139">
        <v>30</v>
      </c>
      <c r="I485" s="140"/>
      <c r="J485" s="135"/>
      <c r="K485" s="135"/>
    </row>
    <row r="486" spans="1:11" x14ac:dyDescent="0.3">
      <c r="A486" s="21"/>
      <c r="B486" s="117"/>
      <c r="C486" s="118" t="s">
        <v>724</v>
      </c>
      <c r="D486" s="118" t="s">
        <v>123</v>
      </c>
      <c r="E486" s="119" t="s">
        <v>725</v>
      </c>
      <c r="F486" s="120" t="s">
        <v>726</v>
      </c>
      <c r="G486" s="121" t="s">
        <v>219</v>
      </c>
      <c r="H486" s="122">
        <v>186.85</v>
      </c>
      <c r="I486" s="123"/>
      <c r="J486" s="124">
        <f>ROUND(I486*H486,2)</f>
        <v>0</v>
      </c>
      <c r="K486" s="120" t="s">
        <v>127</v>
      </c>
    </row>
    <row r="487" spans="1:11" x14ac:dyDescent="0.3">
      <c r="A487" s="21"/>
      <c r="B487" s="22"/>
      <c r="C487" s="21"/>
      <c r="D487" s="130" t="s">
        <v>129</v>
      </c>
      <c r="E487" s="21"/>
      <c r="F487" s="131" t="s">
        <v>727</v>
      </c>
      <c r="G487" s="21"/>
      <c r="H487" s="21"/>
      <c r="I487" s="82"/>
      <c r="J487" s="21"/>
      <c r="K487" s="21"/>
    </row>
    <row r="488" spans="1:11" x14ac:dyDescent="0.3">
      <c r="A488" s="135"/>
      <c r="B488" s="134"/>
      <c r="C488" s="135"/>
      <c r="D488" s="130" t="s">
        <v>131</v>
      </c>
      <c r="E488" s="141" t="s">
        <v>8</v>
      </c>
      <c r="F488" s="142" t="s">
        <v>728</v>
      </c>
      <c r="G488" s="135"/>
      <c r="H488" s="143">
        <v>3.3</v>
      </c>
      <c r="I488" s="140"/>
      <c r="J488" s="135"/>
      <c r="K488" s="135"/>
    </row>
    <row r="489" spans="1:11" x14ac:dyDescent="0.3">
      <c r="A489" s="135"/>
      <c r="B489" s="134"/>
      <c r="C489" s="135"/>
      <c r="D489" s="130" t="s">
        <v>131</v>
      </c>
      <c r="E489" s="141" t="s">
        <v>8</v>
      </c>
      <c r="F489" s="142" t="s">
        <v>729</v>
      </c>
      <c r="G489" s="135"/>
      <c r="H489" s="143">
        <v>70.84</v>
      </c>
      <c r="I489" s="140"/>
      <c r="J489" s="135"/>
      <c r="K489" s="135"/>
    </row>
    <row r="490" spans="1:11" x14ac:dyDescent="0.3">
      <c r="A490" s="135"/>
      <c r="B490" s="134"/>
      <c r="C490" s="135"/>
      <c r="D490" s="130" t="s">
        <v>131</v>
      </c>
      <c r="E490" s="141" t="s">
        <v>10</v>
      </c>
      <c r="F490" s="142" t="s">
        <v>730</v>
      </c>
      <c r="G490" s="135"/>
      <c r="H490" s="143">
        <v>112.71</v>
      </c>
      <c r="I490" s="140"/>
      <c r="J490" s="135"/>
      <c r="K490" s="135"/>
    </row>
    <row r="491" spans="1:11" x14ac:dyDescent="0.3">
      <c r="A491" s="164"/>
      <c r="B491" s="163"/>
      <c r="C491" s="164"/>
      <c r="D491" s="136" t="s">
        <v>131</v>
      </c>
      <c r="E491" s="165" t="s">
        <v>8</v>
      </c>
      <c r="F491" s="166" t="s">
        <v>231</v>
      </c>
      <c r="G491" s="164"/>
      <c r="H491" s="167">
        <v>186.85</v>
      </c>
      <c r="I491" s="168"/>
      <c r="J491" s="164"/>
      <c r="K491" s="164"/>
    </row>
    <row r="492" spans="1:11" ht="24" x14ac:dyDescent="0.3">
      <c r="A492" s="21"/>
      <c r="B492" s="117"/>
      <c r="C492" s="118" t="s">
        <v>731</v>
      </c>
      <c r="D492" s="118" t="s">
        <v>123</v>
      </c>
      <c r="E492" s="119" t="s">
        <v>732</v>
      </c>
      <c r="F492" s="120" t="s">
        <v>733</v>
      </c>
      <c r="G492" s="121" t="s">
        <v>348</v>
      </c>
      <c r="H492" s="122">
        <v>17</v>
      </c>
      <c r="I492" s="123"/>
      <c r="J492" s="124">
        <f>ROUND(I492*H492,2)</f>
        <v>0</v>
      </c>
      <c r="K492" s="120" t="s">
        <v>127</v>
      </c>
    </row>
    <row r="493" spans="1:11" ht="24" x14ac:dyDescent="0.3">
      <c r="A493" s="21"/>
      <c r="B493" s="22"/>
      <c r="C493" s="21"/>
      <c r="D493" s="136" t="s">
        <v>129</v>
      </c>
      <c r="E493" s="21"/>
      <c r="F493" s="169" t="s">
        <v>734</v>
      </c>
      <c r="G493" s="21"/>
      <c r="H493" s="21"/>
      <c r="I493" s="82"/>
      <c r="J493" s="21"/>
      <c r="K493" s="21"/>
    </row>
    <row r="494" spans="1:11" x14ac:dyDescent="0.3">
      <c r="A494" s="21"/>
      <c r="B494" s="117"/>
      <c r="C494" s="118" t="s">
        <v>735</v>
      </c>
      <c r="D494" s="118" t="s">
        <v>123</v>
      </c>
      <c r="E494" s="119" t="s">
        <v>736</v>
      </c>
      <c r="F494" s="120" t="s">
        <v>864</v>
      </c>
      <c r="G494" s="121" t="s">
        <v>219</v>
      </c>
      <c r="H494" s="122">
        <v>3.3</v>
      </c>
      <c r="I494" s="123"/>
      <c r="J494" s="124">
        <f>ROUND(I494*H494,2)</f>
        <v>0</v>
      </c>
      <c r="K494" s="120" t="s">
        <v>127</v>
      </c>
    </row>
    <row r="495" spans="1:11" ht="24" x14ac:dyDescent="0.3">
      <c r="A495" s="21"/>
      <c r="B495" s="22"/>
      <c r="C495" s="21"/>
      <c r="D495" s="130" t="s">
        <v>129</v>
      </c>
      <c r="E495" s="21"/>
      <c r="F495" s="131" t="s">
        <v>737</v>
      </c>
      <c r="G495" s="21"/>
      <c r="H495" s="21"/>
      <c r="I495" s="82"/>
      <c r="J495" s="21"/>
      <c r="K495" s="21"/>
    </row>
    <row r="496" spans="1:11" x14ac:dyDescent="0.3">
      <c r="A496" s="135"/>
      <c r="B496" s="134"/>
      <c r="C496" s="135"/>
      <c r="D496" s="136" t="s">
        <v>131</v>
      </c>
      <c r="E496" s="137" t="s">
        <v>8</v>
      </c>
      <c r="F496" s="138" t="s">
        <v>738</v>
      </c>
      <c r="G496" s="135"/>
      <c r="H496" s="139">
        <v>3.3</v>
      </c>
      <c r="I496" s="140"/>
      <c r="J496" s="135"/>
      <c r="K496" s="135"/>
    </row>
    <row r="497" spans="1:11" x14ac:dyDescent="0.3">
      <c r="A497" s="21"/>
      <c r="B497" s="117"/>
      <c r="C497" s="118" t="s">
        <v>739</v>
      </c>
      <c r="D497" s="118" t="s">
        <v>123</v>
      </c>
      <c r="E497" s="119" t="s">
        <v>740</v>
      </c>
      <c r="F497" s="120" t="s">
        <v>865</v>
      </c>
      <c r="G497" s="121" t="s">
        <v>219</v>
      </c>
      <c r="H497" s="122">
        <v>3.85</v>
      </c>
      <c r="I497" s="123"/>
      <c r="J497" s="124">
        <f>ROUND(I497*H497,2)</f>
        <v>0</v>
      </c>
      <c r="K497" s="120" t="s">
        <v>127</v>
      </c>
    </row>
    <row r="498" spans="1:11" ht="24" x14ac:dyDescent="0.3">
      <c r="A498" s="21"/>
      <c r="B498" s="22"/>
      <c r="C498" s="21"/>
      <c r="D498" s="136" t="s">
        <v>129</v>
      </c>
      <c r="E498" s="21"/>
      <c r="F498" s="169" t="s">
        <v>741</v>
      </c>
      <c r="G498" s="21"/>
      <c r="H498" s="21"/>
      <c r="I498" s="82"/>
      <c r="J498" s="21"/>
      <c r="K498" s="21"/>
    </row>
    <row r="499" spans="1:11" ht="24" x14ac:dyDescent="0.3">
      <c r="A499" s="21"/>
      <c r="B499" s="117"/>
      <c r="C499" s="118" t="s">
        <v>742</v>
      </c>
      <c r="D499" s="118" t="s">
        <v>123</v>
      </c>
      <c r="E499" s="119" t="s">
        <v>743</v>
      </c>
      <c r="F499" s="120" t="s">
        <v>866</v>
      </c>
      <c r="G499" s="121" t="s">
        <v>219</v>
      </c>
      <c r="H499" s="122">
        <v>11</v>
      </c>
      <c r="I499" s="123"/>
      <c r="J499" s="124">
        <f>ROUND(I499*H499,2)</f>
        <v>0</v>
      </c>
      <c r="K499" s="120" t="s">
        <v>8</v>
      </c>
    </row>
    <row r="500" spans="1:11" ht="24" x14ac:dyDescent="0.3">
      <c r="A500" s="21"/>
      <c r="B500" s="22"/>
      <c r="C500" s="21"/>
      <c r="D500" s="130" t="s">
        <v>129</v>
      </c>
      <c r="E500" s="21"/>
      <c r="F500" s="131" t="s">
        <v>744</v>
      </c>
      <c r="G500" s="21"/>
      <c r="H500" s="21"/>
      <c r="I500" s="82"/>
      <c r="J500" s="21"/>
      <c r="K500" s="21"/>
    </row>
    <row r="501" spans="1:11" x14ac:dyDescent="0.3">
      <c r="A501" s="135"/>
      <c r="B501" s="134"/>
      <c r="C501" s="135"/>
      <c r="D501" s="136" t="s">
        <v>131</v>
      </c>
      <c r="E501" s="137" t="s">
        <v>8</v>
      </c>
      <c r="F501" s="138" t="s">
        <v>745</v>
      </c>
      <c r="G501" s="135"/>
      <c r="H501" s="139">
        <v>11</v>
      </c>
      <c r="I501" s="140"/>
      <c r="J501" s="135"/>
      <c r="K501" s="135"/>
    </row>
    <row r="502" spans="1:11" ht="24" x14ac:dyDescent="0.3">
      <c r="A502" s="21"/>
      <c r="B502" s="117"/>
      <c r="C502" s="118" t="s">
        <v>746</v>
      </c>
      <c r="D502" s="118" t="s">
        <v>123</v>
      </c>
      <c r="E502" s="119" t="s">
        <v>747</v>
      </c>
      <c r="F502" s="120" t="s">
        <v>867</v>
      </c>
      <c r="G502" s="121" t="s">
        <v>219</v>
      </c>
      <c r="H502" s="122">
        <v>12.5</v>
      </c>
      <c r="I502" s="123"/>
      <c r="J502" s="124">
        <f>ROUND(I502*H502,2)</f>
        <v>0</v>
      </c>
      <c r="K502" s="120" t="s">
        <v>127</v>
      </c>
    </row>
    <row r="503" spans="1:11" ht="24" x14ac:dyDescent="0.3">
      <c r="A503" s="21"/>
      <c r="B503" s="22"/>
      <c r="C503" s="21"/>
      <c r="D503" s="130" t="s">
        <v>129</v>
      </c>
      <c r="E503" s="21"/>
      <c r="F503" s="131" t="s">
        <v>748</v>
      </c>
      <c r="G503" s="21"/>
      <c r="H503" s="21"/>
      <c r="I503" s="82"/>
      <c r="J503" s="21"/>
      <c r="K503" s="21"/>
    </row>
    <row r="504" spans="1:11" x14ac:dyDescent="0.3">
      <c r="A504" s="135"/>
      <c r="B504" s="134"/>
      <c r="C504" s="135"/>
      <c r="D504" s="136" t="s">
        <v>131</v>
      </c>
      <c r="E504" s="137" t="s">
        <v>8</v>
      </c>
      <c r="F504" s="138" t="s">
        <v>710</v>
      </c>
      <c r="G504" s="135"/>
      <c r="H504" s="139">
        <v>12.5</v>
      </c>
      <c r="I504" s="140"/>
      <c r="J504" s="135"/>
      <c r="K504" s="135"/>
    </row>
    <row r="505" spans="1:11" ht="24" x14ac:dyDescent="0.3">
      <c r="A505" s="21"/>
      <c r="B505" s="117"/>
      <c r="C505" s="118" t="s">
        <v>749</v>
      </c>
      <c r="D505" s="118" t="s">
        <v>123</v>
      </c>
      <c r="E505" s="119" t="s">
        <v>750</v>
      </c>
      <c r="F505" s="120" t="s">
        <v>751</v>
      </c>
      <c r="G505" s="121" t="s">
        <v>219</v>
      </c>
      <c r="H505" s="122">
        <v>17</v>
      </c>
      <c r="I505" s="123"/>
      <c r="J505" s="124">
        <f>ROUND(I505*H505,2)</f>
        <v>0</v>
      </c>
      <c r="K505" s="120" t="s">
        <v>127</v>
      </c>
    </row>
    <row r="506" spans="1:11" ht="24" x14ac:dyDescent="0.3">
      <c r="A506" s="21"/>
      <c r="B506" s="22"/>
      <c r="C506" s="21"/>
      <c r="D506" s="130" t="s">
        <v>129</v>
      </c>
      <c r="E506" s="21"/>
      <c r="F506" s="131" t="s">
        <v>752</v>
      </c>
      <c r="G506" s="21"/>
      <c r="H506" s="21"/>
      <c r="I506" s="82"/>
      <c r="J506" s="21"/>
      <c r="K506" s="21"/>
    </row>
    <row r="507" spans="1:11" x14ac:dyDescent="0.3">
      <c r="A507" s="135"/>
      <c r="B507" s="134"/>
      <c r="C507" s="135"/>
      <c r="D507" s="136" t="s">
        <v>131</v>
      </c>
      <c r="E507" s="137" t="s">
        <v>8</v>
      </c>
      <c r="F507" s="138" t="s">
        <v>712</v>
      </c>
      <c r="G507" s="135"/>
      <c r="H507" s="139">
        <v>17</v>
      </c>
      <c r="I507" s="140"/>
      <c r="J507" s="135"/>
      <c r="K507" s="135"/>
    </row>
    <row r="508" spans="1:11" ht="24" x14ac:dyDescent="0.3">
      <c r="A508" s="21"/>
      <c r="B508" s="117"/>
      <c r="C508" s="118" t="s">
        <v>753</v>
      </c>
      <c r="D508" s="118" t="s">
        <v>123</v>
      </c>
      <c r="E508" s="119" t="s">
        <v>754</v>
      </c>
      <c r="F508" s="120" t="s">
        <v>868</v>
      </c>
      <c r="G508" s="121" t="s">
        <v>219</v>
      </c>
      <c r="H508" s="122">
        <v>77.099999999999994</v>
      </c>
      <c r="I508" s="123"/>
      <c r="J508" s="124">
        <f>ROUND(I508*H508,2)</f>
        <v>0</v>
      </c>
      <c r="K508" s="120" t="s">
        <v>127</v>
      </c>
    </row>
    <row r="509" spans="1:11" ht="24" x14ac:dyDescent="0.3">
      <c r="A509" s="21"/>
      <c r="B509" s="22"/>
      <c r="C509" s="21"/>
      <c r="D509" s="130" t="s">
        <v>129</v>
      </c>
      <c r="E509" s="21"/>
      <c r="F509" s="131" t="s">
        <v>755</v>
      </c>
      <c r="G509" s="21"/>
      <c r="H509" s="21"/>
      <c r="I509" s="82"/>
      <c r="J509" s="21"/>
      <c r="K509" s="21"/>
    </row>
    <row r="510" spans="1:11" x14ac:dyDescent="0.3">
      <c r="A510" s="135"/>
      <c r="B510" s="134"/>
      <c r="C510" s="135"/>
      <c r="D510" s="136" t="s">
        <v>131</v>
      </c>
      <c r="E510" s="137" t="s">
        <v>8</v>
      </c>
      <c r="F510" s="138" t="s">
        <v>15</v>
      </c>
      <c r="G510" s="135"/>
      <c r="H510" s="139">
        <v>77.099999999999994</v>
      </c>
      <c r="I510" s="140"/>
      <c r="J510" s="135"/>
      <c r="K510" s="135"/>
    </row>
    <row r="511" spans="1:11" x14ac:dyDescent="0.3">
      <c r="A511" s="21"/>
      <c r="B511" s="117"/>
      <c r="C511" s="118" t="s">
        <v>756</v>
      </c>
      <c r="D511" s="118" t="s">
        <v>123</v>
      </c>
      <c r="E511" s="119" t="s">
        <v>757</v>
      </c>
      <c r="F511" s="120" t="s">
        <v>869</v>
      </c>
      <c r="G511" s="121" t="s">
        <v>219</v>
      </c>
      <c r="H511" s="122">
        <v>30</v>
      </c>
      <c r="I511" s="123"/>
      <c r="J511" s="124">
        <f>ROUND(I511*H511,2)</f>
        <v>0</v>
      </c>
      <c r="K511" s="120" t="s">
        <v>8</v>
      </c>
    </row>
    <row r="512" spans="1:11" ht="24" x14ac:dyDescent="0.3">
      <c r="A512" s="21"/>
      <c r="B512" s="22"/>
      <c r="C512" s="21"/>
      <c r="D512" s="130" t="s">
        <v>129</v>
      </c>
      <c r="E512" s="21"/>
      <c r="F512" s="131" t="s">
        <v>758</v>
      </c>
      <c r="G512" s="21"/>
      <c r="H512" s="21"/>
      <c r="I512" s="82"/>
      <c r="J512" s="21"/>
      <c r="K512" s="21"/>
    </row>
    <row r="513" spans="1:11" x14ac:dyDescent="0.3">
      <c r="A513" s="135"/>
      <c r="B513" s="134"/>
      <c r="C513" s="135"/>
      <c r="D513" s="136" t="s">
        <v>131</v>
      </c>
      <c r="E513" s="137" t="s">
        <v>8</v>
      </c>
      <c r="F513" s="138" t="s">
        <v>723</v>
      </c>
      <c r="G513" s="135"/>
      <c r="H513" s="139">
        <v>30</v>
      </c>
      <c r="I513" s="140"/>
      <c r="J513" s="135"/>
      <c r="K513" s="135"/>
    </row>
    <row r="514" spans="1:11" x14ac:dyDescent="0.3">
      <c r="A514" s="21"/>
      <c r="B514" s="117"/>
      <c r="C514" s="118" t="s">
        <v>759</v>
      </c>
      <c r="D514" s="118" t="s">
        <v>123</v>
      </c>
      <c r="E514" s="119" t="s">
        <v>760</v>
      </c>
      <c r="F514" s="120" t="s">
        <v>870</v>
      </c>
      <c r="G514" s="121" t="s">
        <v>219</v>
      </c>
      <c r="H514" s="122">
        <v>34</v>
      </c>
      <c r="I514" s="123"/>
      <c r="J514" s="124">
        <f>ROUND(I514*H514,2)</f>
        <v>0</v>
      </c>
      <c r="K514" s="120" t="s">
        <v>127</v>
      </c>
    </row>
    <row r="515" spans="1:11" ht="24" x14ac:dyDescent="0.3">
      <c r="A515" s="21"/>
      <c r="B515" s="22"/>
      <c r="C515" s="21"/>
      <c r="D515" s="130" t="s">
        <v>129</v>
      </c>
      <c r="E515" s="21"/>
      <c r="F515" s="131" t="s">
        <v>761</v>
      </c>
      <c r="G515" s="21"/>
      <c r="H515" s="21"/>
      <c r="I515" s="82"/>
      <c r="J515" s="21"/>
      <c r="K515" s="21"/>
    </row>
    <row r="516" spans="1:11" x14ac:dyDescent="0.3">
      <c r="A516" s="135"/>
      <c r="B516" s="134"/>
      <c r="C516" s="135"/>
      <c r="D516" s="136" t="s">
        <v>131</v>
      </c>
      <c r="E516" s="137" t="s">
        <v>8</v>
      </c>
      <c r="F516" s="138" t="s">
        <v>691</v>
      </c>
      <c r="G516" s="135"/>
      <c r="H516" s="139">
        <v>34</v>
      </c>
      <c r="I516" s="140"/>
      <c r="J516" s="135"/>
      <c r="K516" s="135"/>
    </row>
    <row r="517" spans="1:11" x14ac:dyDescent="0.3">
      <c r="A517" s="21"/>
      <c r="B517" s="117"/>
      <c r="C517" s="118" t="s">
        <v>762</v>
      </c>
      <c r="D517" s="118" t="s">
        <v>123</v>
      </c>
      <c r="E517" s="119" t="s">
        <v>763</v>
      </c>
      <c r="F517" s="120" t="s">
        <v>764</v>
      </c>
      <c r="G517" s="121" t="s">
        <v>348</v>
      </c>
      <c r="H517" s="122">
        <v>28</v>
      </c>
      <c r="I517" s="123"/>
      <c r="J517" s="124">
        <f>ROUND(I517*H517,2)</f>
        <v>0</v>
      </c>
      <c r="K517" s="120" t="s">
        <v>127</v>
      </c>
    </row>
    <row r="518" spans="1:11" x14ac:dyDescent="0.3">
      <c r="A518" s="21"/>
      <c r="B518" s="22"/>
      <c r="C518" s="21"/>
      <c r="D518" s="136" t="s">
        <v>129</v>
      </c>
      <c r="E518" s="21"/>
      <c r="F518" s="169" t="s">
        <v>765</v>
      </c>
      <c r="G518" s="21"/>
      <c r="H518" s="21"/>
      <c r="I518" s="82"/>
      <c r="J518" s="21"/>
      <c r="K518" s="21"/>
    </row>
    <row r="519" spans="1:11" x14ac:dyDescent="0.3">
      <c r="A519" s="21"/>
      <c r="B519" s="117"/>
      <c r="C519" s="144" t="s">
        <v>766</v>
      </c>
      <c r="D519" s="144" t="s">
        <v>183</v>
      </c>
      <c r="E519" s="145" t="s">
        <v>767</v>
      </c>
      <c r="F519" s="146" t="s">
        <v>768</v>
      </c>
      <c r="G519" s="147" t="s">
        <v>348</v>
      </c>
      <c r="H519" s="148">
        <v>28</v>
      </c>
      <c r="I519" s="149"/>
      <c r="J519" s="150">
        <f>ROUND(I519*H519,2)</f>
        <v>0</v>
      </c>
      <c r="K519" s="146" t="s">
        <v>127</v>
      </c>
    </row>
    <row r="520" spans="1:11" ht="24" x14ac:dyDescent="0.3">
      <c r="A520" s="21"/>
      <c r="B520" s="22"/>
      <c r="C520" s="21"/>
      <c r="D520" s="136" t="s">
        <v>129</v>
      </c>
      <c r="E520" s="21"/>
      <c r="F520" s="169" t="s">
        <v>769</v>
      </c>
      <c r="G520" s="21"/>
      <c r="H520" s="21"/>
      <c r="I520" s="82"/>
      <c r="J520" s="21"/>
      <c r="K520" s="21"/>
    </row>
    <row r="521" spans="1:11" ht="24" x14ac:dyDescent="0.3">
      <c r="A521" s="21"/>
      <c r="B521" s="117"/>
      <c r="C521" s="118" t="s">
        <v>770</v>
      </c>
      <c r="D521" s="118" t="s">
        <v>123</v>
      </c>
      <c r="E521" s="119" t="s">
        <v>771</v>
      </c>
      <c r="F521" s="120" t="s">
        <v>772</v>
      </c>
      <c r="G521" s="121" t="s">
        <v>219</v>
      </c>
      <c r="H521" s="122">
        <v>34</v>
      </c>
      <c r="I521" s="123"/>
      <c r="J521" s="124">
        <f>ROUND(I521*H521,2)</f>
        <v>0</v>
      </c>
      <c r="K521" s="120" t="s">
        <v>8</v>
      </c>
    </row>
    <row r="522" spans="1:11" ht="24" x14ac:dyDescent="0.3">
      <c r="A522" s="21"/>
      <c r="B522" s="22"/>
      <c r="C522" s="21"/>
      <c r="D522" s="130" t="s">
        <v>129</v>
      </c>
      <c r="E522" s="21"/>
      <c r="F522" s="131" t="s">
        <v>773</v>
      </c>
      <c r="G522" s="21"/>
      <c r="H522" s="21"/>
      <c r="I522" s="82"/>
      <c r="J522" s="21"/>
      <c r="K522" s="21"/>
    </row>
    <row r="523" spans="1:11" x14ac:dyDescent="0.3">
      <c r="A523" s="135"/>
      <c r="B523" s="134"/>
      <c r="C523" s="135"/>
      <c r="D523" s="136" t="s">
        <v>131</v>
      </c>
      <c r="E523" s="137" t="s">
        <v>8</v>
      </c>
      <c r="F523" s="138" t="s">
        <v>774</v>
      </c>
      <c r="G523" s="135"/>
      <c r="H523" s="139">
        <v>34</v>
      </c>
      <c r="I523" s="140"/>
      <c r="J523" s="135"/>
      <c r="K523" s="135"/>
    </row>
    <row r="524" spans="1:11" x14ac:dyDescent="0.3">
      <c r="A524" s="21"/>
      <c r="B524" s="117"/>
      <c r="C524" s="118" t="s">
        <v>775</v>
      </c>
      <c r="D524" s="118" t="s">
        <v>123</v>
      </c>
      <c r="E524" s="119" t="s">
        <v>776</v>
      </c>
      <c r="F524" s="120" t="s">
        <v>777</v>
      </c>
      <c r="G524" s="121" t="s">
        <v>219</v>
      </c>
      <c r="H524" s="122">
        <v>70.84</v>
      </c>
      <c r="I524" s="123"/>
      <c r="J524" s="124">
        <f>ROUND(I524*H524,2)</f>
        <v>0</v>
      </c>
      <c r="K524" s="120" t="s">
        <v>127</v>
      </c>
    </row>
    <row r="525" spans="1:11" ht="24" x14ac:dyDescent="0.3">
      <c r="A525" s="21"/>
      <c r="B525" s="22"/>
      <c r="C525" s="21"/>
      <c r="D525" s="130" t="s">
        <v>129</v>
      </c>
      <c r="E525" s="21"/>
      <c r="F525" s="131" t="s">
        <v>778</v>
      </c>
      <c r="G525" s="21"/>
      <c r="H525" s="21"/>
      <c r="I525" s="82"/>
      <c r="J525" s="21"/>
      <c r="K525" s="21"/>
    </row>
    <row r="526" spans="1:11" x14ac:dyDescent="0.3">
      <c r="A526" s="135"/>
      <c r="B526" s="134"/>
      <c r="C526" s="135"/>
      <c r="D526" s="136" t="s">
        <v>131</v>
      </c>
      <c r="E526" s="137" t="s">
        <v>8</v>
      </c>
      <c r="F526" s="138" t="s">
        <v>779</v>
      </c>
      <c r="G526" s="135"/>
      <c r="H526" s="139">
        <v>70.84</v>
      </c>
      <c r="I526" s="140"/>
      <c r="J526" s="135"/>
      <c r="K526" s="135"/>
    </row>
    <row r="527" spans="1:11" ht="24" x14ac:dyDescent="0.3">
      <c r="A527" s="21"/>
      <c r="B527" s="117"/>
      <c r="C527" s="118" t="s">
        <v>780</v>
      </c>
      <c r="D527" s="118" t="s">
        <v>123</v>
      </c>
      <c r="E527" s="119" t="s">
        <v>781</v>
      </c>
      <c r="F527" s="120" t="s">
        <v>871</v>
      </c>
      <c r="G527" s="121" t="s">
        <v>219</v>
      </c>
      <c r="H527" s="122">
        <v>112.71</v>
      </c>
      <c r="I527" s="123"/>
      <c r="J527" s="124">
        <f>ROUND(I527*H527,2)</f>
        <v>0</v>
      </c>
      <c r="K527" s="120" t="s">
        <v>127</v>
      </c>
    </row>
    <row r="528" spans="1:11" ht="24" x14ac:dyDescent="0.3">
      <c r="A528" s="21"/>
      <c r="B528" s="22"/>
      <c r="C528" s="21"/>
      <c r="D528" s="130" t="s">
        <v>129</v>
      </c>
      <c r="E528" s="21"/>
      <c r="F528" s="131" t="s">
        <v>782</v>
      </c>
      <c r="G528" s="21"/>
      <c r="H528" s="21"/>
      <c r="I528" s="82"/>
      <c r="J528" s="21"/>
      <c r="K528" s="21"/>
    </row>
    <row r="529" spans="1:11" x14ac:dyDescent="0.3">
      <c r="A529" s="135"/>
      <c r="B529" s="134"/>
      <c r="C529" s="135"/>
      <c r="D529" s="136" t="s">
        <v>131</v>
      </c>
      <c r="E529" s="137" t="s">
        <v>8</v>
      </c>
      <c r="F529" s="138" t="s">
        <v>10</v>
      </c>
      <c r="G529" s="135"/>
      <c r="H529" s="139">
        <v>112.71</v>
      </c>
      <c r="I529" s="140"/>
      <c r="J529" s="135"/>
      <c r="K529" s="135"/>
    </row>
    <row r="530" spans="1:11" ht="24" x14ac:dyDescent="0.3">
      <c r="A530" s="21"/>
      <c r="B530" s="117"/>
      <c r="C530" s="118" t="s">
        <v>783</v>
      </c>
      <c r="D530" s="118" t="s">
        <v>123</v>
      </c>
      <c r="E530" s="119" t="s">
        <v>784</v>
      </c>
      <c r="F530" s="120" t="s">
        <v>872</v>
      </c>
      <c r="G530" s="121" t="s">
        <v>126</v>
      </c>
      <c r="H530" s="122">
        <v>17.809000000000001</v>
      </c>
      <c r="I530" s="123"/>
      <c r="J530" s="124">
        <f>ROUND(I530*H530,2)</f>
        <v>0</v>
      </c>
      <c r="K530" s="120" t="s">
        <v>127</v>
      </c>
    </row>
    <row r="531" spans="1:11" ht="24" x14ac:dyDescent="0.3">
      <c r="A531" s="21"/>
      <c r="B531" s="22"/>
      <c r="C531" s="21"/>
      <c r="D531" s="130" t="s">
        <v>129</v>
      </c>
      <c r="E531" s="21"/>
      <c r="F531" s="131" t="s">
        <v>785</v>
      </c>
      <c r="G531" s="21"/>
      <c r="H531" s="21"/>
      <c r="I531" s="82"/>
      <c r="J531" s="21"/>
      <c r="K531" s="21"/>
    </row>
    <row r="532" spans="1:11" x14ac:dyDescent="0.3">
      <c r="A532" s="135"/>
      <c r="B532" s="134"/>
      <c r="C532" s="135"/>
      <c r="D532" s="136" t="s">
        <v>131</v>
      </c>
      <c r="E532" s="137" t="s">
        <v>8</v>
      </c>
      <c r="F532" s="138" t="s">
        <v>786</v>
      </c>
      <c r="G532" s="135"/>
      <c r="H532" s="139">
        <v>17.809000000000001</v>
      </c>
      <c r="I532" s="140"/>
      <c r="J532" s="135"/>
      <c r="K532" s="135"/>
    </row>
    <row r="533" spans="1:11" x14ac:dyDescent="0.3">
      <c r="A533" s="21"/>
      <c r="B533" s="117"/>
      <c r="C533" s="118" t="s">
        <v>787</v>
      </c>
      <c r="D533" s="118" t="s">
        <v>123</v>
      </c>
      <c r="E533" s="119" t="s">
        <v>788</v>
      </c>
      <c r="F533" s="120" t="s">
        <v>789</v>
      </c>
      <c r="G533" s="121" t="s">
        <v>348</v>
      </c>
      <c r="H533" s="122">
        <v>17</v>
      </c>
      <c r="I533" s="123"/>
      <c r="J533" s="124">
        <f>ROUND(I533*H533,2)</f>
        <v>0</v>
      </c>
      <c r="K533" s="120" t="s">
        <v>8</v>
      </c>
    </row>
    <row r="534" spans="1:11" x14ac:dyDescent="0.3">
      <c r="A534" s="21"/>
      <c r="B534" s="117"/>
      <c r="C534" s="118" t="s">
        <v>790</v>
      </c>
      <c r="D534" s="118" t="s">
        <v>123</v>
      </c>
      <c r="E534" s="119" t="s">
        <v>791</v>
      </c>
      <c r="F534" s="120" t="s">
        <v>792</v>
      </c>
      <c r="G534" s="121" t="s">
        <v>429</v>
      </c>
      <c r="H534" s="122">
        <v>1.72</v>
      </c>
      <c r="I534" s="123"/>
      <c r="J534" s="124">
        <f>ROUND(I534*H534,2)</f>
        <v>0</v>
      </c>
      <c r="K534" s="120" t="s">
        <v>127</v>
      </c>
    </row>
    <row r="535" spans="1:11" ht="24" x14ac:dyDescent="0.3">
      <c r="A535" s="21"/>
      <c r="B535" s="22"/>
      <c r="C535" s="21"/>
      <c r="D535" s="130" t="s">
        <v>129</v>
      </c>
      <c r="E535" s="21"/>
      <c r="F535" s="131" t="s">
        <v>793</v>
      </c>
      <c r="G535" s="21"/>
      <c r="H535" s="21"/>
      <c r="I535" s="82"/>
      <c r="J535" s="21"/>
      <c r="K535" s="21"/>
    </row>
    <row r="536" spans="1:11" ht="15" x14ac:dyDescent="0.35">
      <c r="A536" s="103"/>
      <c r="B536" s="102"/>
      <c r="C536" s="103"/>
      <c r="D536" s="114" t="s">
        <v>116</v>
      </c>
      <c r="E536" s="115" t="s">
        <v>794</v>
      </c>
      <c r="F536" s="115" t="s">
        <v>795</v>
      </c>
      <c r="G536" s="103"/>
      <c r="H536" s="103"/>
      <c r="I536" s="106"/>
      <c r="J536" s="116">
        <f>BK536</f>
        <v>0</v>
      </c>
      <c r="K536" s="103"/>
    </row>
    <row r="537" spans="1:11" x14ac:dyDescent="0.3">
      <c r="A537" s="21"/>
      <c r="B537" s="117"/>
      <c r="C537" s="118" t="s">
        <v>796</v>
      </c>
      <c r="D537" s="118" t="s">
        <v>123</v>
      </c>
      <c r="E537" s="119" t="s">
        <v>797</v>
      </c>
      <c r="F537" s="120" t="s">
        <v>798</v>
      </c>
      <c r="G537" s="121" t="s">
        <v>348</v>
      </c>
      <c r="H537" s="122">
        <v>1</v>
      </c>
      <c r="I537" s="123"/>
      <c r="J537" s="124">
        <f>ROUND(I537*H537,2)</f>
        <v>0</v>
      </c>
      <c r="K537" s="120" t="s">
        <v>8</v>
      </c>
    </row>
    <row r="538" spans="1:11" ht="24" x14ac:dyDescent="0.3">
      <c r="A538" s="21"/>
      <c r="B538" s="117"/>
      <c r="C538" s="144" t="s">
        <v>799</v>
      </c>
      <c r="D538" s="144" t="s">
        <v>183</v>
      </c>
      <c r="E538" s="145" t="s">
        <v>800</v>
      </c>
      <c r="F538" s="146" t="s">
        <v>801</v>
      </c>
      <c r="G538" s="147" t="s">
        <v>348</v>
      </c>
      <c r="H538" s="148">
        <v>1</v>
      </c>
      <c r="I538" s="149"/>
      <c r="J538" s="150">
        <f>ROUND(I538*H538,2)</f>
        <v>0</v>
      </c>
      <c r="K538" s="146" t="s">
        <v>8</v>
      </c>
    </row>
    <row r="539" spans="1:11" x14ac:dyDescent="0.3">
      <c r="A539" s="21"/>
      <c r="B539" s="117"/>
      <c r="C539" s="118" t="s">
        <v>802</v>
      </c>
      <c r="D539" s="118" t="s">
        <v>123</v>
      </c>
      <c r="E539" s="119" t="s">
        <v>803</v>
      </c>
      <c r="F539" s="120" t="s">
        <v>804</v>
      </c>
      <c r="G539" s="121" t="s">
        <v>348</v>
      </c>
      <c r="H539" s="122">
        <v>1</v>
      </c>
      <c r="I539" s="123"/>
      <c r="J539" s="124">
        <f>ROUND(I539*H539,2)</f>
        <v>0</v>
      </c>
      <c r="K539" s="120" t="s">
        <v>8</v>
      </c>
    </row>
    <row r="540" spans="1:11" x14ac:dyDescent="0.3">
      <c r="A540" s="21"/>
      <c r="B540" s="117"/>
      <c r="C540" s="118" t="s">
        <v>805</v>
      </c>
      <c r="D540" s="118" t="s">
        <v>123</v>
      </c>
      <c r="E540" s="119" t="s">
        <v>806</v>
      </c>
      <c r="F540" s="120" t="s">
        <v>807</v>
      </c>
      <c r="G540" s="121" t="s">
        <v>126</v>
      </c>
      <c r="H540" s="122">
        <v>6.3</v>
      </c>
      <c r="I540" s="123"/>
      <c r="J540" s="124">
        <f>ROUND(I540*H540,2)</f>
        <v>0</v>
      </c>
      <c r="K540" s="120" t="s">
        <v>127</v>
      </c>
    </row>
    <row r="541" spans="1:11" x14ac:dyDescent="0.3">
      <c r="A541" s="21"/>
      <c r="B541" s="22"/>
      <c r="C541" s="21"/>
      <c r="D541" s="130" t="s">
        <v>129</v>
      </c>
      <c r="E541" s="21"/>
      <c r="F541" s="131" t="s">
        <v>808</v>
      </c>
      <c r="G541" s="21"/>
      <c r="H541" s="21"/>
      <c r="I541" s="82"/>
      <c r="J541" s="21"/>
      <c r="K541" s="21"/>
    </row>
    <row r="542" spans="1:11" x14ac:dyDescent="0.3">
      <c r="A542" s="135"/>
      <c r="B542" s="134"/>
      <c r="C542" s="135"/>
      <c r="D542" s="136" t="s">
        <v>131</v>
      </c>
      <c r="E542" s="137" t="s">
        <v>8</v>
      </c>
      <c r="F542" s="138" t="s">
        <v>31</v>
      </c>
      <c r="G542" s="135"/>
      <c r="H542" s="139">
        <v>6.3</v>
      </c>
      <c r="I542" s="140"/>
      <c r="J542" s="135"/>
      <c r="K542" s="135"/>
    </row>
    <row r="543" spans="1:11" x14ac:dyDescent="0.3">
      <c r="A543" s="21"/>
      <c r="B543" s="117"/>
      <c r="C543" s="144" t="s">
        <v>809</v>
      </c>
      <c r="D543" s="144" t="s">
        <v>183</v>
      </c>
      <c r="E543" s="145" t="s">
        <v>810</v>
      </c>
      <c r="F543" s="146" t="s">
        <v>811</v>
      </c>
      <c r="G543" s="147" t="s">
        <v>126</v>
      </c>
      <c r="H543" s="148">
        <v>6.3</v>
      </c>
      <c r="I543" s="149"/>
      <c r="J543" s="150">
        <f>ROUND(I543*H543,2)</f>
        <v>0</v>
      </c>
      <c r="K543" s="146" t="s">
        <v>8</v>
      </c>
    </row>
    <row r="544" spans="1:11" x14ac:dyDescent="0.3">
      <c r="A544" s="135"/>
      <c r="B544" s="134"/>
      <c r="C544" s="135"/>
      <c r="D544" s="136" t="s">
        <v>131</v>
      </c>
      <c r="E544" s="137" t="s">
        <v>8</v>
      </c>
      <c r="F544" s="138" t="s">
        <v>31</v>
      </c>
      <c r="G544" s="135"/>
      <c r="H544" s="139">
        <v>6.3</v>
      </c>
      <c r="I544" s="140"/>
      <c r="J544" s="135"/>
      <c r="K544" s="135"/>
    </row>
    <row r="545" spans="1:11" x14ac:dyDescent="0.3">
      <c r="A545" s="21"/>
      <c r="B545" s="117"/>
      <c r="C545" s="118" t="s">
        <v>812</v>
      </c>
      <c r="D545" s="118" t="s">
        <v>123</v>
      </c>
      <c r="E545" s="119" t="s">
        <v>813</v>
      </c>
      <c r="F545" s="120" t="s">
        <v>814</v>
      </c>
      <c r="G545" s="121" t="s">
        <v>348</v>
      </c>
      <c r="H545" s="122">
        <v>1</v>
      </c>
      <c r="I545" s="123"/>
      <c r="J545" s="124">
        <f>ROUND(I545*H545,2)</f>
        <v>0</v>
      </c>
      <c r="K545" s="120" t="s">
        <v>8</v>
      </c>
    </row>
    <row r="546" spans="1:11" x14ac:dyDescent="0.3">
      <c r="A546" s="21"/>
      <c r="B546" s="117"/>
      <c r="C546" s="118" t="s">
        <v>815</v>
      </c>
      <c r="D546" s="118" t="s">
        <v>123</v>
      </c>
      <c r="E546" s="119" t="s">
        <v>816</v>
      </c>
      <c r="F546" s="120" t="s">
        <v>817</v>
      </c>
      <c r="G546" s="121" t="s">
        <v>429</v>
      </c>
      <c r="H546" s="122">
        <v>0.182</v>
      </c>
      <c r="I546" s="123"/>
      <c r="J546" s="124">
        <f>ROUND(I546*H546,2)</f>
        <v>0</v>
      </c>
      <c r="K546" s="120" t="s">
        <v>127</v>
      </c>
    </row>
    <row r="547" spans="1:11" ht="24" x14ac:dyDescent="0.3">
      <c r="A547" s="21"/>
      <c r="B547" s="22"/>
      <c r="C547" s="21"/>
      <c r="D547" s="130" t="s">
        <v>129</v>
      </c>
      <c r="E547" s="21"/>
      <c r="F547" s="131" t="s">
        <v>818</v>
      </c>
      <c r="G547" s="21"/>
      <c r="H547" s="21"/>
      <c r="I547" s="82"/>
      <c r="J547" s="21"/>
      <c r="K547" s="21"/>
    </row>
    <row r="548" spans="1:11" ht="15" x14ac:dyDescent="0.35">
      <c r="A548" s="103"/>
      <c r="B548" s="102"/>
      <c r="C548" s="103"/>
      <c r="D548" s="114" t="s">
        <v>116</v>
      </c>
      <c r="E548" s="115" t="s">
        <v>819</v>
      </c>
      <c r="F548" s="115" t="s">
        <v>820</v>
      </c>
      <c r="G548" s="103"/>
      <c r="H548" s="103"/>
      <c r="I548" s="106"/>
      <c r="J548" s="116">
        <f>BK548</f>
        <v>0</v>
      </c>
      <c r="K548" s="103"/>
    </row>
    <row r="549" spans="1:11" x14ac:dyDescent="0.3">
      <c r="A549" s="21"/>
      <c r="B549" s="117"/>
      <c r="C549" s="118" t="s">
        <v>821</v>
      </c>
      <c r="D549" s="118" t="s">
        <v>123</v>
      </c>
      <c r="E549" s="119" t="s">
        <v>822</v>
      </c>
      <c r="F549" s="120" t="s">
        <v>823</v>
      </c>
      <c r="G549" s="121" t="s">
        <v>126</v>
      </c>
      <c r="H549" s="122">
        <v>1.635</v>
      </c>
      <c r="I549" s="123"/>
      <c r="J549" s="124">
        <f>ROUND(I549*H549,2)</f>
        <v>0</v>
      </c>
      <c r="K549" s="120" t="s">
        <v>127</v>
      </c>
    </row>
    <row r="550" spans="1:11" ht="24" x14ac:dyDescent="0.3">
      <c r="A550" s="21"/>
      <c r="B550" s="22"/>
      <c r="C550" s="21"/>
      <c r="D550" s="130" t="s">
        <v>129</v>
      </c>
      <c r="E550" s="21"/>
      <c r="F550" s="131" t="s">
        <v>824</v>
      </c>
      <c r="G550" s="21"/>
      <c r="H550" s="21"/>
      <c r="I550" s="82"/>
      <c r="J550" s="21"/>
      <c r="K550" s="21"/>
    </row>
    <row r="551" spans="1:11" x14ac:dyDescent="0.3">
      <c r="A551" s="135"/>
      <c r="B551" s="134"/>
      <c r="C551" s="135"/>
      <c r="D551" s="136" t="s">
        <v>131</v>
      </c>
      <c r="E551" s="137" t="s">
        <v>8</v>
      </c>
      <c r="F551" s="138" t="s">
        <v>30</v>
      </c>
      <c r="G551" s="135"/>
      <c r="H551" s="139">
        <v>1.635</v>
      </c>
      <c r="I551" s="140"/>
      <c r="J551" s="135"/>
      <c r="K551" s="135"/>
    </row>
    <row r="552" spans="1:11" x14ac:dyDescent="0.3">
      <c r="A552" s="21"/>
      <c r="B552" s="117"/>
      <c r="C552" s="144" t="s">
        <v>825</v>
      </c>
      <c r="D552" s="144" t="s">
        <v>183</v>
      </c>
      <c r="E552" s="145" t="s">
        <v>826</v>
      </c>
      <c r="F552" s="146" t="s">
        <v>827</v>
      </c>
      <c r="G552" s="147" t="s">
        <v>126</v>
      </c>
      <c r="H552" s="148">
        <v>1.88</v>
      </c>
      <c r="I552" s="149"/>
      <c r="J552" s="150">
        <f>ROUND(I552*H552,2)</f>
        <v>0</v>
      </c>
      <c r="K552" s="146" t="s">
        <v>8</v>
      </c>
    </row>
    <row r="553" spans="1:11" x14ac:dyDescent="0.3">
      <c r="A553" s="21"/>
      <c r="B553" s="22"/>
      <c r="C553" s="21"/>
      <c r="D553" s="130" t="s">
        <v>129</v>
      </c>
      <c r="E553" s="21"/>
      <c r="F553" s="131" t="s">
        <v>828</v>
      </c>
      <c r="G553" s="21"/>
      <c r="H553" s="21"/>
      <c r="I553" s="82"/>
      <c r="J553" s="21"/>
      <c r="K553" s="21"/>
    </row>
    <row r="554" spans="1:11" x14ac:dyDescent="0.3">
      <c r="A554" s="135"/>
      <c r="B554" s="134"/>
      <c r="C554" s="135"/>
      <c r="D554" s="136" t="s">
        <v>131</v>
      </c>
      <c r="E554" s="137" t="s">
        <v>8</v>
      </c>
      <c r="F554" s="138" t="s">
        <v>829</v>
      </c>
      <c r="G554" s="135"/>
      <c r="H554" s="139">
        <v>1.88</v>
      </c>
      <c r="I554" s="140"/>
      <c r="J554" s="135"/>
      <c r="K554" s="135"/>
    </row>
    <row r="555" spans="1:11" x14ac:dyDescent="0.3">
      <c r="A555" s="21"/>
      <c r="B555" s="117"/>
      <c r="C555" s="118" t="s">
        <v>830</v>
      </c>
      <c r="D555" s="118" t="s">
        <v>123</v>
      </c>
      <c r="E555" s="119" t="s">
        <v>831</v>
      </c>
      <c r="F555" s="120" t="s">
        <v>832</v>
      </c>
      <c r="G555" s="121" t="s">
        <v>126</v>
      </c>
      <c r="H555" s="122">
        <v>1.635</v>
      </c>
      <c r="I555" s="123"/>
      <c r="J555" s="124">
        <f>ROUND(I555*H555,2)</f>
        <v>0</v>
      </c>
      <c r="K555" s="120" t="s">
        <v>127</v>
      </c>
    </row>
    <row r="556" spans="1:11" x14ac:dyDescent="0.3">
      <c r="A556" s="21"/>
      <c r="B556" s="22"/>
      <c r="C556" s="21"/>
      <c r="D556" s="130" t="s">
        <v>129</v>
      </c>
      <c r="E556" s="21"/>
      <c r="F556" s="131" t="s">
        <v>833</v>
      </c>
      <c r="G556" s="21"/>
      <c r="H556" s="21"/>
      <c r="I556" s="82"/>
      <c r="J556" s="21"/>
      <c r="K556" s="21"/>
    </row>
    <row r="557" spans="1:11" x14ac:dyDescent="0.3">
      <c r="A557" s="135"/>
      <c r="B557" s="134"/>
      <c r="C557" s="135"/>
      <c r="D557" s="136" t="s">
        <v>131</v>
      </c>
      <c r="E557" s="137" t="s">
        <v>8</v>
      </c>
      <c r="F557" s="138" t="s">
        <v>30</v>
      </c>
      <c r="G557" s="135"/>
      <c r="H557" s="139">
        <v>1.635</v>
      </c>
      <c r="I557" s="140"/>
      <c r="J557" s="135"/>
      <c r="K557" s="135"/>
    </row>
    <row r="558" spans="1:11" x14ac:dyDescent="0.3">
      <c r="A558" s="21"/>
      <c r="B558" s="117"/>
      <c r="C558" s="118" t="s">
        <v>834</v>
      </c>
      <c r="D558" s="118" t="s">
        <v>123</v>
      </c>
      <c r="E558" s="119" t="s">
        <v>835</v>
      </c>
      <c r="F558" s="120" t="s">
        <v>836</v>
      </c>
      <c r="G558" s="121" t="s">
        <v>126</v>
      </c>
      <c r="H558" s="122">
        <v>1.635</v>
      </c>
      <c r="I558" s="123"/>
      <c r="J558" s="124">
        <f>ROUND(I558*H558,2)</f>
        <v>0</v>
      </c>
      <c r="K558" s="120" t="s">
        <v>127</v>
      </c>
    </row>
    <row r="559" spans="1:11" x14ac:dyDescent="0.3">
      <c r="A559" s="21"/>
      <c r="B559" s="22"/>
      <c r="C559" s="21"/>
      <c r="D559" s="130" t="s">
        <v>129</v>
      </c>
      <c r="E559" s="21"/>
      <c r="F559" s="131" t="s">
        <v>837</v>
      </c>
      <c r="G559" s="21"/>
      <c r="H559" s="21"/>
      <c r="I559" s="82"/>
      <c r="J559" s="21"/>
      <c r="K559" s="21"/>
    </row>
    <row r="560" spans="1:11" x14ac:dyDescent="0.3">
      <c r="A560" s="135"/>
      <c r="B560" s="134"/>
      <c r="C560" s="135"/>
      <c r="D560" s="136" t="s">
        <v>131</v>
      </c>
      <c r="E560" s="137" t="s">
        <v>8</v>
      </c>
      <c r="F560" s="138" t="s">
        <v>30</v>
      </c>
      <c r="G560" s="135"/>
      <c r="H560" s="139">
        <v>1.635</v>
      </c>
      <c r="I560" s="140"/>
      <c r="J560" s="135"/>
      <c r="K560" s="135"/>
    </row>
    <row r="561" spans="1:11" x14ac:dyDescent="0.3">
      <c r="A561" s="21"/>
      <c r="B561" s="117"/>
      <c r="C561" s="118" t="s">
        <v>838</v>
      </c>
      <c r="D561" s="118" t="s">
        <v>123</v>
      </c>
      <c r="E561" s="119" t="s">
        <v>839</v>
      </c>
      <c r="F561" s="120" t="s">
        <v>840</v>
      </c>
      <c r="G561" s="121" t="s">
        <v>429</v>
      </c>
      <c r="H561" s="122">
        <v>5.5E-2</v>
      </c>
      <c r="I561" s="123"/>
      <c r="J561" s="124">
        <f>ROUND(I561*H561,2)</f>
        <v>0</v>
      </c>
      <c r="K561" s="120" t="s">
        <v>127</v>
      </c>
    </row>
    <row r="562" spans="1:11" ht="24" x14ac:dyDescent="0.3">
      <c r="A562" s="21"/>
      <c r="B562" s="22"/>
      <c r="C562" s="21"/>
      <c r="D562" s="130" t="s">
        <v>129</v>
      </c>
      <c r="E562" s="21"/>
      <c r="F562" s="131" t="s">
        <v>841</v>
      </c>
      <c r="G562" s="21"/>
      <c r="H562" s="21"/>
      <c r="I562" s="82"/>
      <c r="J562" s="21"/>
      <c r="K562" s="21"/>
    </row>
    <row r="563" spans="1:11" ht="15" x14ac:dyDescent="0.35">
      <c r="A563" s="103"/>
      <c r="B563" s="102"/>
      <c r="C563" s="103"/>
      <c r="D563" s="114" t="s">
        <v>116</v>
      </c>
      <c r="E563" s="115" t="s">
        <v>842</v>
      </c>
      <c r="F563" s="115" t="s">
        <v>843</v>
      </c>
      <c r="G563" s="103"/>
      <c r="H563" s="103"/>
      <c r="I563" s="106"/>
      <c r="J563" s="116">
        <f>BK563</f>
        <v>0</v>
      </c>
      <c r="K563" s="103"/>
    </row>
    <row r="564" spans="1:11" x14ac:dyDescent="0.3">
      <c r="A564" s="21"/>
      <c r="B564" s="117"/>
      <c r="C564" s="118" t="s">
        <v>844</v>
      </c>
      <c r="D564" s="118" t="s">
        <v>123</v>
      </c>
      <c r="E564" s="119" t="s">
        <v>845</v>
      </c>
      <c r="F564" s="120" t="s">
        <v>846</v>
      </c>
      <c r="G564" s="121" t="s">
        <v>126</v>
      </c>
      <c r="H564" s="122">
        <v>14.1</v>
      </c>
      <c r="I564" s="123"/>
      <c r="J564" s="124">
        <f>ROUND(I564*H564,2)</f>
        <v>0</v>
      </c>
      <c r="K564" s="120" t="s">
        <v>127</v>
      </c>
    </row>
    <row r="565" spans="1:11" x14ac:dyDescent="0.3">
      <c r="A565" s="21"/>
      <c r="B565" s="22"/>
      <c r="C565" s="21"/>
      <c r="D565" s="130" t="s">
        <v>129</v>
      </c>
      <c r="E565" s="21"/>
      <c r="F565" s="131" t="s">
        <v>847</v>
      </c>
      <c r="G565" s="21"/>
      <c r="H565" s="21"/>
      <c r="I565" s="82"/>
      <c r="J565" s="21"/>
      <c r="K565" s="21"/>
    </row>
    <row r="566" spans="1:11" x14ac:dyDescent="0.3">
      <c r="A566" s="135"/>
      <c r="B566" s="134"/>
      <c r="C566" s="135"/>
      <c r="D566" s="130" t="s">
        <v>131</v>
      </c>
      <c r="E566" s="141" t="s">
        <v>8</v>
      </c>
      <c r="F566" s="142" t="s">
        <v>848</v>
      </c>
      <c r="G566" s="135"/>
      <c r="H566" s="143">
        <v>12.6</v>
      </c>
      <c r="I566" s="140"/>
      <c r="J566" s="135"/>
      <c r="K566" s="135"/>
    </row>
    <row r="567" spans="1:11" x14ac:dyDescent="0.3">
      <c r="A567" s="135"/>
      <c r="B567" s="134"/>
      <c r="C567" s="135"/>
      <c r="D567" s="130" t="s">
        <v>131</v>
      </c>
      <c r="E567" s="141" t="s">
        <v>68</v>
      </c>
      <c r="F567" s="142" t="s">
        <v>849</v>
      </c>
      <c r="G567" s="135"/>
      <c r="H567" s="143">
        <v>1.5</v>
      </c>
      <c r="I567" s="140"/>
      <c r="J567" s="135"/>
      <c r="K567" s="135"/>
    </row>
    <row r="568" spans="1:11" x14ac:dyDescent="0.3">
      <c r="A568" s="164"/>
      <c r="B568" s="163"/>
      <c r="C568" s="164"/>
      <c r="D568" s="136" t="s">
        <v>131</v>
      </c>
      <c r="E568" s="165" t="s">
        <v>8</v>
      </c>
      <c r="F568" s="166" t="s">
        <v>231</v>
      </c>
      <c r="G568" s="164"/>
      <c r="H568" s="167">
        <v>14.1</v>
      </c>
      <c r="I568" s="168"/>
      <c r="J568" s="164"/>
      <c r="K568" s="164"/>
    </row>
    <row r="569" spans="1:11" x14ac:dyDescent="0.3">
      <c r="A569" s="21"/>
      <c r="B569" s="117"/>
      <c r="C569" s="118" t="s">
        <v>850</v>
      </c>
      <c r="D569" s="118" t="s">
        <v>123</v>
      </c>
      <c r="E569" s="119" t="s">
        <v>851</v>
      </c>
      <c r="F569" s="120" t="s">
        <v>852</v>
      </c>
      <c r="G569" s="121" t="s">
        <v>126</v>
      </c>
      <c r="H569" s="122">
        <v>14.1</v>
      </c>
      <c r="I569" s="123"/>
      <c r="J569" s="124">
        <f>ROUND(I569*H569,2)</f>
        <v>0</v>
      </c>
      <c r="K569" s="120" t="s">
        <v>127</v>
      </c>
    </row>
    <row r="570" spans="1:11" x14ac:dyDescent="0.3">
      <c r="A570" s="21"/>
      <c r="B570" s="22"/>
      <c r="C570" s="21"/>
      <c r="D570" s="130" t="s">
        <v>129</v>
      </c>
      <c r="E570" s="21"/>
      <c r="F570" s="131" t="s">
        <v>853</v>
      </c>
      <c r="G570" s="21"/>
      <c r="H570" s="21"/>
      <c r="I570" s="82"/>
      <c r="J570" s="21"/>
      <c r="K570" s="21"/>
    </row>
    <row r="571" spans="1:11" x14ac:dyDescent="0.3">
      <c r="A571" s="135"/>
      <c r="B571" s="134"/>
      <c r="C571" s="135"/>
      <c r="D571" s="136" t="s">
        <v>131</v>
      </c>
      <c r="E571" s="137" t="s">
        <v>70</v>
      </c>
      <c r="F571" s="138" t="s">
        <v>854</v>
      </c>
      <c r="G571" s="135"/>
      <c r="H571" s="139">
        <v>14.1</v>
      </c>
      <c r="I571" s="140"/>
      <c r="J571" s="135"/>
      <c r="K571" s="135"/>
    </row>
    <row r="572" spans="1:11" x14ac:dyDescent="0.3">
      <c r="A572" s="21"/>
      <c r="B572" s="117"/>
      <c r="C572" s="118" t="s">
        <v>855</v>
      </c>
      <c r="D572" s="118" t="s">
        <v>123</v>
      </c>
      <c r="E572" s="119" t="s">
        <v>856</v>
      </c>
      <c r="F572" s="120" t="s">
        <v>857</v>
      </c>
      <c r="G572" s="121" t="s">
        <v>126</v>
      </c>
      <c r="H572" s="122">
        <v>14.1</v>
      </c>
      <c r="I572" s="123"/>
      <c r="J572" s="124">
        <f>ROUND(I572*H572,2)</f>
        <v>0</v>
      </c>
      <c r="K572" s="120" t="s">
        <v>127</v>
      </c>
    </row>
    <row r="573" spans="1:11" x14ac:dyDescent="0.3">
      <c r="A573" s="21"/>
      <c r="B573" s="22"/>
      <c r="C573" s="21"/>
      <c r="D573" s="130" t="s">
        <v>129</v>
      </c>
      <c r="E573" s="21"/>
      <c r="F573" s="131" t="s">
        <v>858</v>
      </c>
      <c r="G573" s="21"/>
      <c r="H573" s="21"/>
      <c r="I573" s="82"/>
      <c r="J573" s="21"/>
      <c r="K573" s="21"/>
    </row>
    <row r="574" spans="1:11" x14ac:dyDescent="0.3">
      <c r="A574" s="135"/>
      <c r="B574" s="134"/>
      <c r="C574" s="135"/>
      <c r="D574" s="136" t="s">
        <v>131</v>
      </c>
      <c r="E574" s="137" t="s">
        <v>8</v>
      </c>
      <c r="F574" s="138" t="s">
        <v>70</v>
      </c>
      <c r="G574" s="135"/>
      <c r="H574" s="139">
        <v>14.1</v>
      </c>
      <c r="I574" s="140"/>
      <c r="J574" s="135"/>
      <c r="K574" s="135"/>
    </row>
    <row r="575" spans="1:11" x14ac:dyDescent="0.3">
      <c r="A575" s="21"/>
      <c r="B575" s="117"/>
      <c r="C575" s="118" t="s">
        <v>859</v>
      </c>
      <c r="D575" s="118" t="s">
        <v>123</v>
      </c>
      <c r="E575" s="119" t="s">
        <v>860</v>
      </c>
      <c r="F575" s="120" t="s">
        <v>861</v>
      </c>
      <c r="G575" s="121" t="s">
        <v>126</v>
      </c>
      <c r="H575" s="122">
        <v>14.1</v>
      </c>
      <c r="I575" s="123"/>
      <c r="J575" s="124">
        <f>ROUND(I575*H575,2)</f>
        <v>0</v>
      </c>
      <c r="K575" s="120" t="s">
        <v>127</v>
      </c>
    </row>
    <row r="576" spans="1:11" x14ac:dyDescent="0.3">
      <c r="A576" s="21"/>
      <c r="B576" s="22"/>
      <c r="C576" s="21"/>
      <c r="D576" s="130" t="s">
        <v>129</v>
      </c>
      <c r="E576" s="21"/>
      <c r="F576" s="131" t="s">
        <v>862</v>
      </c>
      <c r="G576" s="21"/>
      <c r="H576" s="21"/>
      <c r="I576" s="82"/>
      <c r="J576" s="21"/>
      <c r="K576" s="21"/>
    </row>
    <row r="577" spans="1:11" x14ac:dyDescent="0.3">
      <c r="A577" s="135"/>
      <c r="B577" s="134"/>
      <c r="C577" s="135"/>
      <c r="D577" s="130" t="s">
        <v>131</v>
      </c>
      <c r="E577" s="141" t="s">
        <v>8</v>
      </c>
      <c r="F577" s="142" t="s">
        <v>70</v>
      </c>
      <c r="G577" s="135"/>
      <c r="H577" s="143">
        <v>14.1</v>
      </c>
      <c r="I577" s="140"/>
      <c r="J577" s="135"/>
      <c r="K577" s="135"/>
    </row>
    <row r="578" spans="1:11" x14ac:dyDescent="0.3">
      <c r="A578" s="21"/>
      <c r="B578" s="52"/>
      <c r="C578" s="53"/>
      <c r="D578" s="53"/>
      <c r="E578" s="53"/>
      <c r="F578" s="53"/>
      <c r="G578" s="53"/>
      <c r="H578" s="53"/>
      <c r="I578" s="54"/>
      <c r="J578" s="53"/>
      <c r="K578" s="53"/>
    </row>
  </sheetData>
  <sheetProtection password="C9B1" sheet="1" objects="1" scenarios="1"/>
  <mergeCells count="8">
    <mergeCell ref="E87:H87"/>
    <mergeCell ref="E89:H89"/>
    <mergeCell ref="G1:H1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96" tooltip="Soupis prací" display="3) Soupis prací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R579"/>
  <sheetViews>
    <sheetView showGridLines="0" workbookViewId="0">
      <pane ySplit="1" topLeftCell="A35" activePane="bottomLeft" state="frozen"/>
      <selection pane="bottomLeft" activeCell="E60" sqref="E60"/>
    </sheetView>
  </sheetViews>
  <sheetFormatPr defaultRowHeight="12" x14ac:dyDescent="0.3"/>
  <cols>
    <col min="1" max="1" width="7.109375" style="7" customWidth="1"/>
    <col min="2" max="2" width="1.44140625" style="7" customWidth="1"/>
    <col min="3" max="3" width="3.5546875" style="7" customWidth="1"/>
    <col min="4" max="4" width="3.6640625" style="7" customWidth="1"/>
    <col min="5" max="5" width="14.6640625" style="7" customWidth="1"/>
    <col min="6" max="6" width="64.33203125" style="7" customWidth="1"/>
    <col min="7" max="7" width="7.44140625" style="7" customWidth="1"/>
    <col min="8" max="8" width="9.5546875" style="7" customWidth="1"/>
    <col min="9" max="9" width="10.88671875" style="8" customWidth="1"/>
    <col min="10" max="10" width="20.109375" style="7" customWidth="1"/>
    <col min="11" max="11" width="13.33203125" style="7" customWidth="1"/>
    <col min="12" max="12" width="9.109375" style="7" customWidth="1"/>
    <col min="13" max="18" width="0" style="7" hidden="1" customWidth="1"/>
    <col min="19" max="19" width="7" style="7" hidden="1" customWidth="1"/>
    <col min="20" max="20" width="25.44140625" style="7" hidden="1" customWidth="1"/>
    <col min="21" max="21" width="14" style="7" hidden="1" customWidth="1"/>
    <col min="22" max="22" width="10.5546875" style="7" customWidth="1"/>
    <col min="23" max="23" width="14" style="7" customWidth="1"/>
    <col min="24" max="24" width="10.5546875" style="7" customWidth="1"/>
    <col min="25" max="25" width="12.88671875" style="7" customWidth="1"/>
    <col min="26" max="26" width="9.44140625" style="7" customWidth="1"/>
    <col min="27" max="27" width="12.88671875" style="7" customWidth="1"/>
    <col min="28" max="28" width="14" style="7" customWidth="1"/>
    <col min="29" max="29" width="9.44140625" style="7" customWidth="1"/>
    <col min="30" max="30" width="12.88671875" style="7" customWidth="1"/>
    <col min="31" max="31" width="14" style="7" customWidth="1"/>
    <col min="32" max="43" width="9.109375" style="7" customWidth="1"/>
    <col min="44" max="65" width="0" style="7" hidden="1" customWidth="1"/>
    <col min="66" max="256" width="9.109375" style="7"/>
    <col min="257" max="257" width="7.109375" style="7" customWidth="1"/>
    <col min="258" max="258" width="1.44140625" style="7" customWidth="1"/>
    <col min="259" max="259" width="3.5546875" style="7" customWidth="1"/>
    <col min="260" max="260" width="3.6640625" style="7" customWidth="1"/>
    <col min="261" max="261" width="14.6640625" style="7" customWidth="1"/>
    <col min="262" max="262" width="64.33203125" style="7" customWidth="1"/>
    <col min="263" max="263" width="7.44140625" style="7" customWidth="1"/>
    <col min="264" max="264" width="9.5546875" style="7" customWidth="1"/>
    <col min="265" max="265" width="10.88671875" style="7" customWidth="1"/>
    <col min="266" max="266" width="20.109375" style="7" customWidth="1"/>
    <col min="267" max="267" width="13.33203125" style="7" customWidth="1"/>
    <col min="268" max="268" width="9.109375" style="7" customWidth="1"/>
    <col min="269" max="277" width="0" style="7" hidden="1" customWidth="1"/>
    <col min="278" max="278" width="10.5546875" style="7" customWidth="1"/>
    <col min="279" max="279" width="14" style="7" customWidth="1"/>
    <col min="280" max="280" width="10.5546875" style="7" customWidth="1"/>
    <col min="281" max="281" width="12.88671875" style="7" customWidth="1"/>
    <col min="282" max="282" width="9.44140625" style="7" customWidth="1"/>
    <col min="283" max="283" width="12.88671875" style="7" customWidth="1"/>
    <col min="284" max="284" width="14" style="7" customWidth="1"/>
    <col min="285" max="285" width="9.44140625" style="7" customWidth="1"/>
    <col min="286" max="286" width="12.88671875" style="7" customWidth="1"/>
    <col min="287" max="287" width="14" style="7" customWidth="1"/>
    <col min="288" max="299" width="9.109375" style="7" customWidth="1"/>
    <col min="300" max="321" width="0" style="7" hidden="1" customWidth="1"/>
    <col min="322" max="512" width="9.109375" style="7"/>
    <col min="513" max="513" width="7.109375" style="7" customWidth="1"/>
    <col min="514" max="514" width="1.44140625" style="7" customWidth="1"/>
    <col min="515" max="515" width="3.5546875" style="7" customWidth="1"/>
    <col min="516" max="516" width="3.6640625" style="7" customWidth="1"/>
    <col min="517" max="517" width="14.6640625" style="7" customWidth="1"/>
    <col min="518" max="518" width="64.33203125" style="7" customWidth="1"/>
    <col min="519" max="519" width="7.44140625" style="7" customWidth="1"/>
    <col min="520" max="520" width="9.5546875" style="7" customWidth="1"/>
    <col min="521" max="521" width="10.88671875" style="7" customWidth="1"/>
    <col min="522" max="522" width="20.109375" style="7" customWidth="1"/>
    <col min="523" max="523" width="13.33203125" style="7" customWidth="1"/>
    <col min="524" max="524" width="9.109375" style="7" customWidth="1"/>
    <col min="525" max="533" width="0" style="7" hidden="1" customWidth="1"/>
    <col min="534" max="534" width="10.5546875" style="7" customWidth="1"/>
    <col min="535" max="535" width="14" style="7" customWidth="1"/>
    <col min="536" max="536" width="10.5546875" style="7" customWidth="1"/>
    <col min="537" max="537" width="12.88671875" style="7" customWidth="1"/>
    <col min="538" max="538" width="9.44140625" style="7" customWidth="1"/>
    <col min="539" max="539" width="12.88671875" style="7" customWidth="1"/>
    <col min="540" max="540" width="14" style="7" customWidth="1"/>
    <col min="541" max="541" width="9.44140625" style="7" customWidth="1"/>
    <col min="542" max="542" width="12.88671875" style="7" customWidth="1"/>
    <col min="543" max="543" width="14" style="7" customWidth="1"/>
    <col min="544" max="555" width="9.109375" style="7" customWidth="1"/>
    <col min="556" max="577" width="0" style="7" hidden="1" customWidth="1"/>
    <col min="578" max="768" width="9.109375" style="7"/>
    <col min="769" max="769" width="7.109375" style="7" customWidth="1"/>
    <col min="770" max="770" width="1.44140625" style="7" customWidth="1"/>
    <col min="771" max="771" width="3.5546875" style="7" customWidth="1"/>
    <col min="772" max="772" width="3.6640625" style="7" customWidth="1"/>
    <col min="773" max="773" width="14.6640625" style="7" customWidth="1"/>
    <col min="774" max="774" width="64.33203125" style="7" customWidth="1"/>
    <col min="775" max="775" width="7.44140625" style="7" customWidth="1"/>
    <col min="776" max="776" width="9.5546875" style="7" customWidth="1"/>
    <col min="777" max="777" width="10.88671875" style="7" customWidth="1"/>
    <col min="778" max="778" width="20.109375" style="7" customWidth="1"/>
    <col min="779" max="779" width="13.33203125" style="7" customWidth="1"/>
    <col min="780" max="780" width="9.109375" style="7" customWidth="1"/>
    <col min="781" max="789" width="0" style="7" hidden="1" customWidth="1"/>
    <col min="790" max="790" width="10.5546875" style="7" customWidth="1"/>
    <col min="791" max="791" width="14" style="7" customWidth="1"/>
    <col min="792" max="792" width="10.5546875" style="7" customWidth="1"/>
    <col min="793" max="793" width="12.88671875" style="7" customWidth="1"/>
    <col min="794" max="794" width="9.44140625" style="7" customWidth="1"/>
    <col min="795" max="795" width="12.88671875" style="7" customWidth="1"/>
    <col min="796" max="796" width="14" style="7" customWidth="1"/>
    <col min="797" max="797" width="9.44140625" style="7" customWidth="1"/>
    <col min="798" max="798" width="12.88671875" style="7" customWidth="1"/>
    <col min="799" max="799" width="14" style="7" customWidth="1"/>
    <col min="800" max="811" width="9.109375" style="7" customWidth="1"/>
    <col min="812" max="833" width="0" style="7" hidden="1" customWidth="1"/>
    <col min="834" max="1024" width="9.109375" style="7"/>
    <col min="1025" max="1025" width="7.109375" style="7" customWidth="1"/>
    <col min="1026" max="1026" width="1.44140625" style="7" customWidth="1"/>
    <col min="1027" max="1027" width="3.5546875" style="7" customWidth="1"/>
    <col min="1028" max="1028" width="3.6640625" style="7" customWidth="1"/>
    <col min="1029" max="1029" width="14.6640625" style="7" customWidth="1"/>
    <col min="1030" max="1030" width="64.33203125" style="7" customWidth="1"/>
    <col min="1031" max="1031" width="7.44140625" style="7" customWidth="1"/>
    <col min="1032" max="1032" width="9.5546875" style="7" customWidth="1"/>
    <col min="1033" max="1033" width="10.88671875" style="7" customWidth="1"/>
    <col min="1034" max="1034" width="20.109375" style="7" customWidth="1"/>
    <col min="1035" max="1035" width="13.33203125" style="7" customWidth="1"/>
    <col min="1036" max="1036" width="9.109375" style="7" customWidth="1"/>
    <col min="1037" max="1045" width="0" style="7" hidden="1" customWidth="1"/>
    <col min="1046" max="1046" width="10.5546875" style="7" customWidth="1"/>
    <col min="1047" max="1047" width="14" style="7" customWidth="1"/>
    <col min="1048" max="1048" width="10.5546875" style="7" customWidth="1"/>
    <col min="1049" max="1049" width="12.88671875" style="7" customWidth="1"/>
    <col min="1050" max="1050" width="9.44140625" style="7" customWidth="1"/>
    <col min="1051" max="1051" width="12.88671875" style="7" customWidth="1"/>
    <col min="1052" max="1052" width="14" style="7" customWidth="1"/>
    <col min="1053" max="1053" width="9.44140625" style="7" customWidth="1"/>
    <col min="1054" max="1054" width="12.88671875" style="7" customWidth="1"/>
    <col min="1055" max="1055" width="14" style="7" customWidth="1"/>
    <col min="1056" max="1067" width="9.109375" style="7" customWidth="1"/>
    <col min="1068" max="1089" width="0" style="7" hidden="1" customWidth="1"/>
    <col min="1090" max="1280" width="9.109375" style="7"/>
    <col min="1281" max="1281" width="7.109375" style="7" customWidth="1"/>
    <col min="1282" max="1282" width="1.44140625" style="7" customWidth="1"/>
    <col min="1283" max="1283" width="3.5546875" style="7" customWidth="1"/>
    <col min="1284" max="1284" width="3.6640625" style="7" customWidth="1"/>
    <col min="1285" max="1285" width="14.6640625" style="7" customWidth="1"/>
    <col min="1286" max="1286" width="64.33203125" style="7" customWidth="1"/>
    <col min="1287" max="1287" width="7.44140625" style="7" customWidth="1"/>
    <col min="1288" max="1288" width="9.5546875" style="7" customWidth="1"/>
    <col min="1289" max="1289" width="10.88671875" style="7" customWidth="1"/>
    <col min="1290" max="1290" width="20.109375" style="7" customWidth="1"/>
    <col min="1291" max="1291" width="13.33203125" style="7" customWidth="1"/>
    <col min="1292" max="1292" width="9.109375" style="7" customWidth="1"/>
    <col min="1293" max="1301" width="0" style="7" hidden="1" customWidth="1"/>
    <col min="1302" max="1302" width="10.5546875" style="7" customWidth="1"/>
    <col min="1303" max="1303" width="14" style="7" customWidth="1"/>
    <col min="1304" max="1304" width="10.5546875" style="7" customWidth="1"/>
    <col min="1305" max="1305" width="12.88671875" style="7" customWidth="1"/>
    <col min="1306" max="1306" width="9.44140625" style="7" customWidth="1"/>
    <col min="1307" max="1307" width="12.88671875" style="7" customWidth="1"/>
    <col min="1308" max="1308" width="14" style="7" customWidth="1"/>
    <col min="1309" max="1309" width="9.44140625" style="7" customWidth="1"/>
    <col min="1310" max="1310" width="12.88671875" style="7" customWidth="1"/>
    <col min="1311" max="1311" width="14" style="7" customWidth="1"/>
    <col min="1312" max="1323" width="9.109375" style="7" customWidth="1"/>
    <col min="1324" max="1345" width="0" style="7" hidden="1" customWidth="1"/>
    <col min="1346" max="1536" width="9.109375" style="7"/>
    <col min="1537" max="1537" width="7.109375" style="7" customWidth="1"/>
    <col min="1538" max="1538" width="1.44140625" style="7" customWidth="1"/>
    <col min="1539" max="1539" width="3.5546875" style="7" customWidth="1"/>
    <col min="1540" max="1540" width="3.6640625" style="7" customWidth="1"/>
    <col min="1541" max="1541" width="14.6640625" style="7" customWidth="1"/>
    <col min="1542" max="1542" width="64.33203125" style="7" customWidth="1"/>
    <col min="1543" max="1543" width="7.44140625" style="7" customWidth="1"/>
    <col min="1544" max="1544" width="9.5546875" style="7" customWidth="1"/>
    <col min="1545" max="1545" width="10.88671875" style="7" customWidth="1"/>
    <col min="1546" max="1546" width="20.109375" style="7" customWidth="1"/>
    <col min="1547" max="1547" width="13.33203125" style="7" customWidth="1"/>
    <col min="1548" max="1548" width="9.109375" style="7" customWidth="1"/>
    <col min="1549" max="1557" width="0" style="7" hidden="1" customWidth="1"/>
    <col min="1558" max="1558" width="10.5546875" style="7" customWidth="1"/>
    <col min="1559" max="1559" width="14" style="7" customWidth="1"/>
    <col min="1560" max="1560" width="10.5546875" style="7" customWidth="1"/>
    <col min="1561" max="1561" width="12.88671875" style="7" customWidth="1"/>
    <col min="1562" max="1562" width="9.44140625" style="7" customWidth="1"/>
    <col min="1563" max="1563" width="12.88671875" style="7" customWidth="1"/>
    <col min="1564" max="1564" width="14" style="7" customWidth="1"/>
    <col min="1565" max="1565" width="9.44140625" style="7" customWidth="1"/>
    <col min="1566" max="1566" width="12.88671875" style="7" customWidth="1"/>
    <col min="1567" max="1567" width="14" style="7" customWidth="1"/>
    <col min="1568" max="1579" width="9.109375" style="7" customWidth="1"/>
    <col min="1580" max="1601" width="0" style="7" hidden="1" customWidth="1"/>
    <col min="1602" max="1792" width="9.109375" style="7"/>
    <col min="1793" max="1793" width="7.109375" style="7" customWidth="1"/>
    <col min="1794" max="1794" width="1.44140625" style="7" customWidth="1"/>
    <col min="1795" max="1795" width="3.5546875" style="7" customWidth="1"/>
    <col min="1796" max="1796" width="3.6640625" style="7" customWidth="1"/>
    <col min="1797" max="1797" width="14.6640625" style="7" customWidth="1"/>
    <col min="1798" max="1798" width="64.33203125" style="7" customWidth="1"/>
    <col min="1799" max="1799" width="7.44140625" style="7" customWidth="1"/>
    <col min="1800" max="1800" width="9.5546875" style="7" customWidth="1"/>
    <col min="1801" max="1801" width="10.88671875" style="7" customWidth="1"/>
    <col min="1802" max="1802" width="20.109375" style="7" customWidth="1"/>
    <col min="1803" max="1803" width="13.33203125" style="7" customWidth="1"/>
    <col min="1804" max="1804" width="9.109375" style="7" customWidth="1"/>
    <col min="1805" max="1813" width="0" style="7" hidden="1" customWidth="1"/>
    <col min="1814" max="1814" width="10.5546875" style="7" customWidth="1"/>
    <col min="1815" max="1815" width="14" style="7" customWidth="1"/>
    <col min="1816" max="1816" width="10.5546875" style="7" customWidth="1"/>
    <col min="1817" max="1817" width="12.88671875" style="7" customWidth="1"/>
    <col min="1818" max="1818" width="9.44140625" style="7" customWidth="1"/>
    <col min="1819" max="1819" width="12.88671875" style="7" customWidth="1"/>
    <col min="1820" max="1820" width="14" style="7" customWidth="1"/>
    <col min="1821" max="1821" width="9.44140625" style="7" customWidth="1"/>
    <col min="1822" max="1822" width="12.88671875" style="7" customWidth="1"/>
    <col min="1823" max="1823" width="14" style="7" customWidth="1"/>
    <col min="1824" max="1835" width="9.109375" style="7" customWidth="1"/>
    <col min="1836" max="1857" width="0" style="7" hidden="1" customWidth="1"/>
    <col min="1858" max="2048" width="9.109375" style="7"/>
    <col min="2049" max="2049" width="7.109375" style="7" customWidth="1"/>
    <col min="2050" max="2050" width="1.44140625" style="7" customWidth="1"/>
    <col min="2051" max="2051" width="3.5546875" style="7" customWidth="1"/>
    <col min="2052" max="2052" width="3.6640625" style="7" customWidth="1"/>
    <col min="2053" max="2053" width="14.6640625" style="7" customWidth="1"/>
    <col min="2054" max="2054" width="64.33203125" style="7" customWidth="1"/>
    <col min="2055" max="2055" width="7.44140625" style="7" customWidth="1"/>
    <col min="2056" max="2056" width="9.5546875" style="7" customWidth="1"/>
    <col min="2057" max="2057" width="10.88671875" style="7" customWidth="1"/>
    <col min="2058" max="2058" width="20.109375" style="7" customWidth="1"/>
    <col min="2059" max="2059" width="13.33203125" style="7" customWidth="1"/>
    <col min="2060" max="2060" width="9.109375" style="7" customWidth="1"/>
    <col min="2061" max="2069" width="0" style="7" hidden="1" customWidth="1"/>
    <col min="2070" max="2070" width="10.5546875" style="7" customWidth="1"/>
    <col min="2071" max="2071" width="14" style="7" customWidth="1"/>
    <col min="2072" max="2072" width="10.5546875" style="7" customWidth="1"/>
    <col min="2073" max="2073" width="12.88671875" style="7" customWidth="1"/>
    <col min="2074" max="2074" width="9.44140625" style="7" customWidth="1"/>
    <col min="2075" max="2075" width="12.88671875" style="7" customWidth="1"/>
    <col min="2076" max="2076" width="14" style="7" customWidth="1"/>
    <col min="2077" max="2077" width="9.44140625" style="7" customWidth="1"/>
    <col min="2078" max="2078" width="12.88671875" style="7" customWidth="1"/>
    <col min="2079" max="2079" width="14" style="7" customWidth="1"/>
    <col min="2080" max="2091" width="9.109375" style="7" customWidth="1"/>
    <col min="2092" max="2113" width="0" style="7" hidden="1" customWidth="1"/>
    <col min="2114" max="2304" width="9.109375" style="7"/>
    <col min="2305" max="2305" width="7.109375" style="7" customWidth="1"/>
    <col min="2306" max="2306" width="1.44140625" style="7" customWidth="1"/>
    <col min="2307" max="2307" width="3.5546875" style="7" customWidth="1"/>
    <col min="2308" max="2308" width="3.6640625" style="7" customWidth="1"/>
    <col min="2309" max="2309" width="14.6640625" style="7" customWidth="1"/>
    <col min="2310" max="2310" width="64.33203125" style="7" customWidth="1"/>
    <col min="2311" max="2311" width="7.44140625" style="7" customWidth="1"/>
    <col min="2312" max="2312" width="9.5546875" style="7" customWidth="1"/>
    <col min="2313" max="2313" width="10.88671875" style="7" customWidth="1"/>
    <col min="2314" max="2314" width="20.109375" style="7" customWidth="1"/>
    <col min="2315" max="2315" width="13.33203125" style="7" customWidth="1"/>
    <col min="2316" max="2316" width="9.109375" style="7" customWidth="1"/>
    <col min="2317" max="2325" width="0" style="7" hidden="1" customWidth="1"/>
    <col min="2326" max="2326" width="10.5546875" style="7" customWidth="1"/>
    <col min="2327" max="2327" width="14" style="7" customWidth="1"/>
    <col min="2328" max="2328" width="10.5546875" style="7" customWidth="1"/>
    <col min="2329" max="2329" width="12.88671875" style="7" customWidth="1"/>
    <col min="2330" max="2330" width="9.44140625" style="7" customWidth="1"/>
    <col min="2331" max="2331" width="12.88671875" style="7" customWidth="1"/>
    <col min="2332" max="2332" width="14" style="7" customWidth="1"/>
    <col min="2333" max="2333" width="9.44140625" style="7" customWidth="1"/>
    <col min="2334" max="2334" width="12.88671875" style="7" customWidth="1"/>
    <col min="2335" max="2335" width="14" style="7" customWidth="1"/>
    <col min="2336" max="2347" width="9.109375" style="7" customWidth="1"/>
    <col min="2348" max="2369" width="0" style="7" hidden="1" customWidth="1"/>
    <col min="2370" max="2560" width="9.109375" style="7"/>
    <col min="2561" max="2561" width="7.109375" style="7" customWidth="1"/>
    <col min="2562" max="2562" width="1.44140625" style="7" customWidth="1"/>
    <col min="2563" max="2563" width="3.5546875" style="7" customWidth="1"/>
    <col min="2564" max="2564" width="3.6640625" style="7" customWidth="1"/>
    <col min="2565" max="2565" width="14.6640625" style="7" customWidth="1"/>
    <col min="2566" max="2566" width="64.33203125" style="7" customWidth="1"/>
    <col min="2567" max="2567" width="7.44140625" style="7" customWidth="1"/>
    <col min="2568" max="2568" width="9.5546875" style="7" customWidth="1"/>
    <col min="2569" max="2569" width="10.88671875" style="7" customWidth="1"/>
    <col min="2570" max="2570" width="20.109375" style="7" customWidth="1"/>
    <col min="2571" max="2571" width="13.33203125" style="7" customWidth="1"/>
    <col min="2572" max="2572" width="9.109375" style="7" customWidth="1"/>
    <col min="2573" max="2581" width="0" style="7" hidden="1" customWidth="1"/>
    <col min="2582" max="2582" width="10.5546875" style="7" customWidth="1"/>
    <col min="2583" max="2583" width="14" style="7" customWidth="1"/>
    <col min="2584" max="2584" width="10.5546875" style="7" customWidth="1"/>
    <col min="2585" max="2585" width="12.88671875" style="7" customWidth="1"/>
    <col min="2586" max="2586" width="9.44140625" style="7" customWidth="1"/>
    <col min="2587" max="2587" width="12.88671875" style="7" customWidth="1"/>
    <col min="2588" max="2588" width="14" style="7" customWidth="1"/>
    <col min="2589" max="2589" width="9.44140625" style="7" customWidth="1"/>
    <col min="2590" max="2590" width="12.88671875" style="7" customWidth="1"/>
    <col min="2591" max="2591" width="14" style="7" customWidth="1"/>
    <col min="2592" max="2603" width="9.109375" style="7" customWidth="1"/>
    <col min="2604" max="2625" width="0" style="7" hidden="1" customWidth="1"/>
    <col min="2626" max="2816" width="9.109375" style="7"/>
    <col min="2817" max="2817" width="7.109375" style="7" customWidth="1"/>
    <col min="2818" max="2818" width="1.44140625" style="7" customWidth="1"/>
    <col min="2819" max="2819" width="3.5546875" style="7" customWidth="1"/>
    <col min="2820" max="2820" width="3.6640625" style="7" customWidth="1"/>
    <col min="2821" max="2821" width="14.6640625" style="7" customWidth="1"/>
    <col min="2822" max="2822" width="64.33203125" style="7" customWidth="1"/>
    <col min="2823" max="2823" width="7.44140625" style="7" customWidth="1"/>
    <col min="2824" max="2824" width="9.5546875" style="7" customWidth="1"/>
    <col min="2825" max="2825" width="10.88671875" style="7" customWidth="1"/>
    <col min="2826" max="2826" width="20.109375" style="7" customWidth="1"/>
    <col min="2827" max="2827" width="13.33203125" style="7" customWidth="1"/>
    <col min="2828" max="2828" width="9.109375" style="7" customWidth="1"/>
    <col min="2829" max="2837" width="0" style="7" hidden="1" customWidth="1"/>
    <col min="2838" max="2838" width="10.5546875" style="7" customWidth="1"/>
    <col min="2839" max="2839" width="14" style="7" customWidth="1"/>
    <col min="2840" max="2840" width="10.5546875" style="7" customWidth="1"/>
    <col min="2841" max="2841" width="12.88671875" style="7" customWidth="1"/>
    <col min="2842" max="2842" width="9.44140625" style="7" customWidth="1"/>
    <col min="2843" max="2843" width="12.88671875" style="7" customWidth="1"/>
    <col min="2844" max="2844" width="14" style="7" customWidth="1"/>
    <col min="2845" max="2845" width="9.44140625" style="7" customWidth="1"/>
    <col min="2846" max="2846" width="12.88671875" style="7" customWidth="1"/>
    <col min="2847" max="2847" width="14" style="7" customWidth="1"/>
    <col min="2848" max="2859" width="9.109375" style="7" customWidth="1"/>
    <col min="2860" max="2881" width="0" style="7" hidden="1" customWidth="1"/>
    <col min="2882" max="3072" width="9.109375" style="7"/>
    <col min="3073" max="3073" width="7.109375" style="7" customWidth="1"/>
    <col min="3074" max="3074" width="1.44140625" style="7" customWidth="1"/>
    <col min="3075" max="3075" width="3.5546875" style="7" customWidth="1"/>
    <col min="3076" max="3076" width="3.6640625" style="7" customWidth="1"/>
    <col min="3077" max="3077" width="14.6640625" style="7" customWidth="1"/>
    <col min="3078" max="3078" width="64.33203125" style="7" customWidth="1"/>
    <col min="3079" max="3079" width="7.44140625" style="7" customWidth="1"/>
    <col min="3080" max="3080" width="9.5546875" style="7" customWidth="1"/>
    <col min="3081" max="3081" width="10.88671875" style="7" customWidth="1"/>
    <col min="3082" max="3082" width="20.109375" style="7" customWidth="1"/>
    <col min="3083" max="3083" width="13.33203125" style="7" customWidth="1"/>
    <col min="3084" max="3084" width="9.109375" style="7" customWidth="1"/>
    <col min="3085" max="3093" width="0" style="7" hidden="1" customWidth="1"/>
    <col min="3094" max="3094" width="10.5546875" style="7" customWidth="1"/>
    <col min="3095" max="3095" width="14" style="7" customWidth="1"/>
    <col min="3096" max="3096" width="10.5546875" style="7" customWidth="1"/>
    <col min="3097" max="3097" width="12.88671875" style="7" customWidth="1"/>
    <col min="3098" max="3098" width="9.44140625" style="7" customWidth="1"/>
    <col min="3099" max="3099" width="12.88671875" style="7" customWidth="1"/>
    <col min="3100" max="3100" width="14" style="7" customWidth="1"/>
    <col min="3101" max="3101" width="9.44140625" style="7" customWidth="1"/>
    <col min="3102" max="3102" width="12.88671875" style="7" customWidth="1"/>
    <col min="3103" max="3103" width="14" style="7" customWidth="1"/>
    <col min="3104" max="3115" width="9.109375" style="7" customWidth="1"/>
    <col min="3116" max="3137" width="0" style="7" hidden="1" customWidth="1"/>
    <col min="3138" max="3328" width="9.109375" style="7"/>
    <col min="3329" max="3329" width="7.109375" style="7" customWidth="1"/>
    <col min="3330" max="3330" width="1.44140625" style="7" customWidth="1"/>
    <col min="3331" max="3331" width="3.5546875" style="7" customWidth="1"/>
    <col min="3332" max="3332" width="3.6640625" style="7" customWidth="1"/>
    <col min="3333" max="3333" width="14.6640625" style="7" customWidth="1"/>
    <col min="3334" max="3334" width="64.33203125" style="7" customWidth="1"/>
    <col min="3335" max="3335" width="7.44140625" style="7" customWidth="1"/>
    <col min="3336" max="3336" width="9.5546875" style="7" customWidth="1"/>
    <col min="3337" max="3337" width="10.88671875" style="7" customWidth="1"/>
    <col min="3338" max="3338" width="20.109375" style="7" customWidth="1"/>
    <col min="3339" max="3339" width="13.33203125" style="7" customWidth="1"/>
    <col min="3340" max="3340" width="9.109375" style="7" customWidth="1"/>
    <col min="3341" max="3349" width="0" style="7" hidden="1" customWidth="1"/>
    <col min="3350" max="3350" width="10.5546875" style="7" customWidth="1"/>
    <col min="3351" max="3351" width="14" style="7" customWidth="1"/>
    <col min="3352" max="3352" width="10.5546875" style="7" customWidth="1"/>
    <col min="3353" max="3353" width="12.88671875" style="7" customWidth="1"/>
    <col min="3354" max="3354" width="9.44140625" style="7" customWidth="1"/>
    <col min="3355" max="3355" width="12.88671875" style="7" customWidth="1"/>
    <col min="3356" max="3356" width="14" style="7" customWidth="1"/>
    <col min="3357" max="3357" width="9.44140625" style="7" customWidth="1"/>
    <col min="3358" max="3358" width="12.88671875" style="7" customWidth="1"/>
    <col min="3359" max="3359" width="14" style="7" customWidth="1"/>
    <col min="3360" max="3371" width="9.109375" style="7" customWidth="1"/>
    <col min="3372" max="3393" width="0" style="7" hidden="1" customWidth="1"/>
    <col min="3394" max="3584" width="9.109375" style="7"/>
    <col min="3585" max="3585" width="7.109375" style="7" customWidth="1"/>
    <col min="3586" max="3586" width="1.44140625" style="7" customWidth="1"/>
    <col min="3587" max="3587" width="3.5546875" style="7" customWidth="1"/>
    <col min="3588" max="3588" width="3.6640625" style="7" customWidth="1"/>
    <col min="3589" max="3589" width="14.6640625" style="7" customWidth="1"/>
    <col min="3590" max="3590" width="64.33203125" style="7" customWidth="1"/>
    <col min="3591" max="3591" width="7.44140625" style="7" customWidth="1"/>
    <col min="3592" max="3592" width="9.5546875" style="7" customWidth="1"/>
    <col min="3593" max="3593" width="10.88671875" style="7" customWidth="1"/>
    <col min="3594" max="3594" width="20.109375" style="7" customWidth="1"/>
    <col min="3595" max="3595" width="13.33203125" style="7" customWidth="1"/>
    <col min="3596" max="3596" width="9.109375" style="7" customWidth="1"/>
    <col min="3597" max="3605" width="0" style="7" hidden="1" customWidth="1"/>
    <col min="3606" max="3606" width="10.5546875" style="7" customWidth="1"/>
    <col min="3607" max="3607" width="14" style="7" customWidth="1"/>
    <col min="3608" max="3608" width="10.5546875" style="7" customWidth="1"/>
    <col min="3609" max="3609" width="12.88671875" style="7" customWidth="1"/>
    <col min="3610" max="3610" width="9.44140625" style="7" customWidth="1"/>
    <col min="3611" max="3611" width="12.88671875" style="7" customWidth="1"/>
    <col min="3612" max="3612" width="14" style="7" customWidth="1"/>
    <col min="3613" max="3613" width="9.44140625" style="7" customWidth="1"/>
    <col min="3614" max="3614" width="12.88671875" style="7" customWidth="1"/>
    <col min="3615" max="3615" width="14" style="7" customWidth="1"/>
    <col min="3616" max="3627" width="9.109375" style="7" customWidth="1"/>
    <col min="3628" max="3649" width="0" style="7" hidden="1" customWidth="1"/>
    <col min="3650" max="3840" width="9.109375" style="7"/>
    <col min="3841" max="3841" width="7.109375" style="7" customWidth="1"/>
    <col min="3842" max="3842" width="1.44140625" style="7" customWidth="1"/>
    <col min="3843" max="3843" width="3.5546875" style="7" customWidth="1"/>
    <col min="3844" max="3844" width="3.6640625" style="7" customWidth="1"/>
    <col min="3845" max="3845" width="14.6640625" style="7" customWidth="1"/>
    <col min="3846" max="3846" width="64.33203125" style="7" customWidth="1"/>
    <col min="3847" max="3847" width="7.44140625" style="7" customWidth="1"/>
    <col min="3848" max="3848" width="9.5546875" style="7" customWidth="1"/>
    <col min="3849" max="3849" width="10.88671875" style="7" customWidth="1"/>
    <col min="3850" max="3850" width="20.109375" style="7" customWidth="1"/>
    <col min="3851" max="3851" width="13.33203125" style="7" customWidth="1"/>
    <col min="3852" max="3852" width="9.109375" style="7" customWidth="1"/>
    <col min="3853" max="3861" width="0" style="7" hidden="1" customWidth="1"/>
    <col min="3862" max="3862" width="10.5546875" style="7" customWidth="1"/>
    <col min="3863" max="3863" width="14" style="7" customWidth="1"/>
    <col min="3864" max="3864" width="10.5546875" style="7" customWidth="1"/>
    <col min="3865" max="3865" width="12.88671875" style="7" customWidth="1"/>
    <col min="3866" max="3866" width="9.44140625" style="7" customWidth="1"/>
    <col min="3867" max="3867" width="12.88671875" style="7" customWidth="1"/>
    <col min="3868" max="3868" width="14" style="7" customWidth="1"/>
    <col min="3869" max="3869" width="9.44140625" style="7" customWidth="1"/>
    <col min="3870" max="3870" width="12.88671875" style="7" customWidth="1"/>
    <col min="3871" max="3871" width="14" style="7" customWidth="1"/>
    <col min="3872" max="3883" width="9.109375" style="7" customWidth="1"/>
    <col min="3884" max="3905" width="0" style="7" hidden="1" customWidth="1"/>
    <col min="3906" max="4096" width="9.109375" style="7"/>
    <col min="4097" max="4097" width="7.109375" style="7" customWidth="1"/>
    <col min="4098" max="4098" width="1.44140625" style="7" customWidth="1"/>
    <col min="4099" max="4099" width="3.5546875" style="7" customWidth="1"/>
    <col min="4100" max="4100" width="3.6640625" style="7" customWidth="1"/>
    <col min="4101" max="4101" width="14.6640625" style="7" customWidth="1"/>
    <col min="4102" max="4102" width="64.33203125" style="7" customWidth="1"/>
    <col min="4103" max="4103" width="7.44140625" style="7" customWidth="1"/>
    <col min="4104" max="4104" width="9.5546875" style="7" customWidth="1"/>
    <col min="4105" max="4105" width="10.88671875" style="7" customWidth="1"/>
    <col min="4106" max="4106" width="20.109375" style="7" customWidth="1"/>
    <col min="4107" max="4107" width="13.33203125" style="7" customWidth="1"/>
    <col min="4108" max="4108" width="9.109375" style="7" customWidth="1"/>
    <col min="4109" max="4117" width="0" style="7" hidden="1" customWidth="1"/>
    <col min="4118" max="4118" width="10.5546875" style="7" customWidth="1"/>
    <col min="4119" max="4119" width="14" style="7" customWidth="1"/>
    <col min="4120" max="4120" width="10.5546875" style="7" customWidth="1"/>
    <col min="4121" max="4121" width="12.88671875" style="7" customWidth="1"/>
    <col min="4122" max="4122" width="9.44140625" style="7" customWidth="1"/>
    <col min="4123" max="4123" width="12.88671875" style="7" customWidth="1"/>
    <col min="4124" max="4124" width="14" style="7" customWidth="1"/>
    <col min="4125" max="4125" width="9.44140625" style="7" customWidth="1"/>
    <col min="4126" max="4126" width="12.88671875" style="7" customWidth="1"/>
    <col min="4127" max="4127" width="14" style="7" customWidth="1"/>
    <col min="4128" max="4139" width="9.109375" style="7" customWidth="1"/>
    <col min="4140" max="4161" width="0" style="7" hidden="1" customWidth="1"/>
    <col min="4162" max="4352" width="9.109375" style="7"/>
    <col min="4353" max="4353" width="7.109375" style="7" customWidth="1"/>
    <col min="4354" max="4354" width="1.44140625" style="7" customWidth="1"/>
    <col min="4355" max="4355" width="3.5546875" style="7" customWidth="1"/>
    <col min="4356" max="4356" width="3.6640625" style="7" customWidth="1"/>
    <col min="4357" max="4357" width="14.6640625" style="7" customWidth="1"/>
    <col min="4358" max="4358" width="64.33203125" style="7" customWidth="1"/>
    <col min="4359" max="4359" width="7.44140625" style="7" customWidth="1"/>
    <col min="4360" max="4360" width="9.5546875" style="7" customWidth="1"/>
    <col min="4361" max="4361" width="10.88671875" style="7" customWidth="1"/>
    <col min="4362" max="4362" width="20.109375" style="7" customWidth="1"/>
    <col min="4363" max="4363" width="13.33203125" style="7" customWidth="1"/>
    <col min="4364" max="4364" width="9.109375" style="7" customWidth="1"/>
    <col min="4365" max="4373" width="0" style="7" hidden="1" customWidth="1"/>
    <col min="4374" max="4374" width="10.5546875" style="7" customWidth="1"/>
    <col min="4375" max="4375" width="14" style="7" customWidth="1"/>
    <col min="4376" max="4376" width="10.5546875" style="7" customWidth="1"/>
    <col min="4377" max="4377" width="12.88671875" style="7" customWidth="1"/>
    <col min="4378" max="4378" width="9.44140625" style="7" customWidth="1"/>
    <col min="4379" max="4379" width="12.88671875" style="7" customWidth="1"/>
    <col min="4380" max="4380" width="14" style="7" customWidth="1"/>
    <col min="4381" max="4381" width="9.44140625" style="7" customWidth="1"/>
    <col min="4382" max="4382" width="12.88671875" style="7" customWidth="1"/>
    <col min="4383" max="4383" width="14" style="7" customWidth="1"/>
    <col min="4384" max="4395" width="9.109375" style="7" customWidth="1"/>
    <col min="4396" max="4417" width="0" style="7" hidden="1" customWidth="1"/>
    <col min="4418" max="4608" width="9.109375" style="7"/>
    <col min="4609" max="4609" width="7.109375" style="7" customWidth="1"/>
    <col min="4610" max="4610" width="1.44140625" style="7" customWidth="1"/>
    <col min="4611" max="4611" width="3.5546875" style="7" customWidth="1"/>
    <col min="4612" max="4612" width="3.6640625" style="7" customWidth="1"/>
    <col min="4613" max="4613" width="14.6640625" style="7" customWidth="1"/>
    <col min="4614" max="4614" width="64.33203125" style="7" customWidth="1"/>
    <col min="4615" max="4615" width="7.44140625" style="7" customWidth="1"/>
    <col min="4616" max="4616" width="9.5546875" style="7" customWidth="1"/>
    <col min="4617" max="4617" width="10.88671875" style="7" customWidth="1"/>
    <col min="4618" max="4618" width="20.109375" style="7" customWidth="1"/>
    <col min="4619" max="4619" width="13.33203125" style="7" customWidth="1"/>
    <col min="4620" max="4620" width="9.109375" style="7" customWidth="1"/>
    <col min="4621" max="4629" width="0" style="7" hidden="1" customWidth="1"/>
    <col min="4630" max="4630" width="10.5546875" style="7" customWidth="1"/>
    <col min="4631" max="4631" width="14" style="7" customWidth="1"/>
    <col min="4632" max="4632" width="10.5546875" style="7" customWidth="1"/>
    <col min="4633" max="4633" width="12.88671875" style="7" customWidth="1"/>
    <col min="4634" max="4634" width="9.44140625" style="7" customWidth="1"/>
    <col min="4635" max="4635" width="12.88671875" style="7" customWidth="1"/>
    <col min="4636" max="4636" width="14" style="7" customWidth="1"/>
    <col min="4637" max="4637" width="9.44140625" style="7" customWidth="1"/>
    <col min="4638" max="4638" width="12.88671875" style="7" customWidth="1"/>
    <col min="4639" max="4639" width="14" style="7" customWidth="1"/>
    <col min="4640" max="4651" width="9.109375" style="7" customWidth="1"/>
    <col min="4652" max="4673" width="0" style="7" hidden="1" customWidth="1"/>
    <col min="4674" max="4864" width="9.109375" style="7"/>
    <col min="4865" max="4865" width="7.109375" style="7" customWidth="1"/>
    <col min="4866" max="4866" width="1.44140625" style="7" customWidth="1"/>
    <col min="4867" max="4867" width="3.5546875" style="7" customWidth="1"/>
    <col min="4868" max="4868" width="3.6640625" style="7" customWidth="1"/>
    <col min="4869" max="4869" width="14.6640625" style="7" customWidth="1"/>
    <col min="4870" max="4870" width="64.33203125" style="7" customWidth="1"/>
    <col min="4871" max="4871" width="7.44140625" style="7" customWidth="1"/>
    <col min="4872" max="4872" width="9.5546875" style="7" customWidth="1"/>
    <col min="4873" max="4873" width="10.88671875" style="7" customWidth="1"/>
    <col min="4874" max="4874" width="20.109375" style="7" customWidth="1"/>
    <col min="4875" max="4875" width="13.33203125" style="7" customWidth="1"/>
    <col min="4876" max="4876" width="9.109375" style="7" customWidth="1"/>
    <col min="4877" max="4885" width="0" style="7" hidden="1" customWidth="1"/>
    <col min="4886" max="4886" width="10.5546875" style="7" customWidth="1"/>
    <col min="4887" max="4887" width="14" style="7" customWidth="1"/>
    <col min="4888" max="4888" width="10.5546875" style="7" customWidth="1"/>
    <col min="4889" max="4889" width="12.88671875" style="7" customWidth="1"/>
    <col min="4890" max="4890" width="9.44140625" style="7" customWidth="1"/>
    <col min="4891" max="4891" width="12.88671875" style="7" customWidth="1"/>
    <col min="4892" max="4892" width="14" style="7" customWidth="1"/>
    <col min="4893" max="4893" width="9.44140625" style="7" customWidth="1"/>
    <col min="4894" max="4894" width="12.88671875" style="7" customWidth="1"/>
    <col min="4895" max="4895" width="14" style="7" customWidth="1"/>
    <col min="4896" max="4907" width="9.109375" style="7" customWidth="1"/>
    <col min="4908" max="4929" width="0" style="7" hidden="1" customWidth="1"/>
    <col min="4930" max="5120" width="9.109375" style="7"/>
    <col min="5121" max="5121" width="7.109375" style="7" customWidth="1"/>
    <col min="5122" max="5122" width="1.44140625" style="7" customWidth="1"/>
    <col min="5123" max="5123" width="3.5546875" style="7" customWidth="1"/>
    <col min="5124" max="5124" width="3.6640625" style="7" customWidth="1"/>
    <col min="5125" max="5125" width="14.6640625" style="7" customWidth="1"/>
    <col min="5126" max="5126" width="64.33203125" style="7" customWidth="1"/>
    <col min="5127" max="5127" width="7.44140625" style="7" customWidth="1"/>
    <col min="5128" max="5128" width="9.5546875" style="7" customWidth="1"/>
    <col min="5129" max="5129" width="10.88671875" style="7" customWidth="1"/>
    <col min="5130" max="5130" width="20.109375" style="7" customWidth="1"/>
    <col min="5131" max="5131" width="13.33203125" style="7" customWidth="1"/>
    <col min="5132" max="5132" width="9.109375" style="7" customWidth="1"/>
    <col min="5133" max="5141" width="0" style="7" hidden="1" customWidth="1"/>
    <col min="5142" max="5142" width="10.5546875" style="7" customWidth="1"/>
    <col min="5143" max="5143" width="14" style="7" customWidth="1"/>
    <col min="5144" max="5144" width="10.5546875" style="7" customWidth="1"/>
    <col min="5145" max="5145" width="12.88671875" style="7" customWidth="1"/>
    <col min="5146" max="5146" width="9.44140625" style="7" customWidth="1"/>
    <col min="5147" max="5147" width="12.88671875" style="7" customWidth="1"/>
    <col min="5148" max="5148" width="14" style="7" customWidth="1"/>
    <col min="5149" max="5149" width="9.44140625" style="7" customWidth="1"/>
    <col min="5150" max="5150" width="12.88671875" style="7" customWidth="1"/>
    <col min="5151" max="5151" width="14" style="7" customWidth="1"/>
    <col min="5152" max="5163" width="9.109375" style="7" customWidth="1"/>
    <col min="5164" max="5185" width="0" style="7" hidden="1" customWidth="1"/>
    <col min="5186" max="5376" width="9.109375" style="7"/>
    <col min="5377" max="5377" width="7.109375" style="7" customWidth="1"/>
    <col min="5378" max="5378" width="1.44140625" style="7" customWidth="1"/>
    <col min="5379" max="5379" width="3.5546875" style="7" customWidth="1"/>
    <col min="5380" max="5380" width="3.6640625" style="7" customWidth="1"/>
    <col min="5381" max="5381" width="14.6640625" style="7" customWidth="1"/>
    <col min="5382" max="5382" width="64.33203125" style="7" customWidth="1"/>
    <col min="5383" max="5383" width="7.44140625" style="7" customWidth="1"/>
    <col min="5384" max="5384" width="9.5546875" style="7" customWidth="1"/>
    <col min="5385" max="5385" width="10.88671875" style="7" customWidth="1"/>
    <col min="5386" max="5386" width="20.109375" style="7" customWidth="1"/>
    <col min="5387" max="5387" width="13.33203125" style="7" customWidth="1"/>
    <col min="5388" max="5388" width="9.109375" style="7" customWidth="1"/>
    <col min="5389" max="5397" width="0" style="7" hidden="1" customWidth="1"/>
    <col min="5398" max="5398" width="10.5546875" style="7" customWidth="1"/>
    <col min="5399" max="5399" width="14" style="7" customWidth="1"/>
    <col min="5400" max="5400" width="10.5546875" style="7" customWidth="1"/>
    <col min="5401" max="5401" width="12.88671875" style="7" customWidth="1"/>
    <col min="5402" max="5402" width="9.44140625" style="7" customWidth="1"/>
    <col min="5403" max="5403" width="12.88671875" style="7" customWidth="1"/>
    <col min="5404" max="5404" width="14" style="7" customWidth="1"/>
    <col min="5405" max="5405" width="9.44140625" style="7" customWidth="1"/>
    <col min="5406" max="5406" width="12.88671875" style="7" customWidth="1"/>
    <col min="5407" max="5407" width="14" style="7" customWidth="1"/>
    <col min="5408" max="5419" width="9.109375" style="7" customWidth="1"/>
    <col min="5420" max="5441" width="0" style="7" hidden="1" customWidth="1"/>
    <col min="5442" max="5632" width="9.109375" style="7"/>
    <col min="5633" max="5633" width="7.109375" style="7" customWidth="1"/>
    <col min="5634" max="5634" width="1.44140625" style="7" customWidth="1"/>
    <col min="5635" max="5635" width="3.5546875" style="7" customWidth="1"/>
    <col min="5636" max="5636" width="3.6640625" style="7" customWidth="1"/>
    <col min="5637" max="5637" width="14.6640625" style="7" customWidth="1"/>
    <col min="5638" max="5638" width="64.33203125" style="7" customWidth="1"/>
    <col min="5639" max="5639" width="7.44140625" style="7" customWidth="1"/>
    <col min="5640" max="5640" width="9.5546875" style="7" customWidth="1"/>
    <col min="5641" max="5641" width="10.88671875" style="7" customWidth="1"/>
    <col min="5642" max="5642" width="20.109375" style="7" customWidth="1"/>
    <col min="5643" max="5643" width="13.33203125" style="7" customWidth="1"/>
    <col min="5644" max="5644" width="9.109375" style="7" customWidth="1"/>
    <col min="5645" max="5653" width="0" style="7" hidden="1" customWidth="1"/>
    <col min="5654" max="5654" width="10.5546875" style="7" customWidth="1"/>
    <col min="5655" max="5655" width="14" style="7" customWidth="1"/>
    <col min="5656" max="5656" width="10.5546875" style="7" customWidth="1"/>
    <col min="5657" max="5657" width="12.88671875" style="7" customWidth="1"/>
    <col min="5658" max="5658" width="9.44140625" style="7" customWidth="1"/>
    <col min="5659" max="5659" width="12.88671875" style="7" customWidth="1"/>
    <col min="5660" max="5660" width="14" style="7" customWidth="1"/>
    <col min="5661" max="5661" width="9.44140625" style="7" customWidth="1"/>
    <col min="5662" max="5662" width="12.88671875" style="7" customWidth="1"/>
    <col min="5663" max="5663" width="14" style="7" customWidth="1"/>
    <col min="5664" max="5675" width="9.109375" style="7" customWidth="1"/>
    <col min="5676" max="5697" width="0" style="7" hidden="1" customWidth="1"/>
    <col min="5698" max="5888" width="9.109375" style="7"/>
    <col min="5889" max="5889" width="7.109375" style="7" customWidth="1"/>
    <col min="5890" max="5890" width="1.44140625" style="7" customWidth="1"/>
    <col min="5891" max="5891" width="3.5546875" style="7" customWidth="1"/>
    <col min="5892" max="5892" width="3.6640625" style="7" customWidth="1"/>
    <col min="5893" max="5893" width="14.6640625" style="7" customWidth="1"/>
    <col min="5894" max="5894" width="64.33203125" style="7" customWidth="1"/>
    <col min="5895" max="5895" width="7.44140625" style="7" customWidth="1"/>
    <col min="5896" max="5896" width="9.5546875" style="7" customWidth="1"/>
    <col min="5897" max="5897" width="10.88671875" style="7" customWidth="1"/>
    <col min="5898" max="5898" width="20.109375" style="7" customWidth="1"/>
    <col min="5899" max="5899" width="13.33203125" style="7" customWidth="1"/>
    <col min="5900" max="5900" width="9.109375" style="7" customWidth="1"/>
    <col min="5901" max="5909" width="0" style="7" hidden="1" customWidth="1"/>
    <col min="5910" max="5910" width="10.5546875" style="7" customWidth="1"/>
    <col min="5911" max="5911" width="14" style="7" customWidth="1"/>
    <col min="5912" max="5912" width="10.5546875" style="7" customWidth="1"/>
    <col min="5913" max="5913" width="12.88671875" style="7" customWidth="1"/>
    <col min="5914" max="5914" width="9.44140625" style="7" customWidth="1"/>
    <col min="5915" max="5915" width="12.88671875" style="7" customWidth="1"/>
    <col min="5916" max="5916" width="14" style="7" customWidth="1"/>
    <col min="5917" max="5917" width="9.44140625" style="7" customWidth="1"/>
    <col min="5918" max="5918" width="12.88671875" style="7" customWidth="1"/>
    <col min="5919" max="5919" width="14" style="7" customWidth="1"/>
    <col min="5920" max="5931" width="9.109375" style="7" customWidth="1"/>
    <col min="5932" max="5953" width="0" style="7" hidden="1" customWidth="1"/>
    <col min="5954" max="6144" width="9.109375" style="7"/>
    <col min="6145" max="6145" width="7.109375" style="7" customWidth="1"/>
    <col min="6146" max="6146" width="1.44140625" style="7" customWidth="1"/>
    <col min="6147" max="6147" width="3.5546875" style="7" customWidth="1"/>
    <col min="6148" max="6148" width="3.6640625" style="7" customWidth="1"/>
    <col min="6149" max="6149" width="14.6640625" style="7" customWidth="1"/>
    <col min="6150" max="6150" width="64.33203125" style="7" customWidth="1"/>
    <col min="6151" max="6151" width="7.44140625" style="7" customWidth="1"/>
    <col min="6152" max="6152" width="9.5546875" style="7" customWidth="1"/>
    <col min="6153" max="6153" width="10.88671875" style="7" customWidth="1"/>
    <col min="6154" max="6154" width="20.109375" style="7" customWidth="1"/>
    <col min="6155" max="6155" width="13.33203125" style="7" customWidth="1"/>
    <col min="6156" max="6156" width="9.109375" style="7" customWidth="1"/>
    <col min="6157" max="6165" width="0" style="7" hidden="1" customWidth="1"/>
    <col min="6166" max="6166" width="10.5546875" style="7" customWidth="1"/>
    <col min="6167" max="6167" width="14" style="7" customWidth="1"/>
    <col min="6168" max="6168" width="10.5546875" style="7" customWidth="1"/>
    <col min="6169" max="6169" width="12.88671875" style="7" customWidth="1"/>
    <col min="6170" max="6170" width="9.44140625" style="7" customWidth="1"/>
    <col min="6171" max="6171" width="12.88671875" style="7" customWidth="1"/>
    <col min="6172" max="6172" width="14" style="7" customWidth="1"/>
    <col min="6173" max="6173" width="9.44140625" style="7" customWidth="1"/>
    <col min="6174" max="6174" width="12.88671875" style="7" customWidth="1"/>
    <col min="6175" max="6175" width="14" style="7" customWidth="1"/>
    <col min="6176" max="6187" width="9.109375" style="7" customWidth="1"/>
    <col min="6188" max="6209" width="0" style="7" hidden="1" customWidth="1"/>
    <col min="6210" max="6400" width="9.109375" style="7"/>
    <col min="6401" max="6401" width="7.109375" style="7" customWidth="1"/>
    <col min="6402" max="6402" width="1.44140625" style="7" customWidth="1"/>
    <col min="6403" max="6403" width="3.5546875" style="7" customWidth="1"/>
    <col min="6404" max="6404" width="3.6640625" style="7" customWidth="1"/>
    <col min="6405" max="6405" width="14.6640625" style="7" customWidth="1"/>
    <col min="6406" max="6406" width="64.33203125" style="7" customWidth="1"/>
    <col min="6407" max="6407" width="7.44140625" style="7" customWidth="1"/>
    <col min="6408" max="6408" width="9.5546875" style="7" customWidth="1"/>
    <col min="6409" max="6409" width="10.88671875" style="7" customWidth="1"/>
    <col min="6410" max="6410" width="20.109375" style="7" customWidth="1"/>
    <col min="6411" max="6411" width="13.33203125" style="7" customWidth="1"/>
    <col min="6412" max="6412" width="9.109375" style="7" customWidth="1"/>
    <col min="6413" max="6421" width="0" style="7" hidden="1" customWidth="1"/>
    <col min="6422" max="6422" width="10.5546875" style="7" customWidth="1"/>
    <col min="6423" max="6423" width="14" style="7" customWidth="1"/>
    <col min="6424" max="6424" width="10.5546875" style="7" customWidth="1"/>
    <col min="6425" max="6425" width="12.88671875" style="7" customWidth="1"/>
    <col min="6426" max="6426" width="9.44140625" style="7" customWidth="1"/>
    <col min="6427" max="6427" width="12.88671875" style="7" customWidth="1"/>
    <col min="6428" max="6428" width="14" style="7" customWidth="1"/>
    <col min="6429" max="6429" width="9.44140625" style="7" customWidth="1"/>
    <col min="6430" max="6430" width="12.88671875" style="7" customWidth="1"/>
    <col min="6431" max="6431" width="14" style="7" customWidth="1"/>
    <col min="6432" max="6443" width="9.109375" style="7" customWidth="1"/>
    <col min="6444" max="6465" width="0" style="7" hidden="1" customWidth="1"/>
    <col min="6466" max="6656" width="9.109375" style="7"/>
    <col min="6657" max="6657" width="7.109375" style="7" customWidth="1"/>
    <col min="6658" max="6658" width="1.44140625" style="7" customWidth="1"/>
    <col min="6659" max="6659" width="3.5546875" style="7" customWidth="1"/>
    <col min="6660" max="6660" width="3.6640625" style="7" customWidth="1"/>
    <col min="6661" max="6661" width="14.6640625" style="7" customWidth="1"/>
    <col min="6662" max="6662" width="64.33203125" style="7" customWidth="1"/>
    <col min="6663" max="6663" width="7.44140625" style="7" customWidth="1"/>
    <col min="6664" max="6664" width="9.5546875" style="7" customWidth="1"/>
    <col min="6665" max="6665" width="10.88671875" style="7" customWidth="1"/>
    <col min="6666" max="6666" width="20.109375" style="7" customWidth="1"/>
    <col min="6667" max="6667" width="13.33203125" style="7" customWidth="1"/>
    <col min="6668" max="6668" width="9.109375" style="7" customWidth="1"/>
    <col min="6669" max="6677" width="0" style="7" hidden="1" customWidth="1"/>
    <col min="6678" max="6678" width="10.5546875" style="7" customWidth="1"/>
    <col min="6679" max="6679" width="14" style="7" customWidth="1"/>
    <col min="6680" max="6680" width="10.5546875" style="7" customWidth="1"/>
    <col min="6681" max="6681" width="12.88671875" style="7" customWidth="1"/>
    <col min="6682" max="6682" width="9.44140625" style="7" customWidth="1"/>
    <col min="6683" max="6683" width="12.88671875" style="7" customWidth="1"/>
    <col min="6684" max="6684" width="14" style="7" customWidth="1"/>
    <col min="6685" max="6685" width="9.44140625" style="7" customWidth="1"/>
    <col min="6686" max="6686" width="12.88671875" style="7" customWidth="1"/>
    <col min="6687" max="6687" width="14" style="7" customWidth="1"/>
    <col min="6688" max="6699" width="9.109375" style="7" customWidth="1"/>
    <col min="6700" max="6721" width="0" style="7" hidden="1" customWidth="1"/>
    <col min="6722" max="6912" width="9.109375" style="7"/>
    <col min="6913" max="6913" width="7.109375" style="7" customWidth="1"/>
    <col min="6914" max="6914" width="1.44140625" style="7" customWidth="1"/>
    <col min="6915" max="6915" width="3.5546875" style="7" customWidth="1"/>
    <col min="6916" max="6916" width="3.6640625" style="7" customWidth="1"/>
    <col min="6917" max="6917" width="14.6640625" style="7" customWidth="1"/>
    <col min="6918" max="6918" width="64.33203125" style="7" customWidth="1"/>
    <col min="6919" max="6919" width="7.44140625" style="7" customWidth="1"/>
    <col min="6920" max="6920" width="9.5546875" style="7" customWidth="1"/>
    <col min="6921" max="6921" width="10.88671875" style="7" customWidth="1"/>
    <col min="6922" max="6922" width="20.109375" style="7" customWidth="1"/>
    <col min="6923" max="6923" width="13.33203125" style="7" customWidth="1"/>
    <col min="6924" max="6924" width="9.109375" style="7" customWidth="1"/>
    <col min="6925" max="6933" width="0" style="7" hidden="1" customWidth="1"/>
    <col min="6934" max="6934" width="10.5546875" style="7" customWidth="1"/>
    <col min="6935" max="6935" width="14" style="7" customWidth="1"/>
    <col min="6936" max="6936" width="10.5546875" style="7" customWidth="1"/>
    <col min="6937" max="6937" width="12.88671875" style="7" customWidth="1"/>
    <col min="6938" max="6938" width="9.44140625" style="7" customWidth="1"/>
    <col min="6939" max="6939" width="12.88671875" style="7" customWidth="1"/>
    <col min="6940" max="6940" width="14" style="7" customWidth="1"/>
    <col min="6941" max="6941" width="9.44140625" style="7" customWidth="1"/>
    <col min="6942" max="6942" width="12.88671875" style="7" customWidth="1"/>
    <col min="6943" max="6943" width="14" style="7" customWidth="1"/>
    <col min="6944" max="6955" width="9.109375" style="7" customWidth="1"/>
    <col min="6956" max="6977" width="0" style="7" hidden="1" customWidth="1"/>
    <col min="6978" max="7168" width="9.109375" style="7"/>
    <col min="7169" max="7169" width="7.109375" style="7" customWidth="1"/>
    <col min="7170" max="7170" width="1.44140625" style="7" customWidth="1"/>
    <col min="7171" max="7171" width="3.5546875" style="7" customWidth="1"/>
    <col min="7172" max="7172" width="3.6640625" style="7" customWidth="1"/>
    <col min="7173" max="7173" width="14.6640625" style="7" customWidth="1"/>
    <col min="7174" max="7174" width="64.33203125" style="7" customWidth="1"/>
    <col min="7175" max="7175" width="7.44140625" style="7" customWidth="1"/>
    <col min="7176" max="7176" width="9.5546875" style="7" customWidth="1"/>
    <col min="7177" max="7177" width="10.88671875" style="7" customWidth="1"/>
    <col min="7178" max="7178" width="20.109375" style="7" customWidth="1"/>
    <col min="7179" max="7179" width="13.33203125" style="7" customWidth="1"/>
    <col min="7180" max="7180" width="9.109375" style="7" customWidth="1"/>
    <col min="7181" max="7189" width="0" style="7" hidden="1" customWidth="1"/>
    <col min="7190" max="7190" width="10.5546875" style="7" customWidth="1"/>
    <col min="7191" max="7191" width="14" style="7" customWidth="1"/>
    <col min="7192" max="7192" width="10.5546875" style="7" customWidth="1"/>
    <col min="7193" max="7193" width="12.88671875" style="7" customWidth="1"/>
    <col min="7194" max="7194" width="9.44140625" style="7" customWidth="1"/>
    <col min="7195" max="7195" width="12.88671875" style="7" customWidth="1"/>
    <col min="7196" max="7196" width="14" style="7" customWidth="1"/>
    <col min="7197" max="7197" width="9.44140625" style="7" customWidth="1"/>
    <col min="7198" max="7198" width="12.88671875" style="7" customWidth="1"/>
    <col min="7199" max="7199" width="14" style="7" customWidth="1"/>
    <col min="7200" max="7211" width="9.109375" style="7" customWidth="1"/>
    <col min="7212" max="7233" width="0" style="7" hidden="1" customWidth="1"/>
    <col min="7234" max="7424" width="9.109375" style="7"/>
    <col min="7425" max="7425" width="7.109375" style="7" customWidth="1"/>
    <col min="7426" max="7426" width="1.44140625" style="7" customWidth="1"/>
    <col min="7427" max="7427" width="3.5546875" style="7" customWidth="1"/>
    <col min="7428" max="7428" width="3.6640625" style="7" customWidth="1"/>
    <col min="7429" max="7429" width="14.6640625" style="7" customWidth="1"/>
    <col min="7430" max="7430" width="64.33203125" style="7" customWidth="1"/>
    <col min="7431" max="7431" width="7.44140625" style="7" customWidth="1"/>
    <col min="7432" max="7432" width="9.5546875" style="7" customWidth="1"/>
    <col min="7433" max="7433" width="10.88671875" style="7" customWidth="1"/>
    <col min="7434" max="7434" width="20.109375" style="7" customWidth="1"/>
    <col min="7435" max="7435" width="13.33203125" style="7" customWidth="1"/>
    <col min="7436" max="7436" width="9.109375" style="7" customWidth="1"/>
    <col min="7437" max="7445" width="0" style="7" hidden="1" customWidth="1"/>
    <col min="7446" max="7446" width="10.5546875" style="7" customWidth="1"/>
    <col min="7447" max="7447" width="14" style="7" customWidth="1"/>
    <col min="7448" max="7448" width="10.5546875" style="7" customWidth="1"/>
    <col min="7449" max="7449" width="12.88671875" style="7" customWidth="1"/>
    <col min="7450" max="7450" width="9.44140625" style="7" customWidth="1"/>
    <col min="7451" max="7451" width="12.88671875" style="7" customWidth="1"/>
    <col min="7452" max="7452" width="14" style="7" customWidth="1"/>
    <col min="7453" max="7453" width="9.44140625" style="7" customWidth="1"/>
    <col min="7454" max="7454" width="12.88671875" style="7" customWidth="1"/>
    <col min="7455" max="7455" width="14" style="7" customWidth="1"/>
    <col min="7456" max="7467" width="9.109375" style="7" customWidth="1"/>
    <col min="7468" max="7489" width="0" style="7" hidden="1" customWidth="1"/>
    <col min="7490" max="7680" width="9.109375" style="7"/>
    <col min="7681" max="7681" width="7.109375" style="7" customWidth="1"/>
    <col min="7682" max="7682" width="1.44140625" style="7" customWidth="1"/>
    <col min="7683" max="7683" width="3.5546875" style="7" customWidth="1"/>
    <col min="7684" max="7684" width="3.6640625" style="7" customWidth="1"/>
    <col min="7685" max="7685" width="14.6640625" style="7" customWidth="1"/>
    <col min="7686" max="7686" width="64.33203125" style="7" customWidth="1"/>
    <col min="7687" max="7687" width="7.44140625" style="7" customWidth="1"/>
    <col min="7688" max="7688" width="9.5546875" style="7" customWidth="1"/>
    <col min="7689" max="7689" width="10.88671875" style="7" customWidth="1"/>
    <col min="7690" max="7690" width="20.109375" style="7" customWidth="1"/>
    <col min="7691" max="7691" width="13.33203125" style="7" customWidth="1"/>
    <col min="7692" max="7692" width="9.109375" style="7" customWidth="1"/>
    <col min="7693" max="7701" width="0" style="7" hidden="1" customWidth="1"/>
    <col min="7702" max="7702" width="10.5546875" style="7" customWidth="1"/>
    <col min="7703" max="7703" width="14" style="7" customWidth="1"/>
    <col min="7704" max="7704" width="10.5546875" style="7" customWidth="1"/>
    <col min="7705" max="7705" width="12.88671875" style="7" customWidth="1"/>
    <col min="7706" max="7706" width="9.44140625" style="7" customWidth="1"/>
    <col min="7707" max="7707" width="12.88671875" style="7" customWidth="1"/>
    <col min="7708" max="7708" width="14" style="7" customWidth="1"/>
    <col min="7709" max="7709" width="9.44140625" style="7" customWidth="1"/>
    <col min="7710" max="7710" width="12.88671875" style="7" customWidth="1"/>
    <col min="7711" max="7711" width="14" style="7" customWidth="1"/>
    <col min="7712" max="7723" width="9.109375" style="7" customWidth="1"/>
    <col min="7724" max="7745" width="0" style="7" hidden="1" customWidth="1"/>
    <col min="7746" max="7936" width="9.109375" style="7"/>
    <col min="7937" max="7937" width="7.109375" style="7" customWidth="1"/>
    <col min="7938" max="7938" width="1.44140625" style="7" customWidth="1"/>
    <col min="7939" max="7939" width="3.5546875" style="7" customWidth="1"/>
    <col min="7940" max="7940" width="3.6640625" style="7" customWidth="1"/>
    <col min="7941" max="7941" width="14.6640625" style="7" customWidth="1"/>
    <col min="7942" max="7942" width="64.33203125" style="7" customWidth="1"/>
    <col min="7943" max="7943" width="7.44140625" style="7" customWidth="1"/>
    <col min="7944" max="7944" width="9.5546875" style="7" customWidth="1"/>
    <col min="7945" max="7945" width="10.88671875" style="7" customWidth="1"/>
    <col min="7946" max="7946" width="20.109375" style="7" customWidth="1"/>
    <col min="7947" max="7947" width="13.33203125" style="7" customWidth="1"/>
    <col min="7948" max="7948" width="9.109375" style="7" customWidth="1"/>
    <col min="7949" max="7957" width="0" style="7" hidden="1" customWidth="1"/>
    <col min="7958" max="7958" width="10.5546875" style="7" customWidth="1"/>
    <col min="7959" max="7959" width="14" style="7" customWidth="1"/>
    <col min="7960" max="7960" width="10.5546875" style="7" customWidth="1"/>
    <col min="7961" max="7961" width="12.88671875" style="7" customWidth="1"/>
    <col min="7962" max="7962" width="9.44140625" style="7" customWidth="1"/>
    <col min="7963" max="7963" width="12.88671875" style="7" customWidth="1"/>
    <col min="7964" max="7964" width="14" style="7" customWidth="1"/>
    <col min="7965" max="7965" width="9.44140625" style="7" customWidth="1"/>
    <col min="7966" max="7966" width="12.88671875" style="7" customWidth="1"/>
    <col min="7967" max="7967" width="14" style="7" customWidth="1"/>
    <col min="7968" max="7979" width="9.109375" style="7" customWidth="1"/>
    <col min="7980" max="8001" width="0" style="7" hidden="1" customWidth="1"/>
    <col min="8002" max="8192" width="9.109375" style="7"/>
    <col min="8193" max="8193" width="7.109375" style="7" customWidth="1"/>
    <col min="8194" max="8194" width="1.44140625" style="7" customWidth="1"/>
    <col min="8195" max="8195" width="3.5546875" style="7" customWidth="1"/>
    <col min="8196" max="8196" width="3.6640625" style="7" customWidth="1"/>
    <col min="8197" max="8197" width="14.6640625" style="7" customWidth="1"/>
    <col min="8198" max="8198" width="64.33203125" style="7" customWidth="1"/>
    <col min="8199" max="8199" width="7.44140625" style="7" customWidth="1"/>
    <col min="8200" max="8200" width="9.5546875" style="7" customWidth="1"/>
    <col min="8201" max="8201" width="10.88671875" style="7" customWidth="1"/>
    <col min="8202" max="8202" width="20.109375" style="7" customWidth="1"/>
    <col min="8203" max="8203" width="13.33203125" style="7" customWidth="1"/>
    <col min="8204" max="8204" width="9.109375" style="7" customWidth="1"/>
    <col min="8205" max="8213" width="0" style="7" hidden="1" customWidth="1"/>
    <col min="8214" max="8214" width="10.5546875" style="7" customWidth="1"/>
    <col min="8215" max="8215" width="14" style="7" customWidth="1"/>
    <col min="8216" max="8216" width="10.5546875" style="7" customWidth="1"/>
    <col min="8217" max="8217" width="12.88671875" style="7" customWidth="1"/>
    <col min="8218" max="8218" width="9.44140625" style="7" customWidth="1"/>
    <col min="8219" max="8219" width="12.88671875" style="7" customWidth="1"/>
    <col min="8220" max="8220" width="14" style="7" customWidth="1"/>
    <col min="8221" max="8221" width="9.44140625" style="7" customWidth="1"/>
    <col min="8222" max="8222" width="12.88671875" style="7" customWidth="1"/>
    <col min="8223" max="8223" width="14" style="7" customWidth="1"/>
    <col min="8224" max="8235" width="9.109375" style="7" customWidth="1"/>
    <col min="8236" max="8257" width="0" style="7" hidden="1" customWidth="1"/>
    <col min="8258" max="8448" width="9.109375" style="7"/>
    <col min="8449" max="8449" width="7.109375" style="7" customWidth="1"/>
    <col min="8450" max="8450" width="1.44140625" style="7" customWidth="1"/>
    <col min="8451" max="8451" width="3.5546875" style="7" customWidth="1"/>
    <col min="8452" max="8452" width="3.6640625" style="7" customWidth="1"/>
    <col min="8453" max="8453" width="14.6640625" style="7" customWidth="1"/>
    <col min="8454" max="8454" width="64.33203125" style="7" customWidth="1"/>
    <col min="8455" max="8455" width="7.44140625" style="7" customWidth="1"/>
    <col min="8456" max="8456" width="9.5546875" style="7" customWidth="1"/>
    <col min="8457" max="8457" width="10.88671875" style="7" customWidth="1"/>
    <col min="8458" max="8458" width="20.109375" style="7" customWidth="1"/>
    <col min="8459" max="8459" width="13.33203125" style="7" customWidth="1"/>
    <col min="8460" max="8460" width="9.109375" style="7" customWidth="1"/>
    <col min="8461" max="8469" width="0" style="7" hidden="1" customWidth="1"/>
    <col min="8470" max="8470" width="10.5546875" style="7" customWidth="1"/>
    <col min="8471" max="8471" width="14" style="7" customWidth="1"/>
    <col min="8472" max="8472" width="10.5546875" style="7" customWidth="1"/>
    <col min="8473" max="8473" width="12.88671875" style="7" customWidth="1"/>
    <col min="8474" max="8474" width="9.44140625" style="7" customWidth="1"/>
    <col min="8475" max="8475" width="12.88671875" style="7" customWidth="1"/>
    <col min="8476" max="8476" width="14" style="7" customWidth="1"/>
    <col min="8477" max="8477" width="9.44140625" style="7" customWidth="1"/>
    <col min="8478" max="8478" width="12.88671875" style="7" customWidth="1"/>
    <col min="8479" max="8479" width="14" style="7" customWidth="1"/>
    <col min="8480" max="8491" width="9.109375" style="7" customWidth="1"/>
    <col min="8492" max="8513" width="0" style="7" hidden="1" customWidth="1"/>
    <col min="8514" max="8704" width="9.109375" style="7"/>
    <col min="8705" max="8705" width="7.109375" style="7" customWidth="1"/>
    <col min="8706" max="8706" width="1.44140625" style="7" customWidth="1"/>
    <col min="8707" max="8707" width="3.5546875" style="7" customWidth="1"/>
    <col min="8708" max="8708" width="3.6640625" style="7" customWidth="1"/>
    <col min="8709" max="8709" width="14.6640625" style="7" customWidth="1"/>
    <col min="8710" max="8710" width="64.33203125" style="7" customWidth="1"/>
    <col min="8711" max="8711" width="7.44140625" style="7" customWidth="1"/>
    <col min="8712" max="8712" width="9.5546875" style="7" customWidth="1"/>
    <col min="8713" max="8713" width="10.88671875" style="7" customWidth="1"/>
    <col min="8714" max="8714" width="20.109375" style="7" customWidth="1"/>
    <col min="8715" max="8715" width="13.33203125" style="7" customWidth="1"/>
    <col min="8716" max="8716" width="9.109375" style="7" customWidth="1"/>
    <col min="8717" max="8725" width="0" style="7" hidden="1" customWidth="1"/>
    <col min="8726" max="8726" width="10.5546875" style="7" customWidth="1"/>
    <col min="8727" max="8727" width="14" style="7" customWidth="1"/>
    <col min="8728" max="8728" width="10.5546875" style="7" customWidth="1"/>
    <col min="8729" max="8729" width="12.88671875" style="7" customWidth="1"/>
    <col min="8730" max="8730" width="9.44140625" style="7" customWidth="1"/>
    <col min="8731" max="8731" width="12.88671875" style="7" customWidth="1"/>
    <col min="8732" max="8732" width="14" style="7" customWidth="1"/>
    <col min="8733" max="8733" width="9.44140625" style="7" customWidth="1"/>
    <col min="8734" max="8734" width="12.88671875" style="7" customWidth="1"/>
    <col min="8735" max="8735" width="14" style="7" customWidth="1"/>
    <col min="8736" max="8747" width="9.109375" style="7" customWidth="1"/>
    <col min="8748" max="8769" width="0" style="7" hidden="1" customWidth="1"/>
    <col min="8770" max="8960" width="9.109375" style="7"/>
    <col min="8961" max="8961" width="7.109375" style="7" customWidth="1"/>
    <col min="8962" max="8962" width="1.44140625" style="7" customWidth="1"/>
    <col min="8963" max="8963" width="3.5546875" style="7" customWidth="1"/>
    <col min="8964" max="8964" width="3.6640625" style="7" customWidth="1"/>
    <col min="8965" max="8965" width="14.6640625" style="7" customWidth="1"/>
    <col min="8966" max="8966" width="64.33203125" style="7" customWidth="1"/>
    <col min="8967" max="8967" width="7.44140625" style="7" customWidth="1"/>
    <col min="8968" max="8968" width="9.5546875" style="7" customWidth="1"/>
    <col min="8969" max="8969" width="10.88671875" style="7" customWidth="1"/>
    <col min="8970" max="8970" width="20.109375" style="7" customWidth="1"/>
    <col min="8971" max="8971" width="13.33203125" style="7" customWidth="1"/>
    <col min="8972" max="8972" width="9.109375" style="7" customWidth="1"/>
    <col min="8973" max="8981" width="0" style="7" hidden="1" customWidth="1"/>
    <col min="8982" max="8982" width="10.5546875" style="7" customWidth="1"/>
    <col min="8983" max="8983" width="14" style="7" customWidth="1"/>
    <col min="8984" max="8984" width="10.5546875" style="7" customWidth="1"/>
    <col min="8985" max="8985" width="12.88671875" style="7" customWidth="1"/>
    <col min="8986" max="8986" width="9.44140625" style="7" customWidth="1"/>
    <col min="8987" max="8987" width="12.88671875" style="7" customWidth="1"/>
    <col min="8988" max="8988" width="14" style="7" customWidth="1"/>
    <col min="8989" max="8989" width="9.44140625" style="7" customWidth="1"/>
    <col min="8990" max="8990" width="12.88671875" style="7" customWidth="1"/>
    <col min="8991" max="8991" width="14" style="7" customWidth="1"/>
    <col min="8992" max="9003" width="9.109375" style="7" customWidth="1"/>
    <col min="9004" max="9025" width="0" style="7" hidden="1" customWidth="1"/>
    <col min="9026" max="9216" width="9.109375" style="7"/>
    <col min="9217" max="9217" width="7.109375" style="7" customWidth="1"/>
    <col min="9218" max="9218" width="1.44140625" style="7" customWidth="1"/>
    <col min="9219" max="9219" width="3.5546875" style="7" customWidth="1"/>
    <col min="9220" max="9220" width="3.6640625" style="7" customWidth="1"/>
    <col min="9221" max="9221" width="14.6640625" style="7" customWidth="1"/>
    <col min="9222" max="9222" width="64.33203125" style="7" customWidth="1"/>
    <col min="9223" max="9223" width="7.44140625" style="7" customWidth="1"/>
    <col min="9224" max="9224" width="9.5546875" style="7" customWidth="1"/>
    <col min="9225" max="9225" width="10.88671875" style="7" customWidth="1"/>
    <col min="9226" max="9226" width="20.109375" style="7" customWidth="1"/>
    <col min="9227" max="9227" width="13.33203125" style="7" customWidth="1"/>
    <col min="9228" max="9228" width="9.109375" style="7" customWidth="1"/>
    <col min="9229" max="9237" width="0" style="7" hidden="1" customWidth="1"/>
    <col min="9238" max="9238" width="10.5546875" style="7" customWidth="1"/>
    <col min="9239" max="9239" width="14" style="7" customWidth="1"/>
    <col min="9240" max="9240" width="10.5546875" style="7" customWidth="1"/>
    <col min="9241" max="9241" width="12.88671875" style="7" customWidth="1"/>
    <col min="9242" max="9242" width="9.44140625" style="7" customWidth="1"/>
    <col min="9243" max="9243" width="12.88671875" style="7" customWidth="1"/>
    <col min="9244" max="9244" width="14" style="7" customWidth="1"/>
    <col min="9245" max="9245" width="9.44140625" style="7" customWidth="1"/>
    <col min="9246" max="9246" width="12.88671875" style="7" customWidth="1"/>
    <col min="9247" max="9247" width="14" style="7" customWidth="1"/>
    <col min="9248" max="9259" width="9.109375" style="7" customWidth="1"/>
    <col min="9260" max="9281" width="0" style="7" hidden="1" customWidth="1"/>
    <col min="9282" max="9472" width="9.109375" style="7"/>
    <col min="9473" max="9473" width="7.109375" style="7" customWidth="1"/>
    <col min="9474" max="9474" width="1.44140625" style="7" customWidth="1"/>
    <col min="9475" max="9475" width="3.5546875" style="7" customWidth="1"/>
    <col min="9476" max="9476" width="3.6640625" style="7" customWidth="1"/>
    <col min="9477" max="9477" width="14.6640625" style="7" customWidth="1"/>
    <col min="9478" max="9478" width="64.33203125" style="7" customWidth="1"/>
    <col min="9479" max="9479" width="7.44140625" style="7" customWidth="1"/>
    <col min="9480" max="9480" width="9.5546875" style="7" customWidth="1"/>
    <col min="9481" max="9481" width="10.88671875" style="7" customWidth="1"/>
    <col min="9482" max="9482" width="20.109375" style="7" customWidth="1"/>
    <col min="9483" max="9483" width="13.33203125" style="7" customWidth="1"/>
    <col min="9484" max="9484" width="9.109375" style="7" customWidth="1"/>
    <col min="9485" max="9493" width="0" style="7" hidden="1" customWidth="1"/>
    <col min="9494" max="9494" width="10.5546875" style="7" customWidth="1"/>
    <col min="9495" max="9495" width="14" style="7" customWidth="1"/>
    <col min="9496" max="9496" width="10.5546875" style="7" customWidth="1"/>
    <col min="9497" max="9497" width="12.88671875" style="7" customWidth="1"/>
    <col min="9498" max="9498" width="9.44140625" style="7" customWidth="1"/>
    <col min="9499" max="9499" width="12.88671875" style="7" customWidth="1"/>
    <col min="9500" max="9500" width="14" style="7" customWidth="1"/>
    <col min="9501" max="9501" width="9.44140625" style="7" customWidth="1"/>
    <col min="9502" max="9502" width="12.88671875" style="7" customWidth="1"/>
    <col min="9503" max="9503" width="14" style="7" customWidth="1"/>
    <col min="9504" max="9515" width="9.109375" style="7" customWidth="1"/>
    <col min="9516" max="9537" width="0" style="7" hidden="1" customWidth="1"/>
    <col min="9538" max="9728" width="9.109375" style="7"/>
    <col min="9729" max="9729" width="7.109375" style="7" customWidth="1"/>
    <col min="9730" max="9730" width="1.44140625" style="7" customWidth="1"/>
    <col min="9731" max="9731" width="3.5546875" style="7" customWidth="1"/>
    <col min="9732" max="9732" width="3.6640625" style="7" customWidth="1"/>
    <col min="9733" max="9733" width="14.6640625" style="7" customWidth="1"/>
    <col min="9734" max="9734" width="64.33203125" style="7" customWidth="1"/>
    <col min="9735" max="9735" width="7.44140625" style="7" customWidth="1"/>
    <col min="9736" max="9736" width="9.5546875" style="7" customWidth="1"/>
    <col min="9737" max="9737" width="10.88671875" style="7" customWidth="1"/>
    <col min="9738" max="9738" width="20.109375" style="7" customWidth="1"/>
    <col min="9739" max="9739" width="13.33203125" style="7" customWidth="1"/>
    <col min="9740" max="9740" width="9.109375" style="7" customWidth="1"/>
    <col min="9741" max="9749" width="0" style="7" hidden="1" customWidth="1"/>
    <col min="9750" max="9750" width="10.5546875" style="7" customWidth="1"/>
    <col min="9751" max="9751" width="14" style="7" customWidth="1"/>
    <col min="9752" max="9752" width="10.5546875" style="7" customWidth="1"/>
    <col min="9753" max="9753" width="12.88671875" style="7" customWidth="1"/>
    <col min="9754" max="9754" width="9.44140625" style="7" customWidth="1"/>
    <col min="9755" max="9755" width="12.88671875" style="7" customWidth="1"/>
    <col min="9756" max="9756" width="14" style="7" customWidth="1"/>
    <col min="9757" max="9757" width="9.44140625" style="7" customWidth="1"/>
    <col min="9758" max="9758" width="12.88671875" style="7" customWidth="1"/>
    <col min="9759" max="9759" width="14" style="7" customWidth="1"/>
    <col min="9760" max="9771" width="9.109375" style="7" customWidth="1"/>
    <col min="9772" max="9793" width="0" style="7" hidden="1" customWidth="1"/>
    <col min="9794" max="9984" width="9.109375" style="7"/>
    <col min="9985" max="9985" width="7.109375" style="7" customWidth="1"/>
    <col min="9986" max="9986" width="1.44140625" style="7" customWidth="1"/>
    <col min="9987" max="9987" width="3.5546875" style="7" customWidth="1"/>
    <col min="9988" max="9988" width="3.6640625" style="7" customWidth="1"/>
    <col min="9989" max="9989" width="14.6640625" style="7" customWidth="1"/>
    <col min="9990" max="9990" width="64.33203125" style="7" customWidth="1"/>
    <col min="9991" max="9991" width="7.44140625" style="7" customWidth="1"/>
    <col min="9992" max="9992" width="9.5546875" style="7" customWidth="1"/>
    <col min="9993" max="9993" width="10.88671875" style="7" customWidth="1"/>
    <col min="9994" max="9994" width="20.109375" style="7" customWidth="1"/>
    <col min="9995" max="9995" width="13.33203125" style="7" customWidth="1"/>
    <col min="9996" max="9996" width="9.109375" style="7" customWidth="1"/>
    <col min="9997" max="10005" width="0" style="7" hidden="1" customWidth="1"/>
    <col min="10006" max="10006" width="10.5546875" style="7" customWidth="1"/>
    <col min="10007" max="10007" width="14" style="7" customWidth="1"/>
    <col min="10008" max="10008" width="10.5546875" style="7" customWidth="1"/>
    <col min="10009" max="10009" width="12.88671875" style="7" customWidth="1"/>
    <col min="10010" max="10010" width="9.44140625" style="7" customWidth="1"/>
    <col min="10011" max="10011" width="12.88671875" style="7" customWidth="1"/>
    <col min="10012" max="10012" width="14" style="7" customWidth="1"/>
    <col min="10013" max="10013" width="9.44140625" style="7" customWidth="1"/>
    <col min="10014" max="10014" width="12.88671875" style="7" customWidth="1"/>
    <col min="10015" max="10015" width="14" style="7" customWidth="1"/>
    <col min="10016" max="10027" width="9.109375" style="7" customWidth="1"/>
    <col min="10028" max="10049" width="0" style="7" hidden="1" customWidth="1"/>
    <col min="10050" max="10240" width="9.109375" style="7"/>
    <col min="10241" max="10241" width="7.109375" style="7" customWidth="1"/>
    <col min="10242" max="10242" width="1.44140625" style="7" customWidth="1"/>
    <col min="10243" max="10243" width="3.5546875" style="7" customWidth="1"/>
    <col min="10244" max="10244" width="3.6640625" style="7" customWidth="1"/>
    <col min="10245" max="10245" width="14.6640625" style="7" customWidth="1"/>
    <col min="10246" max="10246" width="64.33203125" style="7" customWidth="1"/>
    <col min="10247" max="10247" width="7.44140625" style="7" customWidth="1"/>
    <col min="10248" max="10248" width="9.5546875" style="7" customWidth="1"/>
    <col min="10249" max="10249" width="10.88671875" style="7" customWidth="1"/>
    <col min="10250" max="10250" width="20.109375" style="7" customWidth="1"/>
    <col min="10251" max="10251" width="13.33203125" style="7" customWidth="1"/>
    <col min="10252" max="10252" width="9.109375" style="7" customWidth="1"/>
    <col min="10253" max="10261" width="0" style="7" hidden="1" customWidth="1"/>
    <col min="10262" max="10262" width="10.5546875" style="7" customWidth="1"/>
    <col min="10263" max="10263" width="14" style="7" customWidth="1"/>
    <col min="10264" max="10264" width="10.5546875" style="7" customWidth="1"/>
    <col min="10265" max="10265" width="12.88671875" style="7" customWidth="1"/>
    <col min="10266" max="10266" width="9.44140625" style="7" customWidth="1"/>
    <col min="10267" max="10267" width="12.88671875" style="7" customWidth="1"/>
    <col min="10268" max="10268" width="14" style="7" customWidth="1"/>
    <col min="10269" max="10269" width="9.44140625" style="7" customWidth="1"/>
    <col min="10270" max="10270" width="12.88671875" style="7" customWidth="1"/>
    <col min="10271" max="10271" width="14" style="7" customWidth="1"/>
    <col min="10272" max="10283" width="9.109375" style="7" customWidth="1"/>
    <col min="10284" max="10305" width="0" style="7" hidden="1" customWidth="1"/>
    <col min="10306" max="10496" width="9.109375" style="7"/>
    <col min="10497" max="10497" width="7.109375" style="7" customWidth="1"/>
    <col min="10498" max="10498" width="1.44140625" style="7" customWidth="1"/>
    <col min="10499" max="10499" width="3.5546875" style="7" customWidth="1"/>
    <col min="10500" max="10500" width="3.6640625" style="7" customWidth="1"/>
    <col min="10501" max="10501" width="14.6640625" style="7" customWidth="1"/>
    <col min="10502" max="10502" width="64.33203125" style="7" customWidth="1"/>
    <col min="10503" max="10503" width="7.44140625" style="7" customWidth="1"/>
    <col min="10504" max="10504" width="9.5546875" style="7" customWidth="1"/>
    <col min="10505" max="10505" width="10.88671875" style="7" customWidth="1"/>
    <col min="10506" max="10506" width="20.109375" style="7" customWidth="1"/>
    <col min="10507" max="10507" width="13.33203125" style="7" customWidth="1"/>
    <col min="10508" max="10508" width="9.109375" style="7" customWidth="1"/>
    <col min="10509" max="10517" width="0" style="7" hidden="1" customWidth="1"/>
    <col min="10518" max="10518" width="10.5546875" style="7" customWidth="1"/>
    <col min="10519" max="10519" width="14" style="7" customWidth="1"/>
    <col min="10520" max="10520" width="10.5546875" style="7" customWidth="1"/>
    <col min="10521" max="10521" width="12.88671875" style="7" customWidth="1"/>
    <col min="10522" max="10522" width="9.44140625" style="7" customWidth="1"/>
    <col min="10523" max="10523" width="12.88671875" style="7" customWidth="1"/>
    <col min="10524" max="10524" width="14" style="7" customWidth="1"/>
    <col min="10525" max="10525" width="9.44140625" style="7" customWidth="1"/>
    <col min="10526" max="10526" width="12.88671875" style="7" customWidth="1"/>
    <col min="10527" max="10527" width="14" style="7" customWidth="1"/>
    <col min="10528" max="10539" width="9.109375" style="7" customWidth="1"/>
    <col min="10540" max="10561" width="0" style="7" hidden="1" customWidth="1"/>
    <col min="10562" max="10752" width="9.109375" style="7"/>
    <col min="10753" max="10753" width="7.109375" style="7" customWidth="1"/>
    <col min="10754" max="10754" width="1.44140625" style="7" customWidth="1"/>
    <col min="10755" max="10755" width="3.5546875" style="7" customWidth="1"/>
    <col min="10756" max="10756" width="3.6640625" style="7" customWidth="1"/>
    <col min="10757" max="10757" width="14.6640625" style="7" customWidth="1"/>
    <col min="10758" max="10758" width="64.33203125" style="7" customWidth="1"/>
    <col min="10759" max="10759" width="7.44140625" style="7" customWidth="1"/>
    <col min="10760" max="10760" width="9.5546875" style="7" customWidth="1"/>
    <col min="10761" max="10761" width="10.88671875" style="7" customWidth="1"/>
    <col min="10762" max="10762" width="20.109375" style="7" customWidth="1"/>
    <col min="10763" max="10763" width="13.33203125" style="7" customWidth="1"/>
    <col min="10764" max="10764" width="9.109375" style="7" customWidth="1"/>
    <col min="10765" max="10773" width="0" style="7" hidden="1" customWidth="1"/>
    <col min="10774" max="10774" width="10.5546875" style="7" customWidth="1"/>
    <col min="10775" max="10775" width="14" style="7" customWidth="1"/>
    <col min="10776" max="10776" width="10.5546875" style="7" customWidth="1"/>
    <col min="10777" max="10777" width="12.88671875" style="7" customWidth="1"/>
    <col min="10778" max="10778" width="9.44140625" style="7" customWidth="1"/>
    <col min="10779" max="10779" width="12.88671875" style="7" customWidth="1"/>
    <col min="10780" max="10780" width="14" style="7" customWidth="1"/>
    <col min="10781" max="10781" width="9.44140625" style="7" customWidth="1"/>
    <col min="10782" max="10782" width="12.88671875" style="7" customWidth="1"/>
    <col min="10783" max="10783" width="14" style="7" customWidth="1"/>
    <col min="10784" max="10795" width="9.109375" style="7" customWidth="1"/>
    <col min="10796" max="10817" width="0" style="7" hidden="1" customWidth="1"/>
    <col min="10818" max="11008" width="9.109375" style="7"/>
    <col min="11009" max="11009" width="7.109375" style="7" customWidth="1"/>
    <col min="11010" max="11010" width="1.44140625" style="7" customWidth="1"/>
    <col min="11011" max="11011" width="3.5546875" style="7" customWidth="1"/>
    <col min="11012" max="11012" width="3.6640625" style="7" customWidth="1"/>
    <col min="11013" max="11013" width="14.6640625" style="7" customWidth="1"/>
    <col min="11014" max="11014" width="64.33203125" style="7" customWidth="1"/>
    <col min="11015" max="11015" width="7.44140625" style="7" customWidth="1"/>
    <col min="11016" max="11016" width="9.5546875" style="7" customWidth="1"/>
    <col min="11017" max="11017" width="10.88671875" style="7" customWidth="1"/>
    <col min="11018" max="11018" width="20.109375" style="7" customWidth="1"/>
    <col min="11019" max="11019" width="13.33203125" style="7" customWidth="1"/>
    <col min="11020" max="11020" width="9.109375" style="7" customWidth="1"/>
    <col min="11021" max="11029" width="0" style="7" hidden="1" customWidth="1"/>
    <col min="11030" max="11030" width="10.5546875" style="7" customWidth="1"/>
    <col min="11031" max="11031" width="14" style="7" customWidth="1"/>
    <col min="11032" max="11032" width="10.5546875" style="7" customWidth="1"/>
    <col min="11033" max="11033" width="12.88671875" style="7" customWidth="1"/>
    <col min="11034" max="11034" width="9.44140625" style="7" customWidth="1"/>
    <col min="11035" max="11035" width="12.88671875" style="7" customWidth="1"/>
    <col min="11036" max="11036" width="14" style="7" customWidth="1"/>
    <col min="11037" max="11037" width="9.44140625" style="7" customWidth="1"/>
    <col min="11038" max="11038" width="12.88671875" style="7" customWidth="1"/>
    <col min="11039" max="11039" width="14" style="7" customWidth="1"/>
    <col min="11040" max="11051" width="9.109375" style="7" customWidth="1"/>
    <col min="11052" max="11073" width="0" style="7" hidden="1" customWidth="1"/>
    <col min="11074" max="11264" width="9.109375" style="7"/>
    <col min="11265" max="11265" width="7.109375" style="7" customWidth="1"/>
    <col min="11266" max="11266" width="1.44140625" style="7" customWidth="1"/>
    <col min="11267" max="11267" width="3.5546875" style="7" customWidth="1"/>
    <col min="11268" max="11268" width="3.6640625" style="7" customWidth="1"/>
    <col min="11269" max="11269" width="14.6640625" style="7" customWidth="1"/>
    <col min="11270" max="11270" width="64.33203125" style="7" customWidth="1"/>
    <col min="11271" max="11271" width="7.44140625" style="7" customWidth="1"/>
    <col min="11272" max="11272" width="9.5546875" style="7" customWidth="1"/>
    <col min="11273" max="11273" width="10.88671875" style="7" customWidth="1"/>
    <col min="11274" max="11274" width="20.109375" style="7" customWidth="1"/>
    <col min="11275" max="11275" width="13.33203125" style="7" customWidth="1"/>
    <col min="11276" max="11276" width="9.109375" style="7" customWidth="1"/>
    <col min="11277" max="11285" width="0" style="7" hidden="1" customWidth="1"/>
    <col min="11286" max="11286" width="10.5546875" style="7" customWidth="1"/>
    <col min="11287" max="11287" width="14" style="7" customWidth="1"/>
    <col min="11288" max="11288" width="10.5546875" style="7" customWidth="1"/>
    <col min="11289" max="11289" width="12.88671875" style="7" customWidth="1"/>
    <col min="11290" max="11290" width="9.44140625" style="7" customWidth="1"/>
    <col min="11291" max="11291" width="12.88671875" style="7" customWidth="1"/>
    <col min="11292" max="11292" width="14" style="7" customWidth="1"/>
    <col min="11293" max="11293" width="9.44140625" style="7" customWidth="1"/>
    <col min="11294" max="11294" width="12.88671875" style="7" customWidth="1"/>
    <col min="11295" max="11295" width="14" style="7" customWidth="1"/>
    <col min="11296" max="11307" width="9.109375" style="7" customWidth="1"/>
    <col min="11308" max="11329" width="0" style="7" hidden="1" customWidth="1"/>
    <col min="11330" max="11520" width="9.109375" style="7"/>
    <col min="11521" max="11521" width="7.109375" style="7" customWidth="1"/>
    <col min="11522" max="11522" width="1.44140625" style="7" customWidth="1"/>
    <col min="11523" max="11523" width="3.5546875" style="7" customWidth="1"/>
    <col min="11524" max="11524" width="3.6640625" style="7" customWidth="1"/>
    <col min="11525" max="11525" width="14.6640625" style="7" customWidth="1"/>
    <col min="11526" max="11526" width="64.33203125" style="7" customWidth="1"/>
    <col min="11527" max="11527" width="7.44140625" style="7" customWidth="1"/>
    <col min="11528" max="11528" width="9.5546875" style="7" customWidth="1"/>
    <col min="11529" max="11529" width="10.88671875" style="7" customWidth="1"/>
    <col min="11530" max="11530" width="20.109375" style="7" customWidth="1"/>
    <col min="11531" max="11531" width="13.33203125" style="7" customWidth="1"/>
    <col min="11532" max="11532" width="9.109375" style="7" customWidth="1"/>
    <col min="11533" max="11541" width="0" style="7" hidden="1" customWidth="1"/>
    <col min="11542" max="11542" width="10.5546875" style="7" customWidth="1"/>
    <col min="11543" max="11543" width="14" style="7" customWidth="1"/>
    <col min="11544" max="11544" width="10.5546875" style="7" customWidth="1"/>
    <col min="11545" max="11545" width="12.88671875" style="7" customWidth="1"/>
    <col min="11546" max="11546" width="9.44140625" style="7" customWidth="1"/>
    <col min="11547" max="11547" width="12.88671875" style="7" customWidth="1"/>
    <col min="11548" max="11548" width="14" style="7" customWidth="1"/>
    <col min="11549" max="11549" width="9.44140625" style="7" customWidth="1"/>
    <col min="11550" max="11550" width="12.88671875" style="7" customWidth="1"/>
    <col min="11551" max="11551" width="14" style="7" customWidth="1"/>
    <col min="11552" max="11563" width="9.109375" style="7" customWidth="1"/>
    <col min="11564" max="11585" width="0" style="7" hidden="1" customWidth="1"/>
    <col min="11586" max="11776" width="9.109375" style="7"/>
    <col min="11777" max="11777" width="7.109375" style="7" customWidth="1"/>
    <col min="11778" max="11778" width="1.44140625" style="7" customWidth="1"/>
    <col min="11779" max="11779" width="3.5546875" style="7" customWidth="1"/>
    <col min="11780" max="11780" width="3.6640625" style="7" customWidth="1"/>
    <col min="11781" max="11781" width="14.6640625" style="7" customWidth="1"/>
    <col min="11782" max="11782" width="64.33203125" style="7" customWidth="1"/>
    <col min="11783" max="11783" width="7.44140625" style="7" customWidth="1"/>
    <col min="11784" max="11784" width="9.5546875" style="7" customWidth="1"/>
    <col min="11785" max="11785" width="10.88671875" style="7" customWidth="1"/>
    <col min="11786" max="11786" width="20.109375" style="7" customWidth="1"/>
    <col min="11787" max="11787" width="13.33203125" style="7" customWidth="1"/>
    <col min="11788" max="11788" width="9.109375" style="7" customWidth="1"/>
    <col min="11789" max="11797" width="0" style="7" hidden="1" customWidth="1"/>
    <col min="11798" max="11798" width="10.5546875" style="7" customWidth="1"/>
    <col min="11799" max="11799" width="14" style="7" customWidth="1"/>
    <col min="11800" max="11800" width="10.5546875" style="7" customWidth="1"/>
    <col min="11801" max="11801" width="12.88671875" style="7" customWidth="1"/>
    <col min="11802" max="11802" width="9.44140625" style="7" customWidth="1"/>
    <col min="11803" max="11803" width="12.88671875" style="7" customWidth="1"/>
    <col min="11804" max="11804" width="14" style="7" customWidth="1"/>
    <col min="11805" max="11805" width="9.44140625" style="7" customWidth="1"/>
    <col min="11806" max="11806" width="12.88671875" style="7" customWidth="1"/>
    <col min="11807" max="11807" width="14" style="7" customWidth="1"/>
    <col min="11808" max="11819" width="9.109375" style="7" customWidth="1"/>
    <col min="11820" max="11841" width="0" style="7" hidden="1" customWidth="1"/>
    <col min="11842" max="12032" width="9.109375" style="7"/>
    <col min="12033" max="12033" width="7.109375" style="7" customWidth="1"/>
    <col min="12034" max="12034" width="1.44140625" style="7" customWidth="1"/>
    <col min="12035" max="12035" width="3.5546875" style="7" customWidth="1"/>
    <col min="12036" max="12036" width="3.6640625" style="7" customWidth="1"/>
    <col min="12037" max="12037" width="14.6640625" style="7" customWidth="1"/>
    <col min="12038" max="12038" width="64.33203125" style="7" customWidth="1"/>
    <col min="12039" max="12039" width="7.44140625" style="7" customWidth="1"/>
    <col min="12040" max="12040" width="9.5546875" style="7" customWidth="1"/>
    <col min="12041" max="12041" width="10.88671875" style="7" customWidth="1"/>
    <col min="12042" max="12042" width="20.109375" style="7" customWidth="1"/>
    <col min="12043" max="12043" width="13.33203125" style="7" customWidth="1"/>
    <col min="12044" max="12044" width="9.109375" style="7" customWidth="1"/>
    <col min="12045" max="12053" width="0" style="7" hidden="1" customWidth="1"/>
    <col min="12054" max="12054" width="10.5546875" style="7" customWidth="1"/>
    <col min="12055" max="12055" width="14" style="7" customWidth="1"/>
    <col min="12056" max="12056" width="10.5546875" style="7" customWidth="1"/>
    <col min="12057" max="12057" width="12.88671875" style="7" customWidth="1"/>
    <col min="12058" max="12058" width="9.44140625" style="7" customWidth="1"/>
    <col min="12059" max="12059" width="12.88671875" style="7" customWidth="1"/>
    <col min="12060" max="12060" width="14" style="7" customWidth="1"/>
    <col min="12061" max="12061" width="9.44140625" style="7" customWidth="1"/>
    <col min="12062" max="12062" width="12.88671875" style="7" customWidth="1"/>
    <col min="12063" max="12063" width="14" style="7" customWidth="1"/>
    <col min="12064" max="12075" width="9.109375" style="7" customWidth="1"/>
    <col min="12076" max="12097" width="0" style="7" hidden="1" customWidth="1"/>
    <col min="12098" max="12288" width="9.109375" style="7"/>
    <col min="12289" max="12289" width="7.109375" style="7" customWidth="1"/>
    <col min="12290" max="12290" width="1.44140625" style="7" customWidth="1"/>
    <col min="12291" max="12291" width="3.5546875" style="7" customWidth="1"/>
    <col min="12292" max="12292" width="3.6640625" style="7" customWidth="1"/>
    <col min="12293" max="12293" width="14.6640625" style="7" customWidth="1"/>
    <col min="12294" max="12294" width="64.33203125" style="7" customWidth="1"/>
    <col min="12295" max="12295" width="7.44140625" style="7" customWidth="1"/>
    <col min="12296" max="12296" width="9.5546875" style="7" customWidth="1"/>
    <col min="12297" max="12297" width="10.88671875" style="7" customWidth="1"/>
    <col min="12298" max="12298" width="20.109375" style="7" customWidth="1"/>
    <col min="12299" max="12299" width="13.33203125" style="7" customWidth="1"/>
    <col min="12300" max="12300" width="9.109375" style="7" customWidth="1"/>
    <col min="12301" max="12309" width="0" style="7" hidden="1" customWidth="1"/>
    <col min="12310" max="12310" width="10.5546875" style="7" customWidth="1"/>
    <col min="12311" max="12311" width="14" style="7" customWidth="1"/>
    <col min="12312" max="12312" width="10.5546875" style="7" customWidth="1"/>
    <col min="12313" max="12313" width="12.88671875" style="7" customWidth="1"/>
    <col min="12314" max="12314" width="9.44140625" style="7" customWidth="1"/>
    <col min="12315" max="12315" width="12.88671875" style="7" customWidth="1"/>
    <col min="12316" max="12316" width="14" style="7" customWidth="1"/>
    <col min="12317" max="12317" width="9.44140625" style="7" customWidth="1"/>
    <col min="12318" max="12318" width="12.88671875" style="7" customWidth="1"/>
    <col min="12319" max="12319" width="14" style="7" customWidth="1"/>
    <col min="12320" max="12331" width="9.109375" style="7" customWidth="1"/>
    <col min="12332" max="12353" width="0" style="7" hidden="1" customWidth="1"/>
    <col min="12354" max="12544" width="9.109375" style="7"/>
    <col min="12545" max="12545" width="7.109375" style="7" customWidth="1"/>
    <col min="12546" max="12546" width="1.44140625" style="7" customWidth="1"/>
    <col min="12547" max="12547" width="3.5546875" style="7" customWidth="1"/>
    <col min="12548" max="12548" width="3.6640625" style="7" customWidth="1"/>
    <col min="12549" max="12549" width="14.6640625" style="7" customWidth="1"/>
    <col min="12550" max="12550" width="64.33203125" style="7" customWidth="1"/>
    <col min="12551" max="12551" width="7.44140625" style="7" customWidth="1"/>
    <col min="12552" max="12552" width="9.5546875" style="7" customWidth="1"/>
    <col min="12553" max="12553" width="10.88671875" style="7" customWidth="1"/>
    <col min="12554" max="12554" width="20.109375" style="7" customWidth="1"/>
    <col min="12555" max="12555" width="13.33203125" style="7" customWidth="1"/>
    <col min="12556" max="12556" width="9.109375" style="7" customWidth="1"/>
    <col min="12557" max="12565" width="0" style="7" hidden="1" customWidth="1"/>
    <col min="12566" max="12566" width="10.5546875" style="7" customWidth="1"/>
    <col min="12567" max="12567" width="14" style="7" customWidth="1"/>
    <col min="12568" max="12568" width="10.5546875" style="7" customWidth="1"/>
    <col min="12569" max="12569" width="12.88671875" style="7" customWidth="1"/>
    <col min="12570" max="12570" width="9.44140625" style="7" customWidth="1"/>
    <col min="12571" max="12571" width="12.88671875" style="7" customWidth="1"/>
    <col min="12572" max="12572" width="14" style="7" customWidth="1"/>
    <col min="12573" max="12573" width="9.44140625" style="7" customWidth="1"/>
    <col min="12574" max="12574" width="12.88671875" style="7" customWidth="1"/>
    <col min="12575" max="12575" width="14" style="7" customWidth="1"/>
    <col min="12576" max="12587" width="9.109375" style="7" customWidth="1"/>
    <col min="12588" max="12609" width="0" style="7" hidden="1" customWidth="1"/>
    <col min="12610" max="12800" width="9.109375" style="7"/>
    <col min="12801" max="12801" width="7.109375" style="7" customWidth="1"/>
    <col min="12802" max="12802" width="1.44140625" style="7" customWidth="1"/>
    <col min="12803" max="12803" width="3.5546875" style="7" customWidth="1"/>
    <col min="12804" max="12804" width="3.6640625" style="7" customWidth="1"/>
    <col min="12805" max="12805" width="14.6640625" style="7" customWidth="1"/>
    <col min="12806" max="12806" width="64.33203125" style="7" customWidth="1"/>
    <col min="12807" max="12807" width="7.44140625" style="7" customWidth="1"/>
    <col min="12808" max="12808" width="9.5546875" style="7" customWidth="1"/>
    <col min="12809" max="12809" width="10.88671875" style="7" customWidth="1"/>
    <col min="12810" max="12810" width="20.109375" style="7" customWidth="1"/>
    <col min="12811" max="12811" width="13.33203125" style="7" customWidth="1"/>
    <col min="12812" max="12812" width="9.109375" style="7" customWidth="1"/>
    <col min="12813" max="12821" width="0" style="7" hidden="1" customWidth="1"/>
    <col min="12822" max="12822" width="10.5546875" style="7" customWidth="1"/>
    <col min="12823" max="12823" width="14" style="7" customWidth="1"/>
    <col min="12824" max="12824" width="10.5546875" style="7" customWidth="1"/>
    <col min="12825" max="12825" width="12.88671875" style="7" customWidth="1"/>
    <col min="12826" max="12826" width="9.44140625" style="7" customWidth="1"/>
    <col min="12827" max="12827" width="12.88671875" style="7" customWidth="1"/>
    <col min="12828" max="12828" width="14" style="7" customWidth="1"/>
    <col min="12829" max="12829" width="9.44140625" style="7" customWidth="1"/>
    <col min="12830" max="12830" width="12.88671875" style="7" customWidth="1"/>
    <col min="12831" max="12831" width="14" style="7" customWidth="1"/>
    <col min="12832" max="12843" width="9.109375" style="7" customWidth="1"/>
    <col min="12844" max="12865" width="0" style="7" hidden="1" customWidth="1"/>
    <col min="12866" max="13056" width="9.109375" style="7"/>
    <col min="13057" max="13057" width="7.109375" style="7" customWidth="1"/>
    <col min="13058" max="13058" width="1.44140625" style="7" customWidth="1"/>
    <col min="13059" max="13059" width="3.5546875" style="7" customWidth="1"/>
    <col min="13060" max="13060" width="3.6640625" style="7" customWidth="1"/>
    <col min="13061" max="13061" width="14.6640625" style="7" customWidth="1"/>
    <col min="13062" max="13062" width="64.33203125" style="7" customWidth="1"/>
    <col min="13063" max="13063" width="7.44140625" style="7" customWidth="1"/>
    <col min="13064" max="13064" width="9.5546875" style="7" customWidth="1"/>
    <col min="13065" max="13065" width="10.88671875" style="7" customWidth="1"/>
    <col min="13066" max="13066" width="20.109375" style="7" customWidth="1"/>
    <col min="13067" max="13067" width="13.33203125" style="7" customWidth="1"/>
    <col min="13068" max="13068" width="9.109375" style="7" customWidth="1"/>
    <col min="13069" max="13077" width="0" style="7" hidden="1" customWidth="1"/>
    <col min="13078" max="13078" width="10.5546875" style="7" customWidth="1"/>
    <col min="13079" max="13079" width="14" style="7" customWidth="1"/>
    <col min="13080" max="13080" width="10.5546875" style="7" customWidth="1"/>
    <col min="13081" max="13081" width="12.88671875" style="7" customWidth="1"/>
    <col min="13082" max="13082" width="9.44140625" style="7" customWidth="1"/>
    <col min="13083" max="13083" width="12.88671875" style="7" customWidth="1"/>
    <col min="13084" max="13084" width="14" style="7" customWidth="1"/>
    <col min="13085" max="13085" width="9.44140625" style="7" customWidth="1"/>
    <col min="13086" max="13086" width="12.88671875" style="7" customWidth="1"/>
    <col min="13087" max="13087" width="14" style="7" customWidth="1"/>
    <col min="13088" max="13099" width="9.109375" style="7" customWidth="1"/>
    <col min="13100" max="13121" width="0" style="7" hidden="1" customWidth="1"/>
    <col min="13122" max="13312" width="9.109375" style="7"/>
    <col min="13313" max="13313" width="7.109375" style="7" customWidth="1"/>
    <col min="13314" max="13314" width="1.44140625" style="7" customWidth="1"/>
    <col min="13315" max="13315" width="3.5546875" style="7" customWidth="1"/>
    <col min="13316" max="13316" width="3.6640625" style="7" customWidth="1"/>
    <col min="13317" max="13317" width="14.6640625" style="7" customWidth="1"/>
    <col min="13318" max="13318" width="64.33203125" style="7" customWidth="1"/>
    <col min="13319" max="13319" width="7.44140625" style="7" customWidth="1"/>
    <col min="13320" max="13320" width="9.5546875" style="7" customWidth="1"/>
    <col min="13321" max="13321" width="10.88671875" style="7" customWidth="1"/>
    <col min="13322" max="13322" width="20.109375" style="7" customWidth="1"/>
    <col min="13323" max="13323" width="13.33203125" style="7" customWidth="1"/>
    <col min="13324" max="13324" width="9.109375" style="7" customWidth="1"/>
    <col min="13325" max="13333" width="0" style="7" hidden="1" customWidth="1"/>
    <col min="13334" max="13334" width="10.5546875" style="7" customWidth="1"/>
    <col min="13335" max="13335" width="14" style="7" customWidth="1"/>
    <col min="13336" max="13336" width="10.5546875" style="7" customWidth="1"/>
    <col min="13337" max="13337" width="12.88671875" style="7" customWidth="1"/>
    <col min="13338" max="13338" width="9.44140625" style="7" customWidth="1"/>
    <col min="13339" max="13339" width="12.88671875" style="7" customWidth="1"/>
    <col min="13340" max="13340" width="14" style="7" customWidth="1"/>
    <col min="13341" max="13341" width="9.44140625" style="7" customWidth="1"/>
    <col min="13342" max="13342" width="12.88671875" style="7" customWidth="1"/>
    <col min="13343" max="13343" width="14" style="7" customWidth="1"/>
    <col min="13344" max="13355" width="9.109375" style="7" customWidth="1"/>
    <col min="13356" max="13377" width="0" style="7" hidden="1" customWidth="1"/>
    <col min="13378" max="13568" width="9.109375" style="7"/>
    <col min="13569" max="13569" width="7.109375" style="7" customWidth="1"/>
    <col min="13570" max="13570" width="1.44140625" style="7" customWidth="1"/>
    <col min="13571" max="13571" width="3.5546875" style="7" customWidth="1"/>
    <col min="13572" max="13572" width="3.6640625" style="7" customWidth="1"/>
    <col min="13573" max="13573" width="14.6640625" style="7" customWidth="1"/>
    <col min="13574" max="13574" width="64.33203125" style="7" customWidth="1"/>
    <col min="13575" max="13575" width="7.44140625" style="7" customWidth="1"/>
    <col min="13576" max="13576" width="9.5546875" style="7" customWidth="1"/>
    <col min="13577" max="13577" width="10.88671875" style="7" customWidth="1"/>
    <col min="13578" max="13578" width="20.109375" style="7" customWidth="1"/>
    <col min="13579" max="13579" width="13.33203125" style="7" customWidth="1"/>
    <col min="13580" max="13580" width="9.109375" style="7" customWidth="1"/>
    <col min="13581" max="13589" width="0" style="7" hidden="1" customWidth="1"/>
    <col min="13590" max="13590" width="10.5546875" style="7" customWidth="1"/>
    <col min="13591" max="13591" width="14" style="7" customWidth="1"/>
    <col min="13592" max="13592" width="10.5546875" style="7" customWidth="1"/>
    <col min="13593" max="13593" width="12.88671875" style="7" customWidth="1"/>
    <col min="13594" max="13594" width="9.44140625" style="7" customWidth="1"/>
    <col min="13595" max="13595" width="12.88671875" style="7" customWidth="1"/>
    <col min="13596" max="13596" width="14" style="7" customWidth="1"/>
    <col min="13597" max="13597" width="9.44140625" style="7" customWidth="1"/>
    <col min="13598" max="13598" width="12.88671875" style="7" customWidth="1"/>
    <col min="13599" max="13599" width="14" style="7" customWidth="1"/>
    <col min="13600" max="13611" width="9.109375" style="7" customWidth="1"/>
    <col min="13612" max="13633" width="0" style="7" hidden="1" customWidth="1"/>
    <col min="13634" max="13824" width="9.109375" style="7"/>
    <col min="13825" max="13825" width="7.109375" style="7" customWidth="1"/>
    <col min="13826" max="13826" width="1.44140625" style="7" customWidth="1"/>
    <col min="13827" max="13827" width="3.5546875" style="7" customWidth="1"/>
    <col min="13828" max="13828" width="3.6640625" style="7" customWidth="1"/>
    <col min="13829" max="13829" width="14.6640625" style="7" customWidth="1"/>
    <col min="13830" max="13830" width="64.33203125" style="7" customWidth="1"/>
    <col min="13831" max="13831" width="7.44140625" style="7" customWidth="1"/>
    <col min="13832" max="13832" width="9.5546875" style="7" customWidth="1"/>
    <col min="13833" max="13833" width="10.88671875" style="7" customWidth="1"/>
    <col min="13834" max="13834" width="20.109375" style="7" customWidth="1"/>
    <col min="13835" max="13835" width="13.33203125" style="7" customWidth="1"/>
    <col min="13836" max="13836" width="9.109375" style="7" customWidth="1"/>
    <col min="13837" max="13845" width="0" style="7" hidden="1" customWidth="1"/>
    <col min="13846" max="13846" width="10.5546875" style="7" customWidth="1"/>
    <col min="13847" max="13847" width="14" style="7" customWidth="1"/>
    <col min="13848" max="13848" width="10.5546875" style="7" customWidth="1"/>
    <col min="13849" max="13849" width="12.88671875" style="7" customWidth="1"/>
    <col min="13850" max="13850" width="9.44140625" style="7" customWidth="1"/>
    <col min="13851" max="13851" width="12.88671875" style="7" customWidth="1"/>
    <col min="13852" max="13852" width="14" style="7" customWidth="1"/>
    <col min="13853" max="13853" width="9.44140625" style="7" customWidth="1"/>
    <col min="13854" max="13854" width="12.88671875" style="7" customWidth="1"/>
    <col min="13855" max="13855" width="14" style="7" customWidth="1"/>
    <col min="13856" max="13867" width="9.109375" style="7" customWidth="1"/>
    <col min="13868" max="13889" width="0" style="7" hidden="1" customWidth="1"/>
    <col min="13890" max="14080" width="9.109375" style="7"/>
    <col min="14081" max="14081" width="7.109375" style="7" customWidth="1"/>
    <col min="14082" max="14082" width="1.44140625" style="7" customWidth="1"/>
    <col min="14083" max="14083" width="3.5546875" style="7" customWidth="1"/>
    <col min="14084" max="14084" width="3.6640625" style="7" customWidth="1"/>
    <col min="14085" max="14085" width="14.6640625" style="7" customWidth="1"/>
    <col min="14086" max="14086" width="64.33203125" style="7" customWidth="1"/>
    <col min="14087" max="14087" width="7.44140625" style="7" customWidth="1"/>
    <col min="14088" max="14088" width="9.5546875" style="7" customWidth="1"/>
    <col min="14089" max="14089" width="10.88671875" style="7" customWidth="1"/>
    <col min="14090" max="14090" width="20.109375" style="7" customWidth="1"/>
    <col min="14091" max="14091" width="13.33203125" style="7" customWidth="1"/>
    <col min="14092" max="14092" width="9.109375" style="7" customWidth="1"/>
    <col min="14093" max="14101" width="0" style="7" hidden="1" customWidth="1"/>
    <col min="14102" max="14102" width="10.5546875" style="7" customWidth="1"/>
    <col min="14103" max="14103" width="14" style="7" customWidth="1"/>
    <col min="14104" max="14104" width="10.5546875" style="7" customWidth="1"/>
    <col min="14105" max="14105" width="12.88671875" style="7" customWidth="1"/>
    <col min="14106" max="14106" width="9.44140625" style="7" customWidth="1"/>
    <col min="14107" max="14107" width="12.88671875" style="7" customWidth="1"/>
    <col min="14108" max="14108" width="14" style="7" customWidth="1"/>
    <col min="14109" max="14109" width="9.44140625" style="7" customWidth="1"/>
    <col min="14110" max="14110" width="12.88671875" style="7" customWidth="1"/>
    <col min="14111" max="14111" width="14" style="7" customWidth="1"/>
    <col min="14112" max="14123" width="9.109375" style="7" customWidth="1"/>
    <col min="14124" max="14145" width="0" style="7" hidden="1" customWidth="1"/>
    <col min="14146" max="14336" width="9.109375" style="7"/>
    <col min="14337" max="14337" width="7.109375" style="7" customWidth="1"/>
    <col min="14338" max="14338" width="1.44140625" style="7" customWidth="1"/>
    <col min="14339" max="14339" width="3.5546875" style="7" customWidth="1"/>
    <col min="14340" max="14340" width="3.6640625" style="7" customWidth="1"/>
    <col min="14341" max="14341" width="14.6640625" style="7" customWidth="1"/>
    <col min="14342" max="14342" width="64.33203125" style="7" customWidth="1"/>
    <col min="14343" max="14343" width="7.44140625" style="7" customWidth="1"/>
    <col min="14344" max="14344" width="9.5546875" style="7" customWidth="1"/>
    <col min="14345" max="14345" width="10.88671875" style="7" customWidth="1"/>
    <col min="14346" max="14346" width="20.109375" style="7" customWidth="1"/>
    <col min="14347" max="14347" width="13.33203125" style="7" customWidth="1"/>
    <col min="14348" max="14348" width="9.109375" style="7" customWidth="1"/>
    <col min="14349" max="14357" width="0" style="7" hidden="1" customWidth="1"/>
    <col min="14358" max="14358" width="10.5546875" style="7" customWidth="1"/>
    <col min="14359" max="14359" width="14" style="7" customWidth="1"/>
    <col min="14360" max="14360" width="10.5546875" style="7" customWidth="1"/>
    <col min="14361" max="14361" width="12.88671875" style="7" customWidth="1"/>
    <col min="14362" max="14362" width="9.44140625" style="7" customWidth="1"/>
    <col min="14363" max="14363" width="12.88671875" style="7" customWidth="1"/>
    <col min="14364" max="14364" width="14" style="7" customWidth="1"/>
    <col min="14365" max="14365" width="9.44140625" style="7" customWidth="1"/>
    <col min="14366" max="14366" width="12.88671875" style="7" customWidth="1"/>
    <col min="14367" max="14367" width="14" style="7" customWidth="1"/>
    <col min="14368" max="14379" width="9.109375" style="7" customWidth="1"/>
    <col min="14380" max="14401" width="0" style="7" hidden="1" customWidth="1"/>
    <col min="14402" max="14592" width="9.109375" style="7"/>
    <col min="14593" max="14593" width="7.109375" style="7" customWidth="1"/>
    <col min="14594" max="14594" width="1.44140625" style="7" customWidth="1"/>
    <col min="14595" max="14595" width="3.5546875" style="7" customWidth="1"/>
    <col min="14596" max="14596" width="3.6640625" style="7" customWidth="1"/>
    <col min="14597" max="14597" width="14.6640625" style="7" customWidth="1"/>
    <col min="14598" max="14598" width="64.33203125" style="7" customWidth="1"/>
    <col min="14599" max="14599" width="7.44140625" style="7" customWidth="1"/>
    <col min="14600" max="14600" width="9.5546875" style="7" customWidth="1"/>
    <col min="14601" max="14601" width="10.88671875" style="7" customWidth="1"/>
    <col min="14602" max="14602" width="20.109375" style="7" customWidth="1"/>
    <col min="14603" max="14603" width="13.33203125" style="7" customWidth="1"/>
    <col min="14604" max="14604" width="9.109375" style="7" customWidth="1"/>
    <col min="14605" max="14613" width="0" style="7" hidden="1" customWidth="1"/>
    <col min="14614" max="14614" width="10.5546875" style="7" customWidth="1"/>
    <col min="14615" max="14615" width="14" style="7" customWidth="1"/>
    <col min="14616" max="14616" width="10.5546875" style="7" customWidth="1"/>
    <col min="14617" max="14617" width="12.88671875" style="7" customWidth="1"/>
    <col min="14618" max="14618" width="9.44140625" style="7" customWidth="1"/>
    <col min="14619" max="14619" width="12.88671875" style="7" customWidth="1"/>
    <col min="14620" max="14620" width="14" style="7" customWidth="1"/>
    <col min="14621" max="14621" width="9.44140625" style="7" customWidth="1"/>
    <col min="14622" max="14622" width="12.88671875" style="7" customWidth="1"/>
    <col min="14623" max="14623" width="14" style="7" customWidth="1"/>
    <col min="14624" max="14635" width="9.109375" style="7" customWidth="1"/>
    <col min="14636" max="14657" width="0" style="7" hidden="1" customWidth="1"/>
    <col min="14658" max="14848" width="9.109375" style="7"/>
    <col min="14849" max="14849" width="7.109375" style="7" customWidth="1"/>
    <col min="14850" max="14850" width="1.44140625" style="7" customWidth="1"/>
    <col min="14851" max="14851" width="3.5546875" style="7" customWidth="1"/>
    <col min="14852" max="14852" width="3.6640625" style="7" customWidth="1"/>
    <col min="14853" max="14853" width="14.6640625" style="7" customWidth="1"/>
    <col min="14854" max="14854" width="64.33203125" style="7" customWidth="1"/>
    <col min="14855" max="14855" width="7.44140625" style="7" customWidth="1"/>
    <col min="14856" max="14856" width="9.5546875" style="7" customWidth="1"/>
    <col min="14857" max="14857" width="10.88671875" style="7" customWidth="1"/>
    <col min="14858" max="14858" width="20.109375" style="7" customWidth="1"/>
    <col min="14859" max="14859" width="13.33203125" style="7" customWidth="1"/>
    <col min="14860" max="14860" width="9.109375" style="7" customWidth="1"/>
    <col min="14861" max="14869" width="0" style="7" hidden="1" customWidth="1"/>
    <col min="14870" max="14870" width="10.5546875" style="7" customWidth="1"/>
    <col min="14871" max="14871" width="14" style="7" customWidth="1"/>
    <col min="14872" max="14872" width="10.5546875" style="7" customWidth="1"/>
    <col min="14873" max="14873" width="12.88671875" style="7" customWidth="1"/>
    <col min="14874" max="14874" width="9.44140625" style="7" customWidth="1"/>
    <col min="14875" max="14875" width="12.88671875" style="7" customWidth="1"/>
    <col min="14876" max="14876" width="14" style="7" customWidth="1"/>
    <col min="14877" max="14877" width="9.44140625" style="7" customWidth="1"/>
    <col min="14878" max="14878" width="12.88671875" style="7" customWidth="1"/>
    <col min="14879" max="14879" width="14" style="7" customWidth="1"/>
    <col min="14880" max="14891" width="9.109375" style="7" customWidth="1"/>
    <col min="14892" max="14913" width="0" style="7" hidden="1" customWidth="1"/>
    <col min="14914" max="15104" width="9.109375" style="7"/>
    <col min="15105" max="15105" width="7.109375" style="7" customWidth="1"/>
    <col min="15106" max="15106" width="1.44140625" style="7" customWidth="1"/>
    <col min="15107" max="15107" width="3.5546875" style="7" customWidth="1"/>
    <col min="15108" max="15108" width="3.6640625" style="7" customWidth="1"/>
    <col min="15109" max="15109" width="14.6640625" style="7" customWidth="1"/>
    <col min="15110" max="15110" width="64.33203125" style="7" customWidth="1"/>
    <col min="15111" max="15111" width="7.44140625" style="7" customWidth="1"/>
    <col min="15112" max="15112" width="9.5546875" style="7" customWidth="1"/>
    <col min="15113" max="15113" width="10.88671875" style="7" customWidth="1"/>
    <col min="15114" max="15114" width="20.109375" style="7" customWidth="1"/>
    <col min="15115" max="15115" width="13.33203125" style="7" customWidth="1"/>
    <col min="15116" max="15116" width="9.109375" style="7" customWidth="1"/>
    <col min="15117" max="15125" width="0" style="7" hidden="1" customWidth="1"/>
    <col min="15126" max="15126" width="10.5546875" style="7" customWidth="1"/>
    <col min="15127" max="15127" width="14" style="7" customWidth="1"/>
    <col min="15128" max="15128" width="10.5546875" style="7" customWidth="1"/>
    <col min="15129" max="15129" width="12.88671875" style="7" customWidth="1"/>
    <col min="15130" max="15130" width="9.44140625" style="7" customWidth="1"/>
    <col min="15131" max="15131" width="12.88671875" style="7" customWidth="1"/>
    <col min="15132" max="15132" width="14" style="7" customWidth="1"/>
    <col min="15133" max="15133" width="9.44140625" style="7" customWidth="1"/>
    <col min="15134" max="15134" width="12.88671875" style="7" customWidth="1"/>
    <col min="15135" max="15135" width="14" style="7" customWidth="1"/>
    <col min="15136" max="15147" width="9.109375" style="7" customWidth="1"/>
    <col min="15148" max="15169" width="0" style="7" hidden="1" customWidth="1"/>
    <col min="15170" max="15360" width="9.109375" style="7"/>
    <col min="15361" max="15361" width="7.109375" style="7" customWidth="1"/>
    <col min="15362" max="15362" width="1.44140625" style="7" customWidth="1"/>
    <col min="15363" max="15363" width="3.5546875" style="7" customWidth="1"/>
    <col min="15364" max="15364" width="3.6640625" style="7" customWidth="1"/>
    <col min="15365" max="15365" width="14.6640625" style="7" customWidth="1"/>
    <col min="15366" max="15366" width="64.33203125" style="7" customWidth="1"/>
    <col min="15367" max="15367" width="7.44140625" style="7" customWidth="1"/>
    <col min="15368" max="15368" width="9.5546875" style="7" customWidth="1"/>
    <col min="15369" max="15369" width="10.88671875" style="7" customWidth="1"/>
    <col min="15370" max="15370" width="20.109375" style="7" customWidth="1"/>
    <col min="15371" max="15371" width="13.33203125" style="7" customWidth="1"/>
    <col min="15372" max="15372" width="9.109375" style="7" customWidth="1"/>
    <col min="15373" max="15381" width="0" style="7" hidden="1" customWidth="1"/>
    <col min="15382" max="15382" width="10.5546875" style="7" customWidth="1"/>
    <col min="15383" max="15383" width="14" style="7" customWidth="1"/>
    <col min="15384" max="15384" width="10.5546875" style="7" customWidth="1"/>
    <col min="15385" max="15385" width="12.88671875" style="7" customWidth="1"/>
    <col min="15386" max="15386" width="9.44140625" style="7" customWidth="1"/>
    <col min="15387" max="15387" width="12.88671875" style="7" customWidth="1"/>
    <col min="15388" max="15388" width="14" style="7" customWidth="1"/>
    <col min="15389" max="15389" width="9.44140625" style="7" customWidth="1"/>
    <col min="15390" max="15390" width="12.88671875" style="7" customWidth="1"/>
    <col min="15391" max="15391" width="14" style="7" customWidth="1"/>
    <col min="15392" max="15403" width="9.109375" style="7" customWidth="1"/>
    <col min="15404" max="15425" width="0" style="7" hidden="1" customWidth="1"/>
    <col min="15426" max="15616" width="9.109375" style="7"/>
    <col min="15617" max="15617" width="7.109375" style="7" customWidth="1"/>
    <col min="15618" max="15618" width="1.44140625" style="7" customWidth="1"/>
    <col min="15619" max="15619" width="3.5546875" style="7" customWidth="1"/>
    <col min="15620" max="15620" width="3.6640625" style="7" customWidth="1"/>
    <col min="15621" max="15621" width="14.6640625" style="7" customWidth="1"/>
    <col min="15622" max="15622" width="64.33203125" style="7" customWidth="1"/>
    <col min="15623" max="15623" width="7.44140625" style="7" customWidth="1"/>
    <col min="15624" max="15624" width="9.5546875" style="7" customWidth="1"/>
    <col min="15625" max="15625" width="10.88671875" style="7" customWidth="1"/>
    <col min="15626" max="15626" width="20.109375" style="7" customWidth="1"/>
    <col min="15627" max="15627" width="13.33203125" style="7" customWidth="1"/>
    <col min="15628" max="15628" width="9.109375" style="7" customWidth="1"/>
    <col min="15629" max="15637" width="0" style="7" hidden="1" customWidth="1"/>
    <col min="15638" max="15638" width="10.5546875" style="7" customWidth="1"/>
    <col min="15639" max="15639" width="14" style="7" customWidth="1"/>
    <col min="15640" max="15640" width="10.5546875" style="7" customWidth="1"/>
    <col min="15641" max="15641" width="12.88671875" style="7" customWidth="1"/>
    <col min="15642" max="15642" width="9.44140625" style="7" customWidth="1"/>
    <col min="15643" max="15643" width="12.88671875" style="7" customWidth="1"/>
    <col min="15644" max="15644" width="14" style="7" customWidth="1"/>
    <col min="15645" max="15645" width="9.44140625" style="7" customWidth="1"/>
    <col min="15646" max="15646" width="12.88671875" style="7" customWidth="1"/>
    <col min="15647" max="15647" width="14" style="7" customWidth="1"/>
    <col min="15648" max="15659" width="9.109375" style="7" customWidth="1"/>
    <col min="15660" max="15681" width="0" style="7" hidden="1" customWidth="1"/>
    <col min="15682" max="15872" width="9.109375" style="7"/>
    <col min="15873" max="15873" width="7.109375" style="7" customWidth="1"/>
    <col min="15874" max="15874" width="1.44140625" style="7" customWidth="1"/>
    <col min="15875" max="15875" width="3.5546875" style="7" customWidth="1"/>
    <col min="15876" max="15876" width="3.6640625" style="7" customWidth="1"/>
    <col min="15877" max="15877" width="14.6640625" style="7" customWidth="1"/>
    <col min="15878" max="15878" width="64.33203125" style="7" customWidth="1"/>
    <col min="15879" max="15879" width="7.44140625" style="7" customWidth="1"/>
    <col min="15880" max="15880" width="9.5546875" style="7" customWidth="1"/>
    <col min="15881" max="15881" width="10.88671875" style="7" customWidth="1"/>
    <col min="15882" max="15882" width="20.109375" style="7" customWidth="1"/>
    <col min="15883" max="15883" width="13.33203125" style="7" customWidth="1"/>
    <col min="15884" max="15884" width="9.109375" style="7" customWidth="1"/>
    <col min="15885" max="15893" width="0" style="7" hidden="1" customWidth="1"/>
    <col min="15894" max="15894" width="10.5546875" style="7" customWidth="1"/>
    <col min="15895" max="15895" width="14" style="7" customWidth="1"/>
    <col min="15896" max="15896" width="10.5546875" style="7" customWidth="1"/>
    <col min="15897" max="15897" width="12.88671875" style="7" customWidth="1"/>
    <col min="15898" max="15898" width="9.44140625" style="7" customWidth="1"/>
    <col min="15899" max="15899" width="12.88671875" style="7" customWidth="1"/>
    <col min="15900" max="15900" width="14" style="7" customWidth="1"/>
    <col min="15901" max="15901" width="9.44140625" style="7" customWidth="1"/>
    <col min="15902" max="15902" width="12.88671875" style="7" customWidth="1"/>
    <col min="15903" max="15903" width="14" style="7" customWidth="1"/>
    <col min="15904" max="15915" width="9.109375" style="7" customWidth="1"/>
    <col min="15916" max="15937" width="0" style="7" hidden="1" customWidth="1"/>
    <col min="15938" max="16128" width="9.109375" style="7"/>
    <col min="16129" max="16129" width="7.109375" style="7" customWidth="1"/>
    <col min="16130" max="16130" width="1.44140625" style="7" customWidth="1"/>
    <col min="16131" max="16131" width="3.5546875" style="7" customWidth="1"/>
    <col min="16132" max="16132" width="3.6640625" style="7" customWidth="1"/>
    <col min="16133" max="16133" width="14.6640625" style="7" customWidth="1"/>
    <col min="16134" max="16134" width="64.33203125" style="7" customWidth="1"/>
    <col min="16135" max="16135" width="7.44140625" style="7" customWidth="1"/>
    <col min="16136" max="16136" width="9.5546875" style="7" customWidth="1"/>
    <col min="16137" max="16137" width="10.88671875" style="7" customWidth="1"/>
    <col min="16138" max="16138" width="20.109375" style="7" customWidth="1"/>
    <col min="16139" max="16139" width="13.33203125" style="7" customWidth="1"/>
    <col min="16140" max="16140" width="9.109375" style="7" customWidth="1"/>
    <col min="16141" max="16149" width="0" style="7" hidden="1" customWidth="1"/>
    <col min="16150" max="16150" width="10.5546875" style="7" customWidth="1"/>
    <col min="16151" max="16151" width="14" style="7" customWidth="1"/>
    <col min="16152" max="16152" width="10.5546875" style="7" customWidth="1"/>
    <col min="16153" max="16153" width="12.88671875" style="7" customWidth="1"/>
    <col min="16154" max="16154" width="9.44140625" style="7" customWidth="1"/>
    <col min="16155" max="16155" width="12.88671875" style="7" customWidth="1"/>
    <col min="16156" max="16156" width="14" style="7" customWidth="1"/>
    <col min="16157" max="16157" width="9.44140625" style="7" customWidth="1"/>
    <col min="16158" max="16158" width="12.88671875" style="7" customWidth="1"/>
    <col min="16159" max="16159" width="14" style="7" customWidth="1"/>
    <col min="16160" max="16171" width="9.109375" style="7" customWidth="1"/>
    <col min="16172" max="16193" width="0" style="7" hidden="1" customWidth="1"/>
    <col min="16194" max="16384" width="9.109375" style="7"/>
  </cols>
  <sheetData>
    <row r="1" spans="1:70" ht="21.75" customHeight="1" x14ac:dyDescent="0.3">
      <c r="A1" s="1"/>
      <c r="B1" s="2"/>
      <c r="C1" s="2"/>
      <c r="D1" s="3" t="s">
        <v>0</v>
      </c>
      <c r="E1" s="2"/>
      <c r="F1" s="4" t="s">
        <v>1</v>
      </c>
      <c r="G1" s="341" t="s">
        <v>2</v>
      </c>
      <c r="H1" s="341"/>
      <c r="I1" s="5"/>
      <c r="J1" s="4" t="s">
        <v>3</v>
      </c>
      <c r="K1" s="3" t="s">
        <v>4</v>
      </c>
      <c r="L1" s="4" t="s">
        <v>5</v>
      </c>
      <c r="M1" s="4"/>
      <c r="N1" s="4"/>
      <c r="O1" s="4"/>
      <c r="P1" s="4"/>
      <c r="Q1" s="4"/>
      <c r="R1" s="4"/>
      <c r="S1" s="4"/>
      <c r="T1" s="4"/>
      <c r="U1" s="6"/>
      <c r="V1" s="6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ht="36.9" customHeight="1" x14ac:dyDescent="0.3"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AT2" s="9" t="s">
        <v>917</v>
      </c>
    </row>
    <row r="3" spans="1:70" ht="6.9" customHeight="1" x14ac:dyDescent="0.3">
      <c r="B3" s="10"/>
      <c r="C3" s="11"/>
      <c r="D3" s="11"/>
      <c r="E3" s="11"/>
      <c r="F3" s="11"/>
      <c r="G3" s="11"/>
      <c r="H3" s="11"/>
      <c r="I3" s="12"/>
      <c r="J3" s="11"/>
      <c r="K3" s="13"/>
      <c r="AT3" s="9" t="s">
        <v>9</v>
      </c>
    </row>
    <row r="4" spans="1:70" ht="36.9" customHeight="1" x14ac:dyDescent="0.3">
      <c r="B4" s="14"/>
      <c r="C4" s="15"/>
      <c r="D4" s="16" t="s">
        <v>11</v>
      </c>
      <c r="E4" s="15"/>
      <c r="F4" s="15"/>
      <c r="G4" s="15"/>
      <c r="H4" s="15"/>
      <c r="I4" s="17"/>
      <c r="J4" s="15"/>
      <c r="K4" s="18"/>
      <c r="M4" s="19" t="s">
        <v>12</v>
      </c>
      <c r="AT4" s="9" t="s">
        <v>13</v>
      </c>
    </row>
    <row r="5" spans="1:70" ht="6.9" customHeight="1" x14ac:dyDescent="0.3">
      <c r="B5" s="14"/>
      <c r="C5" s="15"/>
      <c r="D5" s="15"/>
      <c r="E5" s="15"/>
      <c r="F5" s="15"/>
      <c r="G5" s="15"/>
      <c r="H5" s="15"/>
      <c r="I5" s="17"/>
      <c r="J5" s="15"/>
      <c r="K5" s="18"/>
    </row>
    <row r="6" spans="1:70" ht="13.2" x14ac:dyDescent="0.3">
      <c r="B6" s="14"/>
      <c r="C6" s="15"/>
      <c r="D6" s="20" t="s">
        <v>16</v>
      </c>
      <c r="E6" s="15"/>
      <c r="F6" s="15"/>
      <c r="G6" s="15"/>
      <c r="H6" s="15"/>
      <c r="I6" s="17"/>
      <c r="J6" s="15"/>
      <c r="K6" s="18"/>
    </row>
    <row r="7" spans="1:70" ht="20.399999999999999" customHeight="1" x14ac:dyDescent="0.3">
      <c r="B7" s="14"/>
      <c r="C7" s="15"/>
      <c r="D7" s="15"/>
      <c r="E7" s="342" t="s">
        <v>886</v>
      </c>
      <c r="F7" s="331"/>
      <c r="G7" s="331"/>
      <c r="H7" s="331"/>
      <c r="I7" s="17"/>
      <c r="J7" s="15"/>
      <c r="K7" s="18"/>
    </row>
    <row r="8" spans="1:70" s="21" customFormat="1" ht="13.2" x14ac:dyDescent="0.3">
      <c r="B8" s="22"/>
      <c r="C8" s="23"/>
      <c r="D8" s="20" t="s">
        <v>19</v>
      </c>
      <c r="E8" s="23"/>
      <c r="F8" s="23"/>
      <c r="G8" s="23"/>
      <c r="H8" s="23"/>
      <c r="I8" s="24"/>
      <c r="J8" s="23"/>
      <c r="K8" s="25"/>
    </row>
    <row r="9" spans="1:70" s="21" customFormat="1" ht="36.9" customHeight="1" x14ac:dyDescent="0.3">
      <c r="B9" s="22"/>
      <c r="C9" s="23"/>
      <c r="D9" s="23"/>
      <c r="E9" s="343" t="s">
        <v>918</v>
      </c>
      <c r="F9" s="316"/>
      <c r="G9" s="316"/>
      <c r="H9" s="316"/>
      <c r="I9" s="24"/>
      <c r="J9" s="23"/>
      <c r="K9" s="25"/>
    </row>
    <row r="10" spans="1:70" s="21" customFormat="1" x14ac:dyDescent="0.3">
      <c r="B10" s="22"/>
      <c r="C10" s="23"/>
      <c r="D10" s="23"/>
      <c r="E10" s="23"/>
      <c r="F10" s="23"/>
      <c r="G10" s="23"/>
      <c r="H10" s="23"/>
      <c r="I10" s="24"/>
      <c r="J10" s="23"/>
      <c r="K10" s="25"/>
    </row>
    <row r="11" spans="1:70" s="21" customFormat="1" ht="14.4" customHeight="1" x14ac:dyDescent="0.3">
      <c r="B11" s="22"/>
      <c r="C11" s="23"/>
      <c r="D11" s="20" t="s">
        <v>24</v>
      </c>
      <c r="E11" s="23"/>
      <c r="F11" s="26" t="s">
        <v>8</v>
      </c>
      <c r="G11" s="23"/>
      <c r="H11" s="23"/>
      <c r="I11" s="27" t="s">
        <v>25</v>
      </c>
      <c r="J11" s="26" t="s">
        <v>8</v>
      </c>
      <c r="K11" s="25"/>
    </row>
    <row r="12" spans="1:70" s="21" customFormat="1" ht="14.4" customHeight="1" x14ac:dyDescent="0.3">
      <c r="B12" s="22"/>
      <c r="C12" s="23"/>
      <c r="D12" s="20" t="s">
        <v>27</v>
      </c>
      <c r="E12" s="23"/>
      <c r="F12" s="26" t="s">
        <v>28</v>
      </c>
      <c r="G12" s="23"/>
      <c r="H12" s="23"/>
      <c r="I12" s="27" t="s">
        <v>29</v>
      </c>
      <c r="J12" s="28" t="s">
        <v>888</v>
      </c>
      <c r="K12" s="25"/>
    </row>
    <row r="13" spans="1:70" s="21" customFormat="1" ht="10.95" customHeight="1" x14ac:dyDescent="0.3">
      <c r="B13" s="22"/>
      <c r="C13" s="23"/>
      <c r="D13" s="23"/>
      <c r="E13" s="23"/>
      <c r="F13" s="23"/>
      <c r="G13" s="23"/>
      <c r="H13" s="23"/>
      <c r="I13" s="24"/>
      <c r="J13" s="23"/>
      <c r="K13" s="25"/>
    </row>
    <row r="14" spans="1:70" s="21" customFormat="1" ht="14.4" customHeight="1" x14ac:dyDescent="0.3">
      <c r="B14" s="22"/>
      <c r="C14" s="23"/>
      <c r="D14" s="20" t="s">
        <v>32</v>
      </c>
      <c r="E14" s="23"/>
      <c r="F14" s="23"/>
      <c r="G14" s="23"/>
      <c r="H14" s="23"/>
      <c r="I14" s="27" t="s">
        <v>33</v>
      </c>
      <c r="J14" s="26" t="s">
        <v>8</v>
      </c>
      <c r="K14" s="25"/>
    </row>
    <row r="15" spans="1:70" s="21" customFormat="1" ht="18" customHeight="1" x14ac:dyDescent="0.3">
      <c r="B15" s="22"/>
      <c r="C15" s="23"/>
      <c r="D15" s="23"/>
      <c r="E15" s="26" t="s">
        <v>35</v>
      </c>
      <c r="F15" s="23"/>
      <c r="G15" s="23"/>
      <c r="H15" s="23"/>
      <c r="I15" s="27" t="s">
        <v>36</v>
      </c>
      <c r="J15" s="26" t="s">
        <v>8</v>
      </c>
      <c r="K15" s="25"/>
    </row>
    <row r="16" spans="1:70" s="21" customFormat="1" ht="6.9" customHeight="1" x14ac:dyDescent="0.3">
      <c r="B16" s="22"/>
      <c r="C16" s="23"/>
      <c r="D16" s="23"/>
      <c r="E16" s="23"/>
      <c r="F16" s="23"/>
      <c r="G16" s="23"/>
      <c r="H16" s="23"/>
      <c r="I16" s="24"/>
      <c r="J16" s="23"/>
      <c r="K16" s="25"/>
    </row>
    <row r="17" spans="2:11" s="21" customFormat="1" ht="14.4" customHeight="1" x14ac:dyDescent="0.3">
      <c r="B17" s="22"/>
      <c r="C17" s="23"/>
      <c r="D17" s="20" t="s">
        <v>39</v>
      </c>
      <c r="E17" s="23"/>
      <c r="F17" s="23"/>
      <c r="G17" s="23"/>
      <c r="H17" s="23"/>
      <c r="I17" s="27" t="s">
        <v>33</v>
      </c>
      <c r="J17" s="26" t="s">
        <v>8</v>
      </c>
      <c r="K17" s="25"/>
    </row>
    <row r="18" spans="2:11" s="21" customFormat="1" ht="18" customHeight="1" x14ac:dyDescent="0.3">
      <c r="B18" s="22"/>
      <c r="C18" s="23"/>
      <c r="D18" s="23"/>
      <c r="E18" s="26" t="s">
        <v>8</v>
      </c>
      <c r="F18" s="23"/>
      <c r="G18" s="23"/>
      <c r="H18" s="23"/>
      <c r="I18" s="27" t="s">
        <v>36</v>
      </c>
      <c r="J18" s="26" t="s">
        <v>8</v>
      </c>
      <c r="K18" s="25"/>
    </row>
    <row r="19" spans="2:11" s="21" customFormat="1" ht="6.9" customHeight="1" x14ac:dyDescent="0.3">
      <c r="B19" s="22"/>
      <c r="C19" s="23"/>
      <c r="D19" s="23"/>
      <c r="E19" s="23"/>
      <c r="F19" s="23"/>
      <c r="G19" s="23"/>
      <c r="H19" s="23"/>
      <c r="I19" s="24"/>
      <c r="J19" s="23"/>
      <c r="K19" s="25"/>
    </row>
    <row r="20" spans="2:11" s="21" customFormat="1" ht="14.4" customHeight="1" x14ac:dyDescent="0.3">
      <c r="B20" s="22"/>
      <c r="C20" s="23"/>
      <c r="D20" s="20" t="s">
        <v>43</v>
      </c>
      <c r="E20" s="23"/>
      <c r="F20" s="23"/>
      <c r="G20" s="23"/>
      <c r="H20" s="23"/>
      <c r="I20" s="27" t="s">
        <v>33</v>
      </c>
      <c r="J20" s="26" t="s">
        <v>8</v>
      </c>
      <c r="K20" s="25"/>
    </row>
    <row r="21" spans="2:11" s="21" customFormat="1" ht="18" customHeight="1" x14ac:dyDescent="0.3">
      <c r="B21" s="22"/>
      <c r="C21" s="23"/>
      <c r="D21" s="23"/>
      <c r="E21" s="26" t="s">
        <v>35</v>
      </c>
      <c r="F21" s="23"/>
      <c r="G21" s="23"/>
      <c r="H21" s="23"/>
      <c r="I21" s="27" t="s">
        <v>36</v>
      </c>
      <c r="J21" s="26" t="s">
        <v>8</v>
      </c>
      <c r="K21" s="25"/>
    </row>
    <row r="22" spans="2:11" s="21" customFormat="1" ht="6.9" customHeight="1" x14ac:dyDescent="0.3">
      <c r="B22" s="22"/>
      <c r="C22" s="23"/>
      <c r="D22" s="23"/>
      <c r="E22" s="23"/>
      <c r="F22" s="23"/>
      <c r="G22" s="23"/>
      <c r="H22" s="23"/>
      <c r="I22" s="24"/>
      <c r="J22" s="23"/>
      <c r="K22" s="25"/>
    </row>
    <row r="23" spans="2:11" s="21" customFormat="1" ht="14.4" customHeight="1" x14ac:dyDescent="0.3">
      <c r="B23" s="22"/>
      <c r="C23" s="23"/>
      <c r="D23" s="20" t="s">
        <v>47</v>
      </c>
      <c r="E23" s="23"/>
      <c r="F23" s="23"/>
      <c r="G23" s="23"/>
      <c r="H23" s="23"/>
      <c r="I23" s="24"/>
      <c r="J23" s="23"/>
      <c r="K23" s="25"/>
    </row>
    <row r="24" spans="2:11" s="33" customFormat="1" ht="20.399999999999999" customHeight="1" x14ac:dyDescent="0.3">
      <c r="B24" s="29"/>
      <c r="C24" s="30"/>
      <c r="D24" s="30"/>
      <c r="E24" s="336" t="s">
        <v>8</v>
      </c>
      <c r="F24" s="344"/>
      <c r="G24" s="344"/>
      <c r="H24" s="344"/>
      <c r="I24" s="31"/>
      <c r="J24" s="30"/>
      <c r="K24" s="32"/>
    </row>
    <row r="25" spans="2:11" s="21" customFormat="1" ht="6.9" customHeight="1" x14ac:dyDescent="0.3">
      <c r="B25" s="22"/>
      <c r="C25" s="23"/>
      <c r="D25" s="23"/>
      <c r="E25" s="23"/>
      <c r="F25" s="23"/>
      <c r="G25" s="23"/>
      <c r="H25" s="23"/>
      <c r="I25" s="24"/>
      <c r="J25" s="23"/>
      <c r="K25" s="25"/>
    </row>
    <row r="26" spans="2:11" s="21" customFormat="1" ht="6.9" customHeight="1" x14ac:dyDescent="0.3">
      <c r="B26" s="22"/>
      <c r="C26" s="23"/>
      <c r="D26" s="34"/>
      <c r="E26" s="34"/>
      <c r="F26" s="34"/>
      <c r="G26" s="34"/>
      <c r="H26" s="34"/>
      <c r="I26" s="35"/>
      <c r="J26" s="34"/>
      <c r="K26" s="36"/>
    </row>
    <row r="27" spans="2:11" s="21" customFormat="1" ht="25.35" customHeight="1" x14ac:dyDescent="0.3">
      <c r="B27" s="22"/>
      <c r="C27" s="23"/>
      <c r="D27" s="37" t="s">
        <v>52</v>
      </c>
      <c r="E27" s="23"/>
      <c r="F27" s="23"/>
      <c r="G27" s="23"/>
      <c r="H27" s="23"/>
      <c r="I27" s="24"/>
      <c r="J27" s="38">
        <f>ROUND(J81,2)</f>
        <v>0</v>
      </c>
      <c r="K27" s="25"/>
    </row>
    <row r="28" spans="2:11" s="21" customFormat="1" ht="6.9" customHeight="1" x14ac:dyDescent="0.3">
      <c r="B28" s="22"/>
      <c r="C28" s="23"/>
      <c r="D28" s="34"/>
      <c r="E28" s="34"/>
      <c r="F28" s="34"/>
      <c r="G28" s="34"/>
      <c r="H28" s="34"/>
      <c r="I28" s="35"/>
      <c r="J28" s="34"/>
      <c r="K28" s="36"/>
    </row>
    <row r="29" spans="2:11" s="21" customFormat="1" ht="14.4" customHeight="1" x14ac:dyDescent="0.3">
      <c r="B29" s="22"/>
      <c r="C29" s="23"/>
      <c r="D29" s="23"/>
      <c r="E29" s="23"/>
      <c r="F29" s="39" t="s">
        <v>55</v>
      </c>
      <c r="G29" s="23"/>
      <c r="H29" s="23"/>
      <c r="I29" s="40" t="s">
        <v>56</v>
      </c>
      <c r="J29" s="39" t="s">
        <v>57</v>
      </c>
      <c r="K29" s="25"/>
    </row>
    <row r="30" spans="2:11" s="21" customFormat="1" ht="14.4" customHeight="1" x14ac:dyDescent="0.3">
      <c r="B30" s="22"/>
      <c r="C30" s="23"/>
      <c r="D30" s="41" t="s">
        <v>59</v>
      </c>
      <c r="E30" s="41" t="s">
        <v>60</v>
      </c>
      <c r="F30" s="42">
        <f>ROUND(SUM(BE81:BE100), 2)</f>
        <v>0</v>
      </c>
      <c r="G30" s="23"/>
      <c r="H30" s="23"/>
      <c r="I30" s="43">
        <v>0.21</v>
      </c>
      <c r="J30" s="42">
        <f>ROUND(ROUND((SUM(BE81:BE100)), 2)*I30, 2)</f>
        <v>0</v>
      </c>
      <c r="K30" s="25"/>
    </row>
    <row r="31" spans="2:11" s="21" customFormat="1" ht="14.4" customHeight="1" x14ac:dyDescent="0.3">
      <c r="B31" s="22"/>
      <c r="C31" s="23"/>
      <c r="D31" s="23"/>
      <c r="E31" s="41" t="s">
        <v>63</v>
      </c>
      <c r="F31" s="42">
        <f>ROUND(SUM(BF81:BF100), 2)</f>
        <v>0</v>
      </c>
      <c r="G31" s="23"/>
      <c r="H31" s="23"/>
      <c r="I31" s="43">
        <v>0.15</v>
      </c>
      <c r="J31" s="42">
        <f>ROUND(ROUND((SUM(BF81:BF100)), 2)*I31, 2)</f>
        <v>0</v>
      </c>
      <c r="K31" s="25"/>
    </row>
    <row r="32" spans="2:11" s="21" customFormat="1" ht="14.4" hidden="1" customHeight="1" x14ac:dyDescent="0.3">
      <c r="B32" s="22"/>
      <c r="C32" s="23"/>
      <c r="D32" s="23"/>
      <c r="E32" s="41" t="s">
        <v>65</v>
      </c>
      <c r="F32" s="42">
        <f>ROUND(SUM(BG81:BG100), 2)</f>
        <v>0</v>
      </c>
      <c r="G32" s="23"/>
      <c r="H32" s="23"/>
      <c r="I32" s="43">
        <v>0.21</v>
      </c>
      <c r="J32" s="42">
        <v>0</v>
      </c>
      <c r="K32" s="25"/>
    </row>
    <row r="33" spans="2:11" s="21" customFormat="1" ht="14.4" hidden="1" customHeight="1" x14ac:dyDescent="0.3">
      <c r="B33" s="22"/>
      <c r="C33" s="23"/>
      <c r="D33" s="23"/>
      <c r="E33" s="41" t="s">
        <v>67</v>
      </c>
      <c r="F33" s="42">
        <f>ROUND(SUM(BH81:BH100), 2)</f>
        <v>0</v>
      </c>
      <c r="G33" s="23"/>
      <c r="H33" s="23"/>
      <c r="I33" s="43">
        <v>0.15</v>
      </c>
      <c r="J33" s="42">
        <v>0</v>
      </c>
      <c r="K33" s="25"/>
    </row>
    <row r="34" spans="2:11" s="21" customFormat="1" ht="14.4" hidden="1" customHeight="1" x14ac:dyDescent="0.3">
      <c r="B34" s="22"/>
      <c r="C34" s="23"/>
      <c r="D34" s="23"/>
      <c r="E34" s="41" t="s">
        <v>69</v>
      </c>
      <c r="F34" s="42">
        <f>ROUND(SUM(BI81:BI100), 2)</f>
        <v>0</v>
      </c>
      <c r="G34" s="23"/>
      <c r="H34" s="23"/>
      <c r="I34" s="43">
        <v>0</v>
      </c>
      <c r="J34" s="42">
        <v>0</v>
      </c>
      <c r="K34" s="25"/>
    </row>
    <row r="35" spans="2:11" s="21" customFormat="1" ht="6.9" customHeight="1" x14ac:dyDescent="0.3">
      <c r="B35" s="22"/>
      <c r="C35" s="23"/>
      <c r="D35" s="23"/>
      <c r="E35" s="23"/>
      <c r="F35" s="23"/>
      <c r="G35" s="23"/>
      <c r="H35" s="23"/>
      <c r="I35" s="24"/>
      <c r="J35" s="23"/>
      <c r="K35" s="25"/>
    </row>
    <row r="36" spans="2:11" s="21" customFormat="1" ht="25.35" customHeight="1" x14ac:dyDescent="0.3">
      <c r="B36" s="22"/>
      <c r="C36" s="44"/>
      <c r="D36" s="45" t="s">
        <v>71</v>
      </c>
      <c r="E36" s="46"/>
      <c r="F36" s="46"/>
      <c r="G36" s="47" t="s">
        <v>72</v>
      </c>
      <c r="H36" s="48" t="s">
        <v>73</v>
      </c>
      <c r="I36" s="49"/>
      <c r="J36" s="50">
        <f>SUM(J27:J34)</f>
        <v>0</v>
      </c>
      <c r="K36" s="51"/>
    </row>
    <row r="37" spans="2:11" s="21" customFormat="1" ht="14.4" customHeight="1" x14ac:dyDescent="0.3">
      <c r="B37" s="52"/>
      <c r="C37" s="53"/>
      <c r="D37" s="53"/>
      <c r="E37" s="53"/>
      <c r="F37" s="53"/>
      <c r="G37" s="53"/>
      <c r="H37" s="53"/>
      <c r="I37" s="54"/>
      <c r="J37" s="53"/>
      <c r="K37" s="55"/>
    </row>
    <row r="41" spans="2:11" s="21" customFormat="1" ht="6.9" customHeight="1" x14ac:dyDescent="0.3">
      <c r="B41" s="56"/>
      <c r="C41" s="57"/>
      <c r="D41" s="57"/>
      <c r="E41" s="57"/>
      <c r="F41" s="57"/>
      <c r="G41" s="57"/>
      <c r="H41" s="57"/>
      <c r="I41" s="58"/>
      <c r="J41" s="57"/>
      <c r="K41" s="59"/>
    </row>
    <row r="42" spans="2:11" s="21" customFormat="1" ht="36.9" customHeight="1" x14ac:dyDescent="0.3">
      <c r="B42" s="22"/>
      <c r="C42" s="16" t="s">
        <v>74</v>
      </c>
      <c r="D42" s="23"/>
      <c r="E42" s="23"/>
      <c r="F42" s="23"/>
      <c r="G42" s="23"/>
      <c r="H42" s="23"/>
      <c r="I42" s="24"/>
      <c r="J42" s="23"/>
      <c r="K42" s="25"/>
    </row>
    <row r="43" spans="2:11" s="21" customFormat="1" ht="6.9" customHeight="1" x14ac:dyDescent="0.3">
      <c r="B43" s="22"/>
      <c r="C43" s="23"/>
      <c r="D43" s="23"/>
      <c r="E43" s="23"/>
      <c r="F43" s="23"/>
      <c r="G43" s="23"/>
      <c r="H43" s="23"/>
      <c r="I43" s="24"/>
      <c r="J43" s="23"/>
      <c r="K43" s="25"/>
    </row>
    <row r="44" spans="2:11" s="21" customFormat="1" ht="14.4" customHeight="1" x14ac:dyDescent="0.3">
      <c r="B44" s="22"/>
      <c r="C44" s="20" t="s">
        <v>16</v>
      </c>
      <c r="D44" s="23"/>
      <c r="E44" s="23"/>
      <c r="F44" s="23"/>
      <c r="G44" s="23"/>
      <c r="H44" s="23"/>
      <c r="I44" s="24"/>
      <c r="J44" s="23"/>
      <c r="K44" s="25"/>
    </row>
    <row r="45" spans="2:11" s="21" customFormat="1" ht="20.399999999999999" customHeight="1" x14ac:dyDescent="0.3">
      <c r="B45" s="22"/>
      <c r="C45" s="23"/>
      <c r="D45" s="23"/>
      <c r="E45" s="342" t="str">
        <f>E7</f>
        <v>Zateplení obvodového a střešního pláště</v>
      </c>
      <c r="F45" s="316"/>
      <c r="G45" s="316"/>
      <c r="H45" s="316"/>
      <c r="I45" s="24"/>
      <c r="J45" s="23"/>
      <c r="K45" s="25"/>
    </row>
    <row r="46" spans="2:11" s="21" customFormat="1" ht="14.4" customHeight="1" x14ac:dyDescent="0.3">
      <c r="B46" s="22"/>
      <c r="C46" s="20" t="s">
        <v>19</v>
      </c>
      <c r="D46" s="23"/>
      <c r="E46" s="23"/>
      <c r="F46" s="23"/>
      <c r="G46" s="23"/>
      <c r="H46" s="23"/>
      <c r="I46" s="24"/>
      <c r="J46" s="23"/>
      <c r="K46" s="25"/>
    </row>
    <row r="47" spans="2:11" s="21" customFormat="1" ht="22.2" customHeight="1" x14ac:dyDescent="0.3">
      <c r="B47" s="22"/>
      <c r="C47" s="23"/>
      <c r="D47" s="23"/>
      <c r="E47" s="343" t="str">
        <f>E9</f>
        <v>vrn - Vedlejší a ostatní náklady</v>
      </c>
      <c r="F47" s="316"/>
      <c r="G47" s="316"/>
      <c r="H47" s="316"/>
      <c r="I47" s="24"/>
      <c r="J47" s="23"/>
      <c r="K47" s="25"/>
    </row>
    <row r="48" spans="2:11" s="21" customFormat="1" ht="6.9" customHeight="1" x14ac:dyDescent="0.3">
      <c r="B48" s="22"/>
      <c r="C48" s="23"/>
      <c r="D48" s="23"/>
      <c r="E48" s="23"/>
      <c r="F48" s="23"/>
      <c r="G48" s="23"/>
      <c r="H48" s="23"/>
      <c r="I48" s="24"/>
      <c r="J48" s="23"/>
      <c r="K48" s="25"/>
    </row>
    <row r="49" spans="2:47" s="21" customFormat="1" ht="18" customHeight="1" x14ac:dyDescent="0.3">
      <c r="B49" s="22"/>
      <c r="C49" s="20" t="s">
        <v>27</v>
      </c>
      <c r="D49" s="23"/>
      <c r="E49" s="23"/>
      <c r="F49" s="26" t="str">
        <f>F12</f>
        <v>Strakonice, Palackého náměstí 112</v>
      </c>
      <c r="G49" s="23"/>
      <c r="H49" s="23"/>
      <c r="I49" s="27" t="s">
        <v>29</v>
      </c>
      <c r="J49" s="28" t="str">
        <f>IF(J12="","",J12)</f>
        <v>31.3.2016</v>
      </c>
      <c r="K49" s="25"/>
    </row>
    <row r="50" spans="2:47" s="21" customFormat="1" ht="6.9" customHeight="1" x14ac:dyDescent="0.3">
      <c r="B50" s="22"/>
      <c r="C50" s="23"/>
      <c r="D50" s="23"/>
      <c r="E50" s="23"/>
      <c r="F50" s="23"/>
      <c r="G50" s="23"/>
      <c r="H50" s="23"/>
      <c r="I50" s="24"/>
      <c r="J50" s="23"/>
      <c r="K50" s="25"/>
    </row>
    <row r="51" spans="2:47" s="21" customFormat="1" ht="13.2" x14ac:dyDescent="0.3">
      <c r="B51" s="22"/>
      <c r="C51" s="20" t="s">
        <v>32</v>
      </c>
      <c r="D51" s="23"/>
      <c r="E51" s="23"/>
      <c r="F51" s="26" t="str">
        <f>E15</f>
        <v xml:space="preserve"> </v>
      </c>
      <c r="G51" s="23"/>
      <c r="H51" s="23"/>
      <c r="I51" s="27" t="s">
        <v>43</v>
      </c>
      <c r="J51" s="26" t="str">
        <f>E21</f>
        <v xml:space="preserve"> </v>
      </c>
      <c r="K51" s="25"/>
    </row>
    <row r="52" spans="2:47" s="21" customFormat="1" ht="14.4" customHeight="1" x14ac:dyDescent="0.3">
      <c r="B52" s="22"/>
      <c r="C52" s="20" t="s">
        <v>39</v>
      </c>
      <c r="D52" s="23"/>
      <c r="E52" s="23"/>
      <c r="F52" s="26" t="str">
        <f>IF(E18="","",E18)</f>
        <v/>
      </c>
      <c r="G52" s="23"/>
      <c r="H52" s="23"/>
      <c r="I52" s="24"/>
      <c r="J52" s="23"/>
      <c r="K52" s="25"/>
    </row>
    <row r="53" spans="2:47" s="21" customFormat="1" ht="10.35" customHeight="1" x14ac:dyDescent="0.3">
      <c r="B53" s="22"/>
      <c r="C53" s="23"/>
      <c r="D53" s="23"/>
      <c r="E53" s="23"/>
      <c r="F53" s="23"/>
      <c r="G53" s="23"/>
      <c r="H53" s="23"/>
      <c r="I53" s="24"/>
      <c r="J53" s="23"/>
      <c r="K53" s="25"/>
    </row>
    <row r="54" spans="2:47" s="21" customFormat="1" ht="29.25" customHeight="1" x14ac:dyDescent="0.3">
      <c r="B54" s="22"/>
      <c r="C54" s="60" t="s">
        <v>75</v>
      </c>
      <c r="D54" s="44"/>
      <c r="E54" s="44"/>
      <c r="F54" s="44"/>
      <c r="G54" s="44"/>
      <c r="H54" s="44"/>
      <c r="I54" s="61"/>
      <c r="J54" s="62" t="s">
        <v>76</v>
      </c>
      <c r="K54" s="63"/>
    </row>
    <row r="55" spans="2:47" s="21" customFormat="1" ht="10.35" customHeight="1" x14ac:dyDescent="0.3">
      <c r="B55" s="22"/>
      <c r="C55" s="23"/>
      <c r="D55" s="23"/>
      <c r="E55" s="23"/>
      <c r="F55" s="23"/>
      <c r="G55" s="23"/>
      <c r="H55" s="23"/>
      <c r="I55" s="24"/>
      <c r="J55" s="23"/>
      <c r="K55" s="25"/>
    </row>
    <row r="56" spans="2:47" s="21" customFormat="1" ht="29.25" customHeight="1" x14ac:dyDescent="0.3">
      <c r="B56" s="22"/>
      <c r="C56" s="64" t="s">
        <v>77</v>
      </c>
      <c r="D56" s="23"/>
      <c r="E56" s="23"/>
      <c r="F56" s="23"/>
      <c r="G56" s="23"/>
      <c r="H56" s="23"/>
      <c r="I56" s="24"/>
      <c r="J56" s="38">
        <f>J81</f>
        <v>0</v>
      </c>
      <c r="K56" s="25"/>
      <c r="AU56" s="9" t="s">
        <v>78</v>
      </c>
    </row>
    <row r="57" spans="2:47" s="72" customFormat="1" ht="24.9" customHeight="1" x14ac:dyDescent="0.3">
      <c r="B57" s="65"/>
      <c r="C57" s="66"/>
      <c r="D57" s="67" t="s">
        <v>919</v>
      </c>
      <c r="E57" s="68"/>
      <c r="F57" s="68"/>
      <c r="G57" s="68"/>
      <c r="H57" s="68"/>
      <c r="I57" s="69"/>
      <c r="J57" s="70">
        <f>J82</f>
        <v>0</v>
      </c>
      <c r="K57" s="71"/>
    </row>
    <row r="58" spans="2:47" s="80" customFormat="1" ht="19.95" customHeight="1" x14ac:dyDescent="0.3">
      <c r="B58" s="73"/>
      <c r="C58" s="74"/>
      <c r="D58" s="75" t="s">
        <v>920</v>
      </c>
      <c r="E58" s="76"/>
      <c r="F58" s="76"/>
      <c r="G58" s="76"/>
      <c r="H58" s="76"/>
      <c r="I58" s="77"/>
      <c r="J58" s="78">
        <f>J83</f>
        <v>0</v>
      </c>
      <c r="K58" s="79"/>
    </row>
    <row r="59" spans="2:47" s="80" customFormat="1" ht="19.95" customHeight="1" x14ac:dyDescent="0.3">
      <c r="B59" s="73"/>
      <c r="C59" s="74"/>
      <c r="D59" s="75" t="s">
        <v>921</v>
      </c>
      <c r="E59" s="76"/>
      <c r="F59" s="76"/>
      <c r="G59" s="76"/>
      <c r="H59" s="76"/>
      <c r="I59" s="77"/>
      <c r="J59" s="78">
        <f>J92</f>
        <v>0</v>
      </c>
      <c r="K59" s="79"/>
    </row>
    <row r="60" spans="2:47" s="80" customFormat="1" ht="19.95" customHeight="1" x14ac:dyDescent="0.3">
      <c r="B60" s="73"/>
      <c r="C60" s="74"/>
      <c r="D60" s="75" t="s">
        <v>922</v>
      </c>
      <c r="E60" s="76"/>
      <c r="F60" s="76"/>
      <c r="G60" s="76"/>
      <c r="H60" s="76"/>
      <c r="I60" s="77"/>
      <c r="J60" s="78">
        <f>J95</f>
        <v>0</v>
      </c>
      <c r="K60" s="79"/>
    </row>
    <row r="61" spans="2:47" s="80" customFormat="1" ht="19.95" customHeight="1" x14ac:dyDescent="0.3">
      <c r="B61" s="73"/>
      <c r="C61" s="74"/>
      <c r="D61" s="75" t="s">
        <v>923</v>
      </c>
      <c r="E61" s="76"/>
      <c r="F61" s="76"/>
      <c r="G61" s="76"/>
      <c r="H61" s="76"/>
      <c r="I61" s="77"/>
      <c r="J61" s="78">
        <f>J98</f>
        <v>0</v>
      </c>
      <c r="K61" s="79"/>
    </row>
    <row r="62" spans="2:47" s="21" customFormat="1" ht="21.75" customHeight="1" x14ac:dyDescent="0.3">
      <c r="B62" s="22"/>
      <c r="C62" s="23"/>
      <c r="D62" s="23"/>
      <c r="E62" s="23"/>
      <c r="F62" s="23"/>
      <c r="G62" s="23"/>
      <c r="H62" s="23"/>
      <c r="I62" s="24"/>
      <c r="J62" s="23"/>
      <c r="K62" s="25"/>
    </row>
    <row r="63" spans="2:47" s="21" customFormat="1" ht="6.9" customHeight="1" x14ac:dyDescent="0.3">
      <c r="B63" s="52"/>
      <c r="C63" s="53"/>
      <c r="D63" s="53"/>
      <c r="E63" s="53"/>
      <c r="F63" s="53"/>
      <c r="G63" s="53"/>
      <c r="H63" s="53"/>
      <c r="I63" s="54"/>
      <c r="J63" s="53"/>
      <c r="K63" s="55"/>
    </row>
    <row r="67" spans="2:20" s="21" customFormat="1" ht="6.9" customHeight="1" x14ac:dyDescent="0.3">
      <c r="B67" s="56"/>
      <c r="C67" s="57"/>
      <c r="D67" s="57"/>
      <c r="E67" s="57"/>
      <c r="F67" s="57"/>
      <c r="G67" s="57"/>
      <c r="H67" s="57"/>
      <c r="I67" s="58"/>
      <c r="J67" s="57"/>
      <c r="K67" s="57"/>
      <c r="L67" s="22"/>
    </row>
    <row r="68" spans="2:20" s="21" customFormat="1" ht="36.9" customHeight="1" x14ac:dyDescent="0.3">
      <c r="B68" s="22"/>
      <c r="C68" s="81" t="s">
        <v>100</v>
      </c>
      <c r="I68" s="82"/>
      <c r="L68" s="22"/>
    </row>
    <row r="69" spans="2:20" s="21" customFormat="1" ht="6.9" customHeight="1" x14ac:dyDescent="0.3">
      <c r="B69" s="22"/>
      <c r="I69" s="82"/>
      <c r="L69" s="22"/>
    </row>
    <row r="70" spans="2:20" s="21" customFormat="1" ht="14.4" customHeight="1" x14ac:dyDescent="0.3">
      <c r="B70" s="22"/>
      <c r="C70" s="83" t="s">
        <v>16</v>
      </c>
      <c r="I70" s="82"/>
      <c r="L70" s="22"/>
    </row>
    <row r="71" spans="2:20" s="21" customFormat="1" ht="20.399999999999999" customHeight="1" x14ac:dyDescent="0.3">
      <c r="B71" s="22"/>
      <c r="E71" s="340" t="str">
        <f>E7</f>
        <v>Zateplení obvodového a střešního pláště</v>
      </c>
      <c r="F71" s="311"/>
      <c r="G71" s="311"/>
      <c r="H71" s="311"/>
      <c r="I71" s="82"/>
      <c r="L71" s="22"/>
    </row>
    <row r="72" spans="2:20" s="21" customFormat="1" ht="14.4" customHeight="1" x14ac:dyDescent="0.3">
      <c r="B72" s="22"/>
      <c r="C72" s="83" t="s">
        <v>19</v>
      </c>
      <c r="I72" s="82"/>
      <c r="L72" s="22"/>
    </row>
    <row r="73" spans="2:20" s="21" customFormat="1" ht="22.2" customHeight="1" x14ac:dyDescent="0.3">
      <c r="B73" s="22"/>
      <c r="E73" s="327" t="str">
        <f>E9</f>
        <v>vrn - Vedlejší a ostatní náklady</v>
      </c>
      <c r="F73" s="311"/>
      <c r="G73" s="311"/>
      <c r="H73" s="311"/>
      <c r="I73" s="82"/>
      <c r="L73" s="22"/>
    </row>
    <row r="74" spans="2:20" s="21" customFormat="1" ht="6.9" customHeight="1" x14ac:dyDescent="0.3">
      <c r="B74" s="22"/>
      <c r="I74" s="82"/>
      <c r="L74" s="22"/>
    </row>
    <row r="75" spans="2:20" s="21" customFormat="1" ht="18" customHeight="1" x14ac:dyDescent="0.3">
      <c r="B75" s="22"/>
      <c r="C75" s="83" t="s">
        <v>27</v>
      </c>
      <c r="F75" s="84" t="str">
        <f>F12</f>
        <v>Strakonice, Palackého náměstí 112</v>
      </c>
      <c r="I75" s="85" t="s">
        <v>29</v>
      </c>
      <c r="J75" s="86" t="str">
        <f>IF(J12="","",J12)</f>
        <v>31.3.2016</v>
      </c>
      <c r="L75" s="22"/>
    </row>
    <row r="76" spans="2:20" s="21" customFormat="1" ht="6.9" customHeight="1" x14ac:dyDescent="0.3">
      <c r="B76" s="22"/>
      <c r="I76" s="82"/>
      <c r="L76" s="22"/>
    </row>
    <row r="77" spans="2:20" s="21" customFormat="1" ht="13.2" x14ac:dyDescent="0.3">
      <c r="B77" s="22"/>
      <c r="C77" s="83" t="s">
        <v>32</v>
      </c>
      <c r="F77" s="84" t="str">
        <f>E15</f>
        <v xml:space="preserve"> </v>
      </c>
      <c r="I77" s="85" t="s">
        <v>43</v>
      </c>
      <c r="J77" s="84" t="str">
        <f>E21</f>
        <v xml:space="preserve"> </v>
      </c>
      <c r="L77" s="22"/>
    </row>
    <row r="78" spans="2:20" s="21" customFormat="1" ht="14.4" customHeight="1" x14ac:dyDescent="0.3">
      <c r="B78" s="22"/>
      <c r="C78" s="83" t="s">
        <v>39</v>
      </c>
      <c r="F78" s="84" t="str">
        <f>IF(E18="","",E18)</f>
        <v/>
      </c>
      <c r="I78" s="82"/>
      <c r="L78" s="22"/>
    </row>
    <row r="79" spans="2:20" s="21" customFormat="1" ht="10.35" customHeight="1" x14ac:dyDescent="0.3">
      <c r="B79" s="22"/>
      <c r="I79" s="82"/>
      <c r="L79" s="22"/>
    </row>
    <row r="80" spans="2:20" s="95" customFormat="1" ht="29.25" customHeight="1" x14ac:dyDescent="0.3">
      <c r="B80" s="87"/>
      <c r="C80" s="88" t="s">
        <v>101</v>
      </c>
      <c r="D80" s="89" t="s">
        <v>102</v>
      </c>
      <c r="E80" s="89" t="s">
        <v>103</v>
      </c>
      <c r="F80" s="89" t="s">
        <v>104</v>
      </c>
      <c r="G80" s="89" t="s">
        <v>105</v>
      </c>
      <c r="H80" s="89" t="s">
        <v>106</v>
      </c>
      <c r="I80" s="90" t="s">
        <v>107</v>
      </c>
      <c r="J80" s="89" t="s">
        <v>76</v>
      </c>
      <c r="K80" s="91" t="s">
        <v>108</v>
      </c>
      <c r="L80" s="87"/>
      <c r="M80" s="92" t="s">
        <v>109</v>
      </c>
      <c r="N80" s="93" t="s">
        <v>59</v>
      </c>
      <c r="O80" s="93" t="s">
        <v>110</v>
      </c>
      <c r="P80" s="93" t="s">
        <v>111</v>
      </c>
      <c r="Q80" s="93" t="s">
        <v>112</v>
      </c>
      <c r="R80" s="93" t="s">
        <v>113</v>
      </c>
      <c r="S80" s="93" t="s">
        <v>114</v>
      </c>
      <c r="T80" s="94" t="s">
        <v>115</v>
      </c>
    </row>
    <row r="81" spans="2:65" s="21" customFormat="1" ht="29.25" customHeight="1" x14ac:dyDescent="0.35">
      <c r="B81" s="22"/>
      <c r="C81" s="96" t="s">
        <v>77</v>
      </c>
      <c r="I81" s="82"/>
      <c r="J81" s="97">
        <f>BK81</f>
        <v>0</v>
      </c>
      <c r="L81" s="22"/>
      <c r="M81" s="98"/>
      <c r="N81" s="34"/>
      <c r="O81" s="34"/>
      <c r="P81" s="99">
        <f>P82</f>
        <v>0</v>
      </c>
      <c r="Q81" s="34"/>
      <c r="R81" s="99">
        <f>R82</f>
        <v>0</v>
      </c>
      <c r="S81" s="34"/>
      <c r="T81" s="100">
        <f>T82</f>
        <v>0</v>
      </c>
      <c r="AT81" s="9" t="s">
        <v>116</v>
      </c>
      <c r="AU81" s="9" t="s">
        <v>78</v>
      </c>
      <c r="BK81" s="101">
        <f>BK82</f>
        <v>0</v>
      </c>
    </row>
    <row r="82" spans="2:65" s="103" customFormat="1" ht="37.35" customHeight="1" x14ac:dyDescent="0.35">
      <c r="B82" s="102"/>
      <c r="D82" s="104" t="s">
        <v>116</v>
      </c>
      <c r="E82" s="105" t="s">
        <v>924</v>
      </c>
      <c r="F82" s="105" t="s">
        <v>925</v>
      </c>
      <c r="I82" s="106"/>
      <c r="J82" s="107">
        <f>BK82</f>
        <v>0</v>
      </c>
      <c r="L82" s="102"/>
      <c r="M82" s="108"/>
      <c r="N82" s="109"/>
      <c r="O82" s="109"/>
      <c r="P82" s="110">
        <f>P83+P92+P95+P98</f>
        <v>0</v>
      </c>
      <c r="Q82" s="109"/>
      <c r="R82" s="110">
        <f>R83+R92+R95+R98</f>
        <v>0</v>
      </c>
      <c r="S82" s="109"/>
      <c r="T82" s="111">
        <f>T83+T92+T95+T98</f>
        <v>0</v>
      </c>
      <c r="AR82" s="104" t="s">
        <v>148</v>
      </c>
      <c r="AT82" s="112" t="s">
        <v>116</v>
      </c>
      <c r="AU82" s="112" t="s">
        <v>120</v>
      </c>
      <c r="AY82" s="104" t="s">
        <v>121</v>
      </c>
      <c r="BK82" s="113">
        <f>BK83+BK92+BK95+BK98</f>
        <v>0</v>
      </c>
    </row>
    <row r="83" spans="2:65" s="103" customFormat="1" ht="19.95" customHeight="1" x14ac:dyDescent="0.35">
      <c r="B83" s="102"/>
      <c r="D83" s="114" t="s">
        <v>116</v>
      </c>
      <c r="E83" s="115" t="s">
        <v>926</v>
      </c>
      <c r="F83" s="115" t="s">
        <v>927</v>
      </c>
      <c r="I83" s="106"/>
      <c r="J83" s="116">
        <f>BK83</f>
        <v>0</v>
      </c>
      <c r="L83" s="102"/>
      <c r="M83" s="108"/>
      <c r="N83" s="109"/>
      <c r="O83" s="109"/>
      <c r="P83" s="110">
        <f>SUM(P84:P91)</f>
        <v>0</v>
      </c>
      <c r="Q83" s="109"/>
      <c r="R83" s="110">
        <f>SUM(R84:R91)</f>
        <v>0</v>
      </c>
      <c r="S83" s="109"/>
      <c r="T83" s="111">
        <f>SUM(T84:T91)</f>
        <v>0</v>
      </c>
      <c r="AR83" s="104" t="s">
        <v>148</v>
      </c>
      <c r="AT83" s="112" t="s">
        <v>116</v>
      </c>
      <c r="AU83" s="112" t="s">
        <v>119</v>
      </c>
      <c r="AY83" s="104" t="s">
        <v>121</v>
      </c>
      <c r="BK83" s="113">
        <f>SUM(BK84:BK91)</f>
        <v>0</v>
      </c>
    </row>
    <row r="84" spans="2:65" s="21" customFormat="1" ht="28.95" customHeight="1" x14ac:dyDescent="0.3">
      <c r="B84" s="117"/>
      <c r="C84" s="118" t="s">
        <v>119</v>
      </c>
      <c r="D84" s="118" t="s">
        <v>123</v>
      </c>
      <c r="E84" s="119" t="s">
        <v>928</v>
      </c>
      <c r="F84" s="120" t="s">
        <v>929</v>
      </c>
      <c r="G84" s="121" t="s">
        <v>602</v>
      </c>
      <c r="H84" s="122">
        <v>1</v>
      </c>
      <c r="I84" s="123"/>
      <c r="J84" s="124">
        <f>ROUND(I84*H84,2)</f>
        <v>0</v>
      </c>
      <c r="K84" s="120" t="s">
        <v>127</v>
      </c>
      <c r="L84" s="22"/>
      <c r="M84" s="125" t="s">
        <v>8</v>
      </c>
      <c r="N84" s="126" t="s">
        <v>60</v>
      </c>
      <c r="O84" s="23"/>
      <c r="P84" s="127">
        <f>O84*H84</f>
        <v>0</v>
      </c>
      <c r="Q84" s="127">
        <v>0</v>
      </c>
      <c r="R84" s="127">
        <f>Q84*H84</f>
        <v>0</v>
      </c>
      <c r="S84" s="127">
        <v>0</v>
      </c>
      <c r="T84" s="128">
        <f>S84*H84</f>
        <v>0</v>
      </c>
      <c r="AR84" s="9" t="s">
        <v>930</v>
      </c>
      <c r="AT84" s="9" t="s">
        <v>123</v>
      </c>
      <c r="AU84" s="9" t="s">
        <v>9</v>
      </c>
      <c r="AY84" s="9" t="s">
        <v>121</v>
      </c>
      <c r="BE84" s="129">
        <f>IF(N84="základní",J84,0)</f>
        <v>0</v>
      </c>
      <c r="BF84" s="129">
        <f>IF(N84="snížená",J84,0)</f>
        <v>0</v>
      </c>
      <c r="BG84" s="129">
        <f>IF(N84="zákl. přenesená",J84,0)</f>
        <v>0</v>
      </c>
      <c r="BH84" s="129">
        <f>IF(N84="sníž. přenesená",J84,0)</f>
        <v>0</v>
      </c>
      <c r="BI84" s="129">
        <f>IF(N84="nulová",J84,0)</f>
        <v>0</v>
      </c>
      <c r="BJ84" s="9" t="s">
        <v>119</v>
      </c>
      <c r="BK84" s="129">
        <f>ROUND(I84*H84,2)</f>
        <v>0</v>
      </c>
      <c r="BL84" s="9" t="s">
        <v>930</v>
      </c>
      <c r="BM84" s="9" t="s">
        <v>931</v>
      </c>
    </row>
    <row r="85" spans="2:65" s="21" customFormat="1" ht="28.95" customHeight="1" x14ac:dyDescent="0.3">
      <c r="B85" s="22"/>
      <c r="D85" s="136" t="s">
        <v>129</v>
      </c>
      <c r="F85" s="169" t="s">
        <v>932</v>
      </c>
      <c r="I85" s="82"/>
      <c r="L85" s="22"/>
      <c r="M85" s="132"/>
      <c r="N85" s="23"/>
      <c r="O85" s="23"/>
      <c r="P85" s="23"/>
      <c r="Q85" s="23"/>
      <c r="R85" s="23"/>
      <c r="S85" s="23"/>
      <c r="T85" s="133"/>
      <c r="AT85" s="9" t="s">
        <v>129</v>
      </c>
      <c r="AU85" s="9" t="s">
        <v>9</v>
      </c>
    </row>
    <row r="86" spans="2:65" s="21" customFormat="1" ht="20.399999999999999" customHeight="1" x14ac:dyDescent="0.3">
      <c r="B86" s="117"/>
      <c r="C86" s="118" t="s">
        <v>9</v>
      </c>
      <c r="D86" s="118" t="s">
        <v>123</v>
      </c>
      <c r="E86" s="119" t="s">
        <v>933</v>
      </c>
      <c r="F86" s="120" t="s">
        <v>934</v>
      </c>
      <c r="G86" s="121" t="s">
        <v>935</v>
      </c>
      <c r="H86" s="122">
        <v>1</v>
      </c>
      <c r="I86" s="123"/>
      <c r="J86" s="124">
        <f>ROUND(I86*H86,2)</f>
        <v>0</v>
      </c>
      <c r="K86" s="120" t="s">
        <v>127</v>
      </c>
      <c r="L86" s="22"/>
      <c r="M86" s="125" t="s">
        <v>8</v>
      </c>
      <c r="N86" s="126" t="s">
        <v>60</v>
      </c>
      <c r="O86" s="23"/>
      <c r="P86" s="127">
        <f>O86*H86</f>
        <v>0</v>
      </c>
      <c r="Q86" s="127">
        <v>0</v>
      </c>
      <c r="R86" s="127">
        <f>Q86*H86</f>
        <v>0</v>
      </c>
      <c r="S86" s="127">
        <v>0</v>
      </c>
      <c r="T86" s="128">
        <f>S86*H86</f>
        <v>0</v>
      </c>
      <c r="AR86" s="9" t="s">
        <v>930</v>
      </c>
      <c r="AT86" s="9" t="s">
        <v>123</v>
      </c>
      <c r="AU86" s="9" t="s">
        <v>9</v>
      </c>
      <c r="AY86" s="9" t="s">
        <v>121</v>
      </c>
      <c r="BE86" s="129">
        <f>IF(N86="základní",J86,0)</f>
        <v>0</v>
      </c>
      <c r="BF86" s="129">
        <f>IF(N86="snížená",J86,0)</f>
        <v>0</v>
      </c>
      <c r="BG86" s="129">
        <f>IF(N86="zákl. přenesená",J86,0)</f>
        <v>0</v>
      </c>
      <c r="BH86" s="129">
        <f>IF(N86="sníž. přenesená",J86,0)</f>
        <v>0</v>
      </c>
      <c r="BI86" s="129">
        <f>IF(N86="nulová",J86,0)</f>
        <v>0</v>
      </c>
      <c r="BJ86" s="9" t="s">
        <v>119</v>
      </c>
      <c r="BK86" s="129">
        <f>ROUND(I86*H86,2)</f>
        <v>0</v>
      </c>
      <c r="BL86" s="9" t="s">
        <v>930</v>
      </c>
      <c r="BM86" s="9" t="s">
        <v>936</v>
      </c>
    </row>
    <row r="87" spans="2:65" s="21" customFormat="1" ht="28.95" customHeight="1" x14ac:dyDescent="0.3">
      <c r="B87" s="22"/>
      <c r="D87" s="136" t="s">
        <v>129</v>
      </c>
      <c r="F87" s="169" t="s">
        <v>937</v>
      </c>
      <c r="I87" s="82"/>
      <c r="L87" s="22"/>
      <c r="M87" s="132"/>
      <c r="N87" s="23"/>
      <c r="O87" s="23"/>
      <c r="P87" s="23"/>
      <c r="Q87" s="23"/>
      <c r="R87" s="23"/>
      <c r="S87" s="23"/>
      <c r="T87" s="133"/>
      <c r="AT87" s="9" t="s">
        <v>129</v>
      </c>
      <c r="AU87" s="9" t="s">
        <v>9</v>
      </c>
    </row>
    <row r="88" spans="2:65" s="21" customFormat="1" ht="28.95" customHeight="1" x14ac:dyDescent="0.3">
      <c r="B88" s="117"/>
      <c r="C88" s="118" t="s">
        <v>138</v>
      </c>
      <c r="D88" s="118" t="s">
        <v>123</v>
      </c>
      <c r="E88" s="119" t="s">
        <v>938</v>
      </c>
      <c r="F88" s="120" t="s">
        <v>939</v>
      </c>
      <c r="G88" s="121" t="s">
        <v>935</v>
      </c>
      <c r="H88" s="122">
        <v>1</v>
      </c>
      <c r="I88" s="123"/>
      <c r="J88" s="124">
        <f>ROUND(I88*H88,2)</f>
        <v>0</v>
      </c>
      <c r="K88" s="120" t="s">
        <v>127</v>
      </c>
      <c r="L88" s="22"/>
      <c r="M88" s="125" t="s">
        <v>8</v>
      </c>
      <c r="N88" s="126" t="s">
        <v>60</v>
      </c>
      <c r="O88" s="23"/>
      <c r="P88" s="127">
        <f>O88*H88</f>
        <v>0</v>
      </c>
      <c r="Q88" s="127">
        <v>0</v>
      </c>
      <c r="R88" s="127">
        <f>Q88*H88</f>
        <v>0</v>
      </c>
      <c r="S88" s="127">
        <v>0</v>
      </c>
      <c r="T88" s="128">
        <f>S88*H88</f>
        <v>0</v>
      </c>
      <c r="AR88" s="9" t="s">
        <v>930</v>
      </c>
      <c r="AT88" s="9" t="s">
        <v>123</v>
      </c>
      <c r="AU88" s="9" t="s">
        <v>9</v>
      </c>
      <c r="AY88" s="9" t="s">
        <v>121</v>
      </c>
      <c r="BE88" s="129">
        <f>IF(N88="základní",J88,0)</f>
        <v>0</v>
      </c>
      <c r="BF88" s="129">
        <f>IF(N88="snížená",J88,0)</f>
        <v>0</v>
      </c>
      <c r="BG88" s="129">
        <f>IF(N88="zákl. přenesená",J88,0)</f>
        <v>0</v>
      </c>
      <c r="BH88" s="129">
        <f>IF(N88="sníž. přenesená",J88,0)</f>
        <v>0</v>
      </c>
      <c r="BI88" s="129">
        <f>IF(N88="nulová",J88,0)</f>
        <v>0</v>
      </c>
      <c r="BJ88" s="9" t="s">
        <v>119</v>
      </c>
      <c r="BK88" s="129">
        <f>ROUND(I88*H88,2)</f>
        <v>0</v>
      </c>
      <c r="BL88" s="9" t="s">
        <v>930</v>
      </c>
      <c r="BM88" s="9" t="s">
        <v>940</v>
      </c>
    </row>
    <row r="89" spans="2:65" s="21" customFormat="1" ht="28.95" customHeight="1" x14ac:dyDescent="0.3">
      <c r="B89" s="22"/>
      <c r="D89" s="136" t="s">
        <v>129</v>
      </c>
      <c r="F89" s="169" t="s">
        <v>941</v>
      </c>
      <c r="I89" s="82"/>
      <c r="L89" s="22"/>
      <c r="M89" s="132"/>
      <c r="N89" s="23"/>
      <c r="O89" s="23"/>
      <c r="P89" s="23"/>
      <c r="Q89" s="23"/>
      <c r="R89" s="23"/>
      <c r="S89" s="23"/>
      <c r="T89" s="133"/>
      <c r="AT89" s="9" t="s">
        <v>129</v>
      </c>
      <c r="AU89" s="9" t="s">
        <v>9</v>
      </c>
    </row>
    <row r="90" spans="2:65" s="21" customFormat="1" ht="20.399999999999999" customHeight="1" x14ac:dyDescent="0.3">
      <c r="B90" s="117"/>
      <c r="C90" s="118" t="s">
        <v>128</v>
      </c>
      <c r="D90" s="118" t="s">
        <v>123</v>
      </c>
      <c r="E90" s="119" t="s">
        <v>942</v>
      </c>
      <c r="F90" s="120" t="s">
        <v>943</v>
      </c>
      <c r="G90" s="121" t="s">
        <v>935</v>
      </c>
      <c r="H90" s="122">
        <v>1</v>
      </c>
      <c r="I90" s="123"/>
      <c r="J90" s="124">
        <f>ROUND(I90*H90,2)</f>
        <v>0</v>
      </c>
      <c r="K90" s="120" t="s">
        <v>8</v>
      </c>
      <c r="L90" s="22"/>
      <c r="M90" s="125" t="s">
        <v>8</v>
      </c>
      <c r="N90" s="126" t="s">
        <v>60</v>
      </c>
      <c r="O90" s="23"/>
      <c r="P90" s="127">
        <f>O90*H90</f>
        <v>0</v>
      </c>
      <c r="Q90" s="127">
        <v>0</v>
      </c>
      <c r="R90" s="127">
        <f>Q90*H90</f>
        <v>0</v>
      </c>
      <c r="S90" s="127">
        <v>0</v>
      </c>
      <c r="T90" s="128">
        <f>S90*H90</f>
        <v>0</v>
      </c>
      <c r="AR90" s="9" t="s">
        <v>930</v>
      </c>
      <c r="AT90" s="9" t="s">
        <v>123</v>
      </c>
      <c r="AU90" s="9" t="s">
        <v>9</v>
      </c>
      <c r="AY90" s="9" t="s">
        <v>121</v>
      </c>
      <c r="BE90" s="129">
        <f>IF(N90="základní",J90,0)</f>
        <v>0</v>
      </c>
      <c r="BF90" s="129">
        <f>IF(N90="snížená",J90,0)</f>
        <v>0</v>
      </c>
      <c r="BG90" s="129">
        <f>IF(N90="zákl. přenesená",J90,0)</f>
        <v>0</v>
      </c>
      <c r="BH90" s="129">
        <f>IF(N90="sníž. přenesená",J90,0)</f>
        <v>0</v>
      </c>
      <c r="BI90" s="129">
        <f>IF(N90="nulová",J90,0)</f>
        <v>0</v>
      </c>
      <c r="BJ90" s="9" t="s">
        <v>119</v>
      </c>
      <c r="BK90" s="129">
        <f>ROUND(I90*H90,2)</f>
        <v>0</v>
      </c>
      <c r="BL90" s="9" t="s">
        <v>930</v>
      </c>
      <c r="BM90" s="9" t="s">
        <v>944</v>
      </c>
    </row>
    <row r="91" spans="2:65" s="21" customFormat="1" ht="28.95" customHeight="1" x14ac:dyDescent="0.3">
      <c r="B91" s="22"/>
      <c r="D91" s="130" t="s">
        <v>129</v>
      </c>
      <c r="F91" s="131" t="s">
        <v>945</v>
      </c>
      <c r="I91" s="82"/>
      <c r="L91" s="22"/>
      <c r="M91" s="132"/>
      <c r="N91" s="23"/>
      <c r="O91" s="23"/>
      <c r="P91" s="23"/>
      <c r="Q91" s="23"/>
      <c r="R91" s="23"/>
      <c r="S91" s="23"/>
      <c r="T91" s="133"/>
      <c r="AT91" s="9" t="s">
        <v>129</v>
      </c>
      <c r="AU91" s="9" t="s">
        <v>9</v>
      </c>
    </row>
    <row r="92" spans="2:65" s="103" customFormat="1" ht="29.85" customHeight="1" x14ac:dyDescent="0.35">
      <c r="B92" s="102"/>
      <c r="D92" s="114" t="s">
        <v>116</v>
      </c>
      <c r="E92" s="115" t="s">
        <v>946</v>
      </c>
      <c r="F92" s="115" t="s">
        <v>947</v>
      </c>
      <c r="I92" s="106"/>
      <c r="J92" s="116">
        <f>BK92</f>
        <v>0</v>
      </c>
      <c r="L92" s="102"/>
      <c r="M92" s="108"/>
      <c r="N92" s="109"/>
      <c r="O92" s="109"/>
      <c r="P92" s="110">
        <f>SUM(P93:P94)</f>
        <v>0</v>
      </c>
      <c r="Q92" s="109"/>
      <c r="R92" s="110">
        <f>SUM(R93:R94)</f>
        <v>0</v>
      </c>
      <c r="S92" s="109"/>
      <c r="T92" s="111">
        <f>SUM(T93:T94)</f>
        <v>0</v>
      </c>
      <c r="AR92" s="104" t="s">
        <v>148</v>
      </c>
      <c r="AT92" s="112" t="s">
        <v>116</v>
      </c>
      <c r="AU92" s="112" t="s">
        <v>119</v>
      </c>
      <c r="AY92" s="104" t="s">
        <v>121</v>
      </c>
      <c r="BK92" s="113">
        <f>SUM(BK93:BK94)</f>
        <v>0</v>
      </c>
    </row>
    <row r="93" spans="2:65" s="21" customFormat="1" ht="20.399999999999999" customHeight="1" x14ac:dyDescent="0.3">
      <c r="B93" s="117"/>
      <c r="C93" s="118" t="s">
        <v>148</v>
      </c>
      <c r="D93" s="118" t="s">
        <v>123</v>
      </c>
      <c r="E93" s="119" t="s">
        <v>948</v>
      </c>
      <c r="F93" s="120" t="s">
        <v>947</v>
      </c>
      <c r="G93" s="121" t="s">
        <v>935</v>
      </c>
      <c r="H93" s="122">
        <v>1</v>
      </c>
      <c r="I93" s="123"/>
      <c r="J93" s="124">
        <f>ROUND(I93*H93,2)</f>
        <v>0</v>
      </c>
      <c r="K93" s="120" t="s">
        <v>127</v>
      </c>
      <c r="L93" s="22"/>
      <c r="M93" s="125" t="s">
        <v>8</v>
      </c>
      <c r="N93" s="126" t="s">
        <v>60</v>
      </c>
      <c r="O93" s="23"/>
      <c r="P93" s="127">
        <f>O93*H93</f>
        <v>0</v>
      </c>
      <c r="Q93" s="127">
        <v>0</v>
      </c>
      <c r="R93" s="127">
        <f>Q93*H93</f>
        <v>0</v>
      </c>
      <c r="S93" s="127">
        <v>0</v>
      </c>
      <c r="T93" s="128">
        <f>S93*H93</f>
        <v>0</v>
      </c>
      <c r="AR93" s="9" t="s">
        <v>930</v>
      </c>
      <c r="AT93" s="9" t="s">
        <v>123</v>
      </c>
      <c r="AU93" s="9" t="s">
        <v>9</v>
      </c>
      <c r="AY93" s="9" t="s">
        <v>121</v>
      </c>
      <c r="BE93" s="129">
        <f>IF(N93="základní",J93,0)</f>
        <v>0</v>
      </c>
      <c r="BF93" s="129">
        <f>IF(N93="snížená",J93,0)</f>
        <v>0</v>
      </c>
      <c r="BG93" s="129">
        <f>IF(N93="zákl. přenesená",J93,0)</f>
        <v>0</v>
      </c>
      <c r="BH93" s="129">
        <f>IF(N93="sníž. přenesená",J93,0)</f>
        <v>0</v>
      </c>
      <c r="BI93" s="129">
        <f>IF(N93="nulová",J93,0)</f>
        <v>0</v>
      </c>
      <c r="BJ93" s="9" t="s">
        <v>119</v>
      </c>
      <c r="BK93" s="129">
        <f>ROUND(I93*H93,2)</f>
        <v>0</v>
      </c>
      <c r="BL93" s="9" t="s">
        <v>930</v>
      </c>
      <c r="BM93" s="9" t="s">
        <v>949</v>
      </c>
    </row>
    <row r="94" spans="2:65" s="21" customFormat="1" ht="20.399999999999999" customHeight="1" x14ac:dyDescent="0.3">
      <c r="B94" s="22"/>
      <c r="D94" s="130" t="s">
        <v>129</v>
      </c>
      <c r="F94" s="131" t="s">
        <v>950</v>
      </c>
      <c r="I94" s="82"/>
      <c r="L94" s="22"/>
      <c r="M94" s="132"/>
      <c r="N94" s="23"/>
      <c r="O94" s="23"/>
      <c r="P94" s="23"/>
      <c r="Q94" s="23"/>
      <c r="R94" s="23"/>
      <c r="S94" s="23"/>
      <c r="T94" s="133"/>
      <c r="AT94" s="9" t="s">
        <v>129</v>
      </c>
      <c r="AU94" s="9" t="s">
        <v>9</v>
      </c>
    </row>
    <row r="95" spans="2:65" s="103" customFormat="1" ht="29.85" customHeight="1" x14ac:dyDescent="0.35">
      <c r="B95" s="102"/>
      <c r="D95" s="114" t="s">
        <v>116</v>
      </c>
      <c r="E95" s="115" t="s">
        <v>951</v>
      </c>
      <c r="F95" s="115" t="s">
        <v>952</v>
      </c>
      <c r="I95" s="106"/>
      <c r="J95" s="116">
        <f>BK95</f>
        <v>0</v>
      </c>
      <c r="L95" s="102"/>
      <c r="M95" s="108"/>
      <c r="N95" s="109"/>
      <c r="O95" s="109"/>
      <c r="P95" s="110">
        <f>SUM(P96:P97)</f>
        <v>0</v>
      </c>
      <c r="Q95" s="109"/>
      <c r="R95" s="110">
        <f>SUM(R96:R97)</f>
        <v>0</v>
      </c>
      <c r="S95" s="109"/>
      <c r="T95" s="111">
        <f>SUM(T96:T97)</f>
        <v>0</v>
      </c>
      <c r="AR95" s="104" t="s">
        <v>148</v>
      </c>
      <c r="AT95" s="112" t="s">
        <v>116</v>
      </c>
      <c r="AU95" s="112" t="s">
        <v>119</v>
      </c>
      <c r="AY95" s="104" t="s">
        <v>121</v>
      </c>
      <c r="BK95" s="113">
        <f>SUM(BK96:BK97)</f>
        <v>0</v>
      </c>
    </row>
    <row r="96" spans="2:65" s="21" customFormat="1" ht="28.95" customHeight="1" x14ac:dyDescent="0.3">
      <c r="B96" s="117"/>
      <c r="C96" s="118" t="s">
        <v>152</v>
      </c>
      <c r="D96" s="118" t="s">
        <v>123</v>
      </c>
      <c r="E96" s="119" t="s">
        <v>953</v>
      </c>
      <c r="F96" s="120" t="s">
        <v>954</v>
      </c>
      <c r="G96" s="121" t="s">
        <v>602</v>
      </c>
      <c r="H96" s="122">
        <v>1</v>
      </c>
      <c r="I96" s="123"/>
      <c r="J96" s="124">
        <f>ROUND(I96*H96,2)</f>
        <v>0</v>
      </c>
      <c r="K96" s="120" t="s">
        <v>127</v>
      </c>
      <c r="L96" s="22"/>
      <c r="M96" s="125" t="s">
        <v>8</v>
      </c>
      <c r="N96" s="126" t="s">
        <v>60</v>
      </c>
      <c r="O96" s="23"/>
      <c r="P96" s="127">
        <f>O96*H96</f>
        <v>0</v>
      </c>
      <c r="Q96" s="127">
        <v>0</v>
      </c>
      <c r="R96" s="127">
        <f>Q96*H96</f>
        <v>0</v>
      </c>
      <c r="S96" s="127">
        <v>0</v>
      </c>
      <c r="T96" s="128">
        <f>S96*H96</f>
        <v>0</v>
      </c>
      <c r="AR96" s="9" t="s">
        <v>930</v>
      </c>
      <c r="AT96" s="9" t="s">
        <v>123</v>
      </c>
      <c r="AU96" s="9" t="s">
        <v>9</v>
      </c>
      <c r="AY96" s="9" t="s">
        <v>121</v>
      </c>
      <c r="BE96" s="129">
        <f>IF(N96="základní",J96,0)</f>
        <v>0</v>
      </c>
      <c r="BF96" s="129">
        <f>IF(N96="snížená",J96,0)</f>
        <v>0</v>
      </c>
      <c r="BG96" s="129">
        <f>IF(N96="zákl. přenesená",J96,0)</f>
        <v>0</v>
      </c>
      <c r="BH96" s="129">
        <f>IF(N96="sníž. přenesená",J96,0)</f>
        <v>0</v>
      </c>
      <c r="BI96" s="129">
        <f>IF(N96="nulová",J96,0)</f>
        <v>0</v>
      </c>
      <c r="BJ96" s="9" t="s">
        <v>119</v>
      </c>
      <c r="BK96" s="129">
        <f>ROUND(I96*H96,2)</f>
        <v>0</v>
      </c>
      <c r="BL96" s="9" t="s">
        <v>930</v>
      </c>
      <c r="BM96" s="9" t="s">
        <v>955</v>
      </c>
    </row>
    <row r="97" spans="2:65" s="21" customFormat="1" ht="28.95" customHeight="1" x14ac:dyDescent="0.3">
      <c r="B97" s="22"/>
      <c r="D97" s="130" t="s">
        <v>129</v>
      </c>
      <c r="F97" s="131" t="s">
        <v>956</v>
      </c>
      <c r="I97" s="82"/>
      <c r="L97" s="22"/>
      <c r="M97" s="132"/>
      <c r="N97" s="23"/>
      <c r="O97" s="23"/>
      <c r="P97" s="23"/>
      <c r="Q97" s="23"/>
      <c r="R97" s="23"/>
      <c r="S97" s="23"/>
      <c r="T97" s="133"/>
      <c r="AT97" s="9" t="s">
        <v>129</v>
      </c>
      <c r="AU97" s="9" t="s">
        <v>9</v>
      </c>
    </row>
    <row r="98" spans="2:65" s="103" customFormat="1" ht="29.85" customHeight="1" x14ac:dyDescent="0.35">
      <c r="B98" s="102"/>
      <c r="D98" s="114" t="s">
        <v>116</v>
      </c>
      <c r="E98" s="115" t="s">
        <v>957</v>
      </c>
      <c r="F98" s="115" t="s">
        <v>958</v>
      </c>
      <c r="I98" s="106"/>
      <c r="J98" s="116">
        <f>BK98</f>
        <v>0</v>
      </c>
      <c r="L98" s="102"/>
      <c r="M98" s="108"/>
      <c r="N98" s="109"/>
      <c r="O98" s="109"/>
      <c r="P98" s="110">
        <f>SUM(P99:P100)</f>
        <v>0</v>
      </c>
      <c r="Q98" s="109"/>
      <c r="R98" s="110">
        <f>SUM(R99:R100)</f>
        <v>0</v>
      </c>
      <c r="S98" s="109"/>
      <c r="T98" s="111">
        <f>SUM(T99:T100)</f>
        <v>0</v>
      </c>
      <c r="AR98" s="104" t="s">
        <v>148</v>
      </c>
      <c r="AT98" s="112" t="s">
        <v>116</v>
      </c>
      <c r="AU98" s="112" t="s">
        <v>119</v>
      </c>
      <c r="AY98" s="104" t="s">
        <v>121</v>
      </c>
      <c r="BK98" s="113">
        <f>SUM(BK99:BK100)</f>
        <v>0</v>
      </c>
    </row>
    <row r="99" spans="2:65" s="21" customFormat="1" ht="20.399999999999999" customHeight="1" x14ac:dyDescent="0.3">
      <c r="B99" s="117"/>
      <c r="C99" s="118" t="s">
        <v>158</v>
      </c>
      <c r="D99" s="118" t="s">
        <v>123</v>
      </c>
      <c r="E99" s="119" t="s">
        <v>959</v>
      </c>
      <c r="F99" s="120" t="s">
        <v>958</v>
      </c>
      <c r="G99" s="121" t="s">
        <v>602</v>
      </c>
      <c r="H99" s="122">
        <v>1</v>
      </c>
      <c r="I99" s="123"/>
      <c r="J99" s="124">
        <f>ROUND(I99*H99,2)</f>
        <v>0</v>
      </c>
      <c r="K99" s="120" t="s">
        <v>8</v>
      </c>
      <c r="L99" s="22"/>
      <c r="M99" s="125" t="s">
        <v>8</v>
      </c>
      <c r="N99" s="126" t="s">
        <v>60</v>
      </c>
      <c r="O99" s="23"/>
      <c r="P99" s="127">
        <f>O99*H99</f>
        <v>0</v>
      </c>
      <c r="Q99" s="127">
        <v>0</v>
      </c>
      <c r="R99" s="127">
        <f>Q99*H99</f>
        <v>0</v>
      </c>
      <c r="S99" s="127">
        <v>0</v>
      </c>
      <c r="T99" s="128">
        <f>S99*H99</f>
        <v>0</v>
      </c>
      <c r="AR99" s="9" t="s">
        <v>930</v>
      </c>
      <c r="AT99" s="9" t="s">
        <v>123</v>
      </c>
      <c r="AU99" s="9" t="s">
        <v>9</v>
      </c>
      <c r="AY99" s="9" t="s">
        <v>121</v>
      </c>
      <c r="BE99" s="129">
        <f>IF(N99="základní",J99,0)</f>
        <v>0</v>
      </c>
      <c r="BF99" s="129">
        <f>IF(N99="snížená",J99,0)</f>
        <v>0</v>
      </c>
      <c r="BG99" s="129">
        <f>IF(N99="zákl. přenesená",J99,0)</f>
        <v>0</v>
      </c>
      <c r="BH99" s="129">
        <f>IF(N99="sníž. přenesená",J99,0)</f>
        <v>0</v>
      </c>
      <c r="BI99" s="129">
        <f>IF(N99="nulová",J99,0)</f>
        <v>0</v>
      </c>
      <c r="BJ99" s="9" t="s">
        <v>119</v>
      </c>
      <c r="BK99" s="129">
        <f>ROUND(I99*H99,2)</f>
        <v>0</v>
      </c>
      <c r="BL99" s="9" t="s">
        <v>930</v>
      </c>
      <c r="BM99" s="9" t="s">
        <v>960</v>
      </c>
    </row>
    <row r="100" spans="2:65" s="21" customFormat="1" ht="20.399999999999999" customHeight="1" x14ac:dyDescent="0.3">
      <c r="B100" s="22"/>
      <c r="D100" s="130" t="s">
        <v>129</v>
      </c>
      <c r="F100" s="131" t="s">
        <v>961</v>
      </c>
      <c r="I100" s="82"/>
      <c r="L100" s="22"/>
      <c r="M100" s="220"/>
      <c r="N100" s="221"/>
      <c r="O100" s="221"/>
      <c r="P100" s="221"/>
      <c r="Q100" s="221"/>
      <c r="R100" s="221"/>
      <c r="S100" s="221"/>
      <c r="T100" s="222"/>
      <c r="AT100" s="9" t="s">
        <v>129</v>
      </c>
      <c r="AU100" s="9" t="s">
        <v>9</v>
      </c>
    </row>
    <row r="101" spans="2:65" s="21" customFormat="1" ht="6.9" customHeight="1" x14ac:dyDescent="0.3">
      <c r="B101" s="52"/>
      <c r="C101" s="53"/>
      <c r="D101" s="53"/>
      <c r="E101" s="53"/>
      <c r="F101" s="53"/>
      <c r="G101" s="53"/>
      <c r="H101" s="53"/>
      <c r="I101" s="54"/>
      <c r="J101" s="53"/>
      <c r="K101" s="53"/>
      <c r="L101" s="22"/>
    </row>
    <row r="579" spans="46:46" x14ac:dyDescent="0.3">
      <c r="AT579" s="171"/>
    </row>
  </sheetData>
  <sheetProtection password="CC35" sheet="1" objects="1" scenarios="1" formatColumns="0" formatRows="0" sort="0" autoFilter="0"/>
  <autoFilter ref="C80:K80"/>
  <mergeCells count="9">
    <mergeCell ref="E47:H47"/>
    <mergeCell ref="E71:H71"/>
    <mergeCell ref="E73:H73"/>
    <mergeCell ref="G1:H1"/>
    <mergeCell ref="L2:V2"/>
    <mergeCell ref="E7:H7"/>
    <mergeCell ref="E9:H9"/>
    <mergeCell ref="E24:H24"/>
    <mergeCell ref="E45:H45"/>
  </mergeCells>
  <hyperlinks>
    <hyperlink ref="F1:G1" location="C2" tooltip="Krycí list soupisu" display="1) Krycí list soupisu"/>
    <hyperlink ref="G1:H1" location="C54" tooltip="Rekapitulace" display="2) Rekapitulace"/>
    <hyperlink ref="J1" location="C80" tooltip="Soupis prací" display="3) Soupis prací"/>
    <hyperlink ref="L1:V1" location="'Rekapitulace stavby'!C2" tooltip="Rekapitulace stavby" display="Rekapitulace stavby"/>
  </hyperlinks>
  <pageMargins left="0.58333331346511841" right="0.58333331346511841" top="0.58333331346511841" bottom="0.58333331346511841" header="0" footer="0"/>
  <pageSetup paperSize="9" fitToHeight="100" orientation="landscape" blackAndWhite="1" errors="blank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2"/>
  <sheetViews>
    <sheetView showGridLines="0" zoomScaleNormal="100" workbookViewId="0"/>
  </sheetViews>
  <sheetFormatPr defaultColWidth="7.109375" defaultRowHeight="12" x14ac:dyDescent="0.3"/>
  <cols>
    <col min="1" max="1" width="6.44140625" style="223" customWidth="1"/>
    <col min="2" max="2" width="1.33203125" style="223" customWidth="1"/>
    <col min="3" max="4" width="3.88671875" style="223" customWidth="1"/>
    <col min="5" max="5" width="9.109375" style="223" customWidth="1"/>
    <col min="6" max="6" width="7.109375" style="223"/>
    <col min="7" max="7" width="3.88671875" style="223" customWidth="1"/>
    <col min="8" max="8" width="60.5546875" style="223" customWidth="1"/>
    <col min="9" max="10" width="15.5546875" style="223" customWidth="1"/>
    <col min="11" max="11" width="1.33203125" style="223" customWidth="1"/>
    <col min="12" max="256" width="7.109375" style="223"/>
    <col min="257" max="257" width="6.44140625" style="223" customWidth="1"/>
    <col min="258" max="258" width="1.33203125" style="223" customWidth="1"/>
    <col min="259" max="260" width="3.88671875" style="223" customWidth="1"/>
    <col min="261" max="261" width="9.109375" style="223" customWidth="1"/>
    <col min="262" max="262" width="7.109375" style="223"/>
    <col min="263" max="263" width="3.88671875" style="223" customWidth="1"/>
    <col min="264" max="264" width="60.5546875" style="223" customWidth="1"/>
    <col min="265" max="266" width="15.5546875" style="223" customWidth="1"/>
    <col min="267" max="267" width="1.33203125" style="223" customWidth="1"/>
    <col min="268" max="512" width="7.109375" style="223"/>
    <col min="513" max="513" width="6.44140625" style="223" customWidth="1"/>
    <col min="514" max="514" width="1.33203125" style="223" customWidth="1"/>
    <col min="515" max="516" width="3.88671875" style="223" customWidth="1"/>
    <col min="517" max="517" width="9.109375" style="223" customWidth="1"/>
    <col min="518" max="518" width="7.109375" style="223"/>
    <col min="519" max="519" width="3.88671875" style="223" customWidth="1"/>
    <col min="520" max="520" width="60.5546875" style="223" customWidth="1"/>
    <col min="521" max="522" width="15.5546875" style="223" customWidth="1"/>
    <col min="523" max="523" width="1.33203125" style="223" customWidth="1"/>
    <col min="524" max="768" width="7.109375" style="223"/>
    <col min="769" max="769" width="6.44140625" style="223" customWidth="1"/>
    <col min="770" max="770" width="1.33203125" style="223" customWidth="1"/>
    <col min="771" max="772" width="3.88671875" style="223" customWidth="1"/>
    <col min="773" max="773" width="9.109375" style="223" customWidth="1"/>
    <col min="774" max="774" width="7.109375" style="223"/>
    <col min="775" max="775" width="3.88671875" style="223" customWidth="1"/>
    <col min="776" max="776" width="60.5546875" style="223" customWidth="1"/>
    <col min="777" max="778" width="15.5546875" style="223" customWidth="1"/>
    <col min="779" max="779" width="1.33203125" style="223" customWidth="1"/>
    <col min="780" max="1024" width="7.109375" style="223"/>
    <col min="1025" max="1025" width="6.44140625" style="223" customWidth="1"/>
    <col min="1026" max="1026" width="1.33203125" style="223" customWidth="1"/>
    <col min="1027" max="1028" width="3.88671875" style="223" customWidth="1"/>
    <col min="1029" max="1029" width="9.109375" style="223" customWidth="1"/>
    <col min="1030" max="1030" width="7.109375" style="223"/>
    <col min="1031" max="1031" width="3.88671875" style="223" customWidth="1"/>
    <col min="1032" max="1032" width="60.5546875" style="223" customWidth="1"/>
    <col min="1033" max="1034" width="15.5546875" style="223" customWidth="1"/>
    <col min="1035" max="1035" width="1.33203125" style="223" customWidth="1"/>
    <col min="1036" max="1280" width="7.109375" style="223"/>
    <col min="1281" max="1281" width="6.44140625" style="223" customWidth="1"/>
    <col min="1282" max="1282" width="1.33203125" style="223" customWidth="1"/>
    <col min="1283" max="1284" width="3.88671875" style="223" customWidth="1"/>
    <col min="1285" max="1285" width="9.109375" style="223" customWidth="1"/>
    <col min="1286" max="1286" width="7.109375" style="223"/>
    <col min="1287" max="1287" width="3.88671875" style="223" customWidth="1"/>
    <col min="1288" max="1288" width="60.5546875" style="223" customWidth="1"/>
    <col min="1289" max="1290" width="15.5546875" style="223" customWidth="1"/>
    <col min="1291" max="1291" width="1.33203125" style="223" customWidth="1"/>
    <col min="1292" max="1536" width="7.109375" style="223"/>
    <col min="1537" max="1537" width="6.44140625" style="223" customWidth="1"/>
    <col min="1538" max="1538" width="1.33203125" style="223" customWidth="1"/>
    <col min="1539" max="1540" width="3.88671875" style="223" customWidth="1"/>
    <col min="1541" max="1541" width="9.109375" style="223" customWidth="1"/>
    <col min="1542" max="1542" width="7.109375" style="223"/>
    <col min="1543" max="1543" width="3.88671875" style="223" customWidth="1"/>
    <col min="1544" max="1544" width="60.5546875" style="223" customWidth="1"/>
    <col min="1545" max="1546" width="15.5546875" style="223" customWidth="1"/>
    <col min="1547" max="1547" width="1.33203125" style="223" customWidth="1"/>
    <col min="1548" max="1792" width="7.109375" style="223"/>
    <col min="1793" max="1793" width="6.44140625" style="223" customWidth="1"/>
    <col min="1794" max="1794" width="1.33203125" style="223" customWidth="1"/>
    <col min="1795" max="1796" width="3.88671875" style="223" customWidth="1"/>
    <col min="1797" max="1797" width="9.109375" style="223" customWidth="1"/>
    <col min="1798" max="1798" width="7.109375" style="223"/>
    <col min="1799" max="1799" width="3.88671875" style="223" customWidth="1"/>
    <col min="1800" max="1800" width="60.5546875" style="223" customWidth="1"/>
    <col min="1801" max="1802" width="15.5546875" style="223" customWidth="1"/>
    <col min="1803" max="1803" width="1.33203125" style="223" customWidth="1"/>
    <col min="1804" max="2048" width="7.109375" style="223"/>
    <col min="2049" max="2049" width="6.44140625" style="223" customWidth="1"/>
    <col min="2050" max="2050" width="1.33203125" style="223" customWidth="1"/>
    <col min="2051" max="2052" width="3.88671875" style="223" customWidth="1"/>
    <col min="2053" max="2053" width="9.109375" style="223" customWidth="1"/>
    <col min="2054" max="2054" width="7.109375" style="223"/>
    <col min="2055" max="2055" width="3.88671875" style="223" customWidth="1"/>
    <col min="2056" max="2056" width="60.5546875" style="223" customWidth="1"/>
    <col min="2057" max="2058" width="15.5546875" style="223" customWidth="1"/>
    <col min="2059" max="2059" width="1.33203125" style="223" customWidth="1"/>
    <col min="2060" max="2304" width="7.109375" style="223"/>
    <col min="2305" max="2305" width="6.44140625" style="223" customWidth="1"/>
    <col min="2306" max="2306" width="1.33203125" style="223" customWidth="1"/>
    <col min="2307" max="2308" width="3.88671875" style="223" customWidth="1"/>
    <col min="2309" max="2309" width="9.109375" style="223" customWidth="1"/>
    <col min="2310" max="2310" width="7.109375" style="223"/>
    <col min="2311" max="2311" width="3.88671875" style="223" customWidth="1"/>
    <col min="2312" max="2312" width="60.5546875" style="223" customWidth="1"/>
    <col min="2313" max="2314" width="15.5546875" style="223" customWidth="1"/>
    <col min="2315" max="2315" width="1.33203125" style="223" customWidth="1"/>
    <col min="2316" max="2560" width="7.109375" style="223"/>
    <col min="2561" max="2561" width="6.44140625" style="223" customWidth="1"/>
    <col min="2562" max="2562" width="1.33203125" style="223" customWidth="1"/>
    <col min="2563" max="2564" width="3.88671875" style="223" customWidth="1"/>
    <col min="2565" max="2565" width="9.109375" style="223" customWidth="1"/>
    <col min="2566" max="2566" width="7.109375" style="223"/>
    <col min="2567" max="2567" width="3.88671875" style="223" customWidth="1"/>
    <col min="2568" max="2568" width="60.5546875" style="223" customWidth="1"/>
    <col min="2569" max="2570" width="15.5546875" style="223" customWidth="1"/>
    <col min="2571" max="2571" width="1.33203125" style="223" customWidth="1"/>
    <col min="2572" max="2816" width="7.109375" style="223"/>
    <col min="2817" max="2817" width="6.44140625" style="223" customWidth="1"/>
    <col min="2818" max="2818" width="1.33203125" style="223" customWidth="1"/>
    <col min="2819" max="2820" width="3.88671875" style="223" customWidth="1"/>
    <col min="2821" max="2821" width="9.109375" style="223" customWidth="1"/>
    <col min="2822" max="2822" width="7.109375" style="223"/>
    <col min="2823" max="2823" width="3.88671875" style="223" customWidth="1"/>
    <col min="2824" max="2824" width="60.5546875" style="223" customWidth="1"/>
    <col min="2825" max="2826" width="15.5546875" style="223" customWidth="1"/>
    <col min="2827" max="2827" width="1.33203125" style="223" customWidth="1"/>
    <col min="2828" max="3072" width="7.109375" style="223"/>
    <col min="3073" max="3073" width="6.44140625" style="223" customWidth="1"/>
    <col min="3074" max="3074" width="1.33203125" style="223" customWidth="1"/>
    <col min="3075" max="3076" width="3.88671875" style="223" customWidth="1"/>
    <col min="3077" max="3077" width="9.109375" style="223" customWidth="1"/>
    <col min="3078" max="3078" width="7.109375" style="223"/>
    <col min="3079" max="3079" width="3.88671875" style="223" customWidth="1"/>
    <col min="3080" max="3080" width="60.5546875" style="223" customWidth="1"/>
    <col min="3081" max="3082" width="15.5546875" style="223" customWidth="1"/>
    <col min="3083" max="3083" width="1.33203125" style="223" customWidth="1"/>
    <col min="3084" max="3328" width="7.109375" style="223"/>
    <col min="3329" max="3329" width="6.44140625" style="223" customWidth="1"/>
    <col min="3330" max="3330" width="1.33203125" style="223" customWidth="1"/>
    <col min="3331" max="3332" width="3.88671875" style="223" customWidth="1"/>
    <col min="3333" max="3333" width="9.109375" style="223" customWidth="1"/>
    <col min="3334" max="3334" width="7.109375" style="223"/>
    <col min="3335" max="3335" width="3.88671875" style="223" customWidth="1"/>
    <col min="3336" max="3336" width="60.5546875" style="223" customWidth="1"/>
    <col min="3337" max="3338" width="15.5546875" style="223" customWidth="1"/>
    <col min="3339" max="3339" width="1.33203125" style="223" customWidth="1"/>
    <col min="3340" max="3584" width="7.109375" style="223"/>
    <col min="3585" max="3585" width="6.44140625" style="223" customWidth="1"/>
    <col min="3586" max="3586" width="1.33203125" style="223" customWidth="1"/>
    <col min="3587" max="3588" width="3.88671875" style="223" customWidth="1"/>
    <col min="3589" max="3589" width="9.109375" style="223" customWidth="1"/>
    <col min="3590" max="3590" width="7.109375" style="223"/>
    <col min="3591" max="3591" width="3.88671875" style="223" customWidth="1"/>
    <col min="3592" max="3592" width="60.5546875" style="223" customWidth="1"/>
    <col min="3593" max="3594" width="15.5546875" style="223" customWidth="1"/>
    <col min="3595" max="3595" width="1.33203125" style="223" customWidth="1"/>
    <col min="3596" max="3840" width="7.109375" style="223"/>
    <col min="3841" max="3841" width="6.44140625" style="223" customWidth="1"/>
    <col min="3842" max="3842" width="1.33203125" style="223" customWidth="1"/>
    <col min="3843" max="3844" width="3.88671875" style="223" customWidth="1"/>
    <col min="3845" max="3845" width="9.109375" style="223" customWidth="1"/>
    <col min="3846" max="3846" width="7.109375" style="223"/>
    <col min="3847" max="3847" width="3.88671875" style="223" customWidth="1"/>
    <col min="3848" max="3848" width="60.5546875" style="223" customWidth="1"/>
    <col min="3849" max="3850" width="15.5546875" style="223" customWidth="1"/>
    <col min="3851" max="3851" width="1.33203125" style="223" customWidth="1"/>
    <col min="3852" max="4096" width="7.109375" style="223"/>
    <col min="4097" max="4097" width="6.44140625" style="223" customWidth="1"/>
    <col min="4098" max="4098" width="1.33203125" style="223" customWidth="1"/>
    <col min="4099" max="4100" width="3.88671875" style="223" customWidth="1"/>
    <col min="4101" max="4101" width="9.109375" style="223" customWidth="1"/>
    <col min="4102" max="4102" width="7.109375" style="223"/>
    <col min="4103" max="4103" width="3.88671875" style="223" customWidth="1"/>
    <col min="4104" max="4104" width="60.5546875" style="223" customWidth="1"/>
    <col min="4105" max="4106" width="15.5546875" style="223" customWidth="1"/>
    <col min="4107" max="4107" width="1.33203125" style="223" customWidth="1"/>
    <col min="4108" max="4352" width="7.109375" style="223"/>
    <col min="4353" max="4353" width="6.44140625" style="223" customWidth="1"/>
    <col min="4354" max="4354" width="1.33203125" style="223" customWidth="1"/>
    <col min="4355" max="4356" width="3.88671875" style="223" customWidth="1"/>
    <col min="4357" max="4357" width="9.109375" style="223" customWidth="1"/>
    <col min="4358" max="4358" width="7.109375" style="223"/>
    <col min="4359" max="4359" width="3.88671875" style="223" customWidth="1"/>
    <col min="4360" max="4360" width="60.5546875" style="223" customWidth="1"/>
    <col min="4361" max="4362" width="15.5546875" style="223" customWidth="1"/>
    <col min="4363" max="4363" width="1.33203125" style="223" customWidth="1"/>
    <col min="4364" max="4608" width="7.109375" style="223"/>
    <col min="4609" max="4609" width="6.44140625" style="223" customWidth="1"/>
    <col min="4610" max="4610" width="1.33203125" style="223" customWidth="1"/>
    <col min="4611" max="4612" width="3.88671875" style="223" customWidth="1"/>
    <col min="4613" max="4613" width="9.109375" style="223" customWidth="1"/>
    <col min="4614" max="4614" width="7.109375" style="223"/>
    <col min="4615" max="4615" width="3.88671875" style="223" customWidth="1"/>
    <col min="4616" max="4616" width="60.5546875" style="223" customWidth="1"/>
    <col min="4617" max="4618" width="15.5546875" style="223" customWidth="1"/>
    <col min="4619" max="4619" width="1.33203125" style="223" customWidth="1"/>
    <col min="4620" max="4864" width="7.109375" style="223"/>
    <col min="4865" max="4865" width="6.44140625" style="223" customWidth="1"/>
    <col min="4866" max="4866" width="1.33203125" style="223" customWidth="1"/>
    <col min="4867" max="4868" width="3.88671875" style="223" customWidth="1"/>
    <col min="4869" max="4869" width="9.109375" style="223" customWidth="1"/>
    <col min="4870" max="4870" width="7.109375" style="223"/>
    <col min="4871" max="4871" width="3.88671875" style="223" customWidth="1"/>
    <col min="4872" max="4872" width="60.5546875" style="223" customWidth="1"/>
    <col min="4873" max="4874" width="15.5546875" style="223" customWidth="1"/>
    <col min="4875" max="4875" width="1.33203125" style="223" customWidth="1"/>
    <col min="4876" max="5120" width="7.109375" style="223"/>
    <col min="5121" max="5121" width="6.44140625" style="223" customWidth="1"/>
    <col min="5122" max="5122" width="1.33203125" style="223" customWidth="1"/>
    <col min="5123" max="5124" width="3.88671875" style="223" customWidth="1"/>
    <col min="5125" max="5125" width="9.109375" style="223" customWidth="1"/>
    <col min="5126" max="5126" width="7.109375" style="223"/>
    <col min="5127" max="5127" width="3.88671875" style="223" customWidth="1"/>
    <col min="5128" max="5128" width="60.5546875" style="223" customWidth="1"/>
    <col min="5129" max="5130" width="15.5546875" style="223" customWidth="1"/>
    <col min="5131" max="5131" width="1.33203125" style="223" customWidth="1"/>
    <col min="5132" max="5376" width="7.109375" style="223"/>
    <col min="5377" max="5377" width="6.44140625" style="223" customWidth="1"/>
    <col min="5378" max="5378" width="1.33203125" style="223" customWidth="1"/>
    <col min="5379" max="5380" width="3.88671875" style="223" customWidth="1"/>
    <col min="5381" max="5381" width="9.109375" style="223" customWidth="1"/>
    <col min="5382" max="5382" width="7.109375" style="223"/>
    <col min="5383" max="5383" width="3.88671875" style="223" customWidth="1"/>
    <col min="5384" max="5384" width="60.5546875" style="223" customWidth="1"/>
    <col min="5385" max="5386" width="15.5546875" style="223" customWidth="1"/>
    <col min="5387" max="5387" width="1.33203125" style="223" customWidth="1"/>
    <col min="5388" max="5632" width="7.109375" style="223"/>
    <col min="5633" max="5633" width="6.44140625" style="223" customWidth="1"/>
    <col min="5634" max="5634" width="1.33203125" style="223" customWidth="1"/>
    <col min="5635" max="5636" width="3.88671875" style="223" customWidth="1"/>
    <col min="5637" max="5637" width="9.109375" style="223" customWidth="1"/>
    <col min="5638" max="5638" width="7.109375" style="223"/>
    <col min="5639" max="5639" width="3.88671875" style="223" customWidth="1"/>
    <col min="5640" max="5640" width="60.5546875" style="223" customWidth="1"/>
    <col min="5641" max="5642" width="15.5546875" style="223" customWidth="1"/>
    <col min="5643" max="5643" width="1.33203125" style="223" customWidth="1"/>
    <col min="5644" max="5888" width="7.109375" style="223"/>
    <col min="5889" max="5889" width="6.44140625" style="223" customWidth="1"/>
    <col min="5890" max="5890" width="1.33203125" style="223" customWidth="1"/>
    <col min="5891" max="5892" width="3.88671875" style="223" customWidth="1"/>
    <col min="5893" max="5893" width="9.109375" style="223" customWidth="1"/>
    <col min="5894" max="5894" width="7.109375" style="223"/>
    <col min="5895" max="5895" width="3.88671875" style="223" customWidth="1"/>
    <col min="5896" max="5896" width="60.5546875" style="223" customWidth="1"/>
    <col min="5897" max="5898" width="15.5546875" style="223" customWidth="1"/>
    <col min="5899" max="5899" width="1.33203125" style="223" customWidth="1"/>
    <col min="5900" max="6144" width="7.109375" style="223"/>
    <col min="6145" max="6145" width="6.44140625" style="223" customWidth="1"/>
    <col min="6146" max="6146" width="1.33203125" style="223" customWidth="1"/>
    <col min="6147" max="6148" width="3.88671875" style="223" customWidth="1"/>
    <col min="6149" max="6149" width="9.109375" style="223" customWidth="1"/>
    <col min="6150" max="6150" width="7.109375" style="223"/>
    <col min="6151" max="6151" width="3.88671875" style="223" customWidth="1"/>
    <col min="6152" max="6152" width="60.5546875" style="223" customWidth="1"/>
    <col min="6153" max="6154" width="15.5546875" style="223" customWidth="1"/>
    <col min="6155" max="6155" width="1.33203125" style="223" customWidth="1"/>
    <col min="6156" max="6400" width="7.109375" style="223"/>
    <col min="6401" max="6401" width="6.44140625" style="223" customWidth="1"/>
    <col min="6402" max="6402" width="1.33203125" style="223" customWidth="1"/>
    <col min="6403" max="6404" width="3.88671875" style="223" customWidth="1"/>
    <col min="6405" max="6405" width="9.109375" style="223" customWidth="1"/>
    <col min="6406" max="6406" width="7.109375" style="223"/>
    <col min="6407" max="6407" width="3.88671875" style="223" customWidth="1"/>
    <col min="6408" max="6408" width="60.5546875" style="223" customWidth="1"/>
    <col min="6409" max="6410" width="15.5546875" style="223" customWidth="1"/>
    <col min="6411" max="6411" width="1.33203125" style="223" customWidth="1"/>
    <col min="6412" max="6656" width="7.109375" style="223"/>
    <col min="6657" max="6657" width="6.44140625" style="223" customWidth="1"/>
    <col min="6658" max="6658" width="1.33203125" style="223" customWidth="1"/>
    <col min="6659" max="6660" width="3.88671875" style="223" customWidth="1"/>
    <col min="6661" max="6661" width="9.109375" style="223" customWidth="1"/>
    <col min="6662" max="6662" width="7.109375" style="223"/>
    <col min="6663" max="6663" width="3.88671875" style="223" customWidth="1"/>
    <col min="6664" max="6664" width="60.5546875" style="223" customWidth="1"/>
    <col min="6665" max="6666" width="15.5546875" style="223" customWidth="1"/>
    <col min="6667" max="6667" width="1.33203125" style="223" customWidth="1"/>
    <col min="6668" max="6912" width="7.109375" style="223"/>
    <col min="6913" max="6913" width="6.44140625" style="223" customWidth="1"/>
    <col min="6914" max="6914" width="1.33203125" style="223" customWidth="1"/>
    <col min="6915" max="6916" width="3.88671875" style="223" customWidth="1"/>
    <col min="6917" max="6917" width="9.109375" style="223" customWidth="1"/>
    <col min="6918" max="6918" width="7.109375" style="223"/>
    <col min="6919" max="6919" width="3.88671875" style="223" customWidth="1"/>
    <col min="6920" max="6920" width="60.5546875" style="223" customWidth="1"/>
    <col min="6921" max="6922" width="15.5546875" style="223" customWidth="1"/>
    <col min="6923" max="6923" width="1.33203125" style="223" customWidth="1"/>
    <col min="6924" max="7168" width="7.109375" style="223"/>
    <col min="7169" max="7169" width="6.44140625" style="223" customWidth="1"/>
    <col min="7170" max="7170" width="1.33203125" style="223" customWidth="1"/>
    <col min="7171" max="7172" width="3.88671875" style="223" customWidth="1"/>
    <col min="7173" max="7173" width="9.109375" style="223" customWidth="1"/>
    <col min="7174" max="7174" width="7.109375" style="223"/>
    <col min="7175" max="7175" width="3.88671875" style="223" customWidth="1"/>
    <col min="7176" max="7176" width="60.5546875" style="223" customWidth="1"/>
    <col min="7177" max="7178" width="15.5546875" style="223" customWidth="1"/>
    <col min="7179" max="7179" width="1.33203125" style="223" customWidth="1"/>
    <col min="7180" max="7424" width="7.109375" style="223"/>
    <col min="7425" max="7425" width="6.44140625" style="223" customWidth="1"/>
    <col min="7426" max="7426" width="1.33203125" style="223" customWidth="1"/>
    <col min="7427" max="7428" width="3.88671875" style="223" customWidth="1"/>
    <col min="7429" max="7429" width="9.109375" style="223" customWidth="1"/>
    <col min="7430" max="7430" width="7.109375" style="223"/>
    <col min="7431" max="7431" width="3.88671875" style="223" customWidth="1"/>
    <col min="7432" max="7432" width="60.5546875" style="223" customWidth="1"/>
    <col min="7433" max="7434" width="15.5546875" style="223" customWidth="1"/>
    <col min="7435" max="7435" width="1.33203125" style="223" customWidth="1"/>
    <col min="7436" max="7680" width="7.109375" style="223"/>
    <col min="7681" max="7681" width="6.44140625" style="223" customWidth="1"/>
    <col min="7682" max="7682" width="1.33203125" style="223" customWidth="1"/>
    <col min="7683" max="7684" width="3.88671875" style="223" customWidth="1"/>
    <col min="7685" max="7685" width="9.109375" style="223" customWidth="1"/>
    <col min="7686" max="7686" width="7.109375" style="223"/>
    <col min="7687" max="7687" width="3.88671875" style="223" customWidth="1"/>
    <col min="7688" max="7688" width="60.5546875" style="223" customWidth="1"/>
    <col min="7689" max="7690" width="15.5546875" style="223" customWidth="1"/>
    <col min="7691" max="7691" width="1.33203125" style="223" customWidth="1"/>
    <col min="7692" max="7936" width="7.109375" style="223"/>
    <col min="7937" max="7937" width="6.44140625" style="223" customWidth="1"/>
    <col min="7938" max="7938" width="1.33203125" style="223" customWidth="1"/>
    <col min="7939" max="7940" width="3.88671875" style="223" customWidth="1"/>
    <col min="7941" max="7941" width="9.109375" style="223" customWidth="1"/>
    <col min="7942" max="7942" width="7.109375" style="223"/>
    <col min="7943" max="7943" width="3.88671875" style="223" customWidth="1"/>
    <col min="7944" max="7944" width="60.5546875" style="223" customWidth="1"/>
    <col min="7945" max="7946" width="15.5546875" style="223" customWidth="1"/>
    <col min="7947" max="7947" width="1.33203125" style="223" customWidth="1"/>
    <col min="7948" max="8192" width="7.109375" style="223"/>
    <col min="8193" max="8193" width="6.44140625" style="223" customWidth="1"/>
    <col min="8194" max="8194" width="1.33203125" style="223" customWidth="1"/>
    <col min="8195" max="8196" width="3.88671875" style="223" customWidth="1"/>
    <col min="8197" max="8197" width="9.109375" style="223" customWidth="1"/>
    <col min="8198" max="8198" width="7.109375" style="223"/>
    <col min="8199" max="8199" width="3.88671875" style="223" customWidth="1"/>
    <col min="8200" max="8200" width="60.5546875" style="223" customWidth="1"/>
    <col min="8201" max="8202" width="15.5546875" style="223" customWidth="1"/>
    <col min="8203" max="8203" width="1.33203125" style="223" customWidth="1"/>
    <col min="8204" max="8448" width="7.109375" style="223"/>
    <col min="8449" max="8449" width="6.44140625" style="223" customWidth="1"/>
    <col min="8450" max="8450" width="1.33203125" style="223" customWidth="1"/>
    <col min="8451" max="8452" width="3.88671875" style="223" customWidth="1"/>
    <col min="8453" max="8453" width="9.109375" style="223" customWidth="1"/>
    <col min="8454" max="8454" width="7.109375" style="223"/>
    <col min="8455" max="8455" width="3.88671875" style="223" customWidth="1"/>
    <col min="8456" max="8456" width="60.5546875" style="223" customWidth="1"/>
    <col min="8457" max="8458" width="15.5546875" style="223" customWidth="1"/>
    <col min="8459" max="8459" width="1.33203125" style="223" customWidth="1"/>
    <col min="8460" max="8704" width="7.109375" style="223"/>
    <col min="8705" max="8705" width="6.44140625" style="223" customWidth="1"/>
    <col min="8706" max="8706" width="1.33203125" style="223" customWidth="1"/>
    <col min="8707" max="8708" width="3.88671875" style="223" customWidth="1"/>
    <col min="8709" max="8709" width="9.109375" style="223" customWidth="1"/>
    <col min="8710" max="8710" width="7.109375" style="223"/>
    <col min="8711" max="8711" width="3.88671875" style="223" customWidth="1"/>
    <col min="8712" max="8712" width="60.5546875" style="223" customWidth="1"/>
    <col min="8713" max="8714" width="15.5546875" style="223" customWidth="1"/>
    <col min="8715" max="8715" width="1.33203125" style="223" customWidth="1"/>
    <col min="8716" max="8960" width="7.109375" style="223"/>
    <col min="8961" max="8961" width="6.44140625" style="223" customWidth="1"/>
    <col min="8962" max="8962" width="1.33203125" style="223" customWidth="1"/>
    <col min="8963" max="8964" width="3.88671875" style="223" customWidth="1"/>
    <col min="8965" max="8965" width="9.109375" style="223" customWidth="1"/>
    <col min="8966" max="8966" width="7.109375" style="223"/>
    <col min="8967" max="8967" width="3.88671875" style="223" customWidth="1"/>
    <col min="8968" max="8968" width="60.5546875" style="223" customWidth="1"/>
    <col min="8969" max="8970" width="15.5546875" style="223" customWidth="1"/>
    <col min="8971" max="8971" width="1.33203125" style="223" customWidth="1"/>
    <col min="8972" max="9216" width="7.109375" style="223"/>
    <col min="9217" max="9217" width="6.44140625" style="223" customWidth="1"/>
    <col min="9218" max="9218" width="1.33203125" style="223" customWidth="1"/>
    <col min="9219" max="9220" width="3.88671875" style="223" customWidth="1"/>
    <col min="9221" max="9221" width="9.109375" style="223" customWidth="1"/>
    <col min="9222" max="9222" width="7.109375" style="223"/>
    <col min="9223" max="9223" width="3.88671875" style="223" customWidth="1"/>
    <col min="9224" max="9224" width="60.5546875" style="223" customWidth="1"/>
    <col min="9225" max="9226" width="15.5546875" style="223" customWidth="1"/>
    <col min="9227" max="9227" width="1.33203125" style="223" customWidth="1"/>
    <col min="9228" max="9472" width="7.109375" style="223"/>
    <col min="9473" max="9473" width="6.44140625" style="223" customWidth="1"/>
    <col min="9474" max="9474" width="1.33203125" style="223" customWidth="1"/>
    <col min="9475" max="9476" width="3.88671875" style="223" customWidth="1"/>
    <col min="9477" max="9477" width="9.109375" style="223" customWidth="1"/>
    <col min="9478" max="9478" width="7.109375" style="223"/>
    <col min="9479" max="9479" width="3.88671875" style="223" customWidth="1"/>
    <col min="9480" max="9480" width="60.5546875" style="223" customWidth="1"/>
    <col min="9481" max="9482" width="15.5546875" style="223" customWidth="1"/>
    <col min="9483" max="9483" width="1.33203125" style="223" customWidth="1"/>
    <col min="9484" max="9728" width="7.109375" style="223"/>
    <col min="9729" max="9729" width="6.44140625" style="223" customWidth="1"/>
    <col min="9730" max="9730" width="1.33203125" style="223" customWidth="1"/>
    <col min="9731" max="9732" width="3.88671875" style="223" customWidth="1"/>
    <col min="9733" max="9733" width="9.109375" style="223" customWidth="1"/>
    <col min="9734" max="9734" width="7.109375" style="223"/>
    <col min="9735" max="9735" width="3.88671875" style="223" customWidth="1"/>
    <col min="9736" max="9736" width="60.5546875" style="223" customWidth="1"/>
    <col min="9737" max="9738" width="15.5546875" style="223" customWidth="1"/>
    <col min="9739" max="9739" width="1.33203125" style="223" customWidth="1"/>
    <col min="9740" max="9984" width="7.109375" style="223"/>
    <col min="9985" max="9985" width="6.44140625" style="223" customWidth="1"/>
    <col min="9986" max="9986" width="1.33203125" style="223" customWidth="1"/>
    <col min="9987" max="9988" width="3.88671875" style="223" customWidth="1"/>
    <col min="9989" max="9989" width="9.109375" style="223" customWidth="1"/>
    <col min="9990" max="9990" width="7.109375" style="223"/>
    <col min="9991" max="9991" width="3.88671875" style="223" customWidth="1"/>
    <col min="9992" max="9992" width="60.5546875" style="223" customWidth="1"/>
    <col min="9993" max="9994" width="15.5546875" style="223" customWidth="1"/>
    <col min="9995" max="9995" width="1.33203125" style="223" customWidth="1"/>
    <col min="9996" max="10240" width="7.109375" style="223"/>
    <col min="10241" max="10241" width="6.44140625" style="223" customWidth="1"/>
    <col min="10242" max="10242" width="1.33203125" style="223" customWidth="1"/>
    <col min="10243" max="10244" width="3.88671875" style="223" customWidth="1"/>
    <col min="10245" max="10245" width="9.109375" style="223" customWidth="1"/>
    <col min="10246" max="10246" width="7.109375" style="223"/>
    <col min="10247" max="10247" width="3.88671875" style="223" customWidth="1"/>
    <col min="10248" max="10248" width="60.5546875" style="223" customWidth="1"/>
    <col min="10249" max="10250" width="15.5546875" style="223" customWidth="1"/>
    <col min="10251" max="10251" width="1.33203125" style="223" customWidth="1"/>
    <col min="10252" max="10496" width="7.109375" style="223"/>
    <col min="10497" max="10497" width="6.44140625" style="223" customWidth="1"/>
    <col min="10498" max="10498" width="1.33203125" style="223" customWidth="1"/>
    <col min="10499" max="10500" width="3.88671875" style="223" customWidth="1"/>
    <col min="10501" max="10501" width="9.109375" style="223" customWidth="1"/>
    <col min="10502" max="10502" width="7.109375" style="223"/>
    <col min="10503" max="10503" width="3.88671875" style="223" customWidth="1"/>
    <col min="10504" max="10504" width="60.5546875" style="223" customWidth="1"/>
    <col min="10505" max="10506" width="15.5546875" style="223" customWidth="1"/>
    <col min="10507" max="10507" width="1.33203125" style="223" customWidth="1"/>
    <col min="10508" max="10752" width="7.109375" style="223"/>
    <col min="10753" max="10753" width="6.44140625" style="223" customWidth="1"/>
    <col min="10754" max="10754" width="1.33203125" style="223" customWidth="1"/>
    <col min="10755" max="10756" width="3.88671875" style="223" customWidth="1"/>
    <col min="10757" max="10757" width="9.109375" style="223" customWidth="1"/>
    <col min="10758" max="10758" width="7.109375" style="223"/>
    <col min="10759" max="10759" width="3.88671875" style="223" customWidth="1"/>
    <col min="10760" max="10760" width="60.5546875" style="223" customWidth="1"/>
    <col min="10761" max="10762" width="15.5546875" style="223" customWidth="1"/>
    <col min="10763" max="10763" width="1.33203125" style="223" customWidth="1"/>
    <col min="10764" max="11008" width="7.109375" style="223"/>
    <col min="11009" max="11009" width="6.44140625" style="223" customWidth="1"/>
    <col min="11010" max="11010" width="1.33203125" style="223" customWidth="1"/>
    <col min="11011" max="11012" width="3.88671875" style="223" customWidth="1"/>
    <col min="11013" max="11013" width="9.109375" style="223" customWidth="1"/>
    <col min="11014" max="11014" width="7.109375" style="223"/>
    <col min="11015" max="11015" width="3.88671875" style="223" customWidth="1"/>
    <col min="11016" max="11016" width="60.5546875" style="223" customWidth="1"/>
    <col min="11017" max="11018" width="15.5546875" style="223" customWidth="1"/>
    <col min="11019" max="11019" width="1.33203125" style="223" customWidth="1"/>
    <col min="11020" max="11264" width="7.109375" style="223"/>
    <col min="11265" max="11265" width="6.44140625" style="223" customWidth="1"/>
    <col min="11266" max="11266" width="1.33203125" style="223" customWidth="1"/>
    <col min="11267" max="11268" width="3.88671875" style="223" customWidth="1"/>
    <col min="11269" max="11269" width="9.109375" style="223" customWidth="1"/>
    <col min="11270" max="11270" width="7.109375" style="223"/>
    <col min="11271" max="11271" width="3.88671875" style="223" customWidth="1"/>
    <col min="11272" max="11272" width="60.5546875" style="223" customWidth="1"/>
    <col min="11273" max="11274" width="15.5546875" style="223" customWidth="1"/>
    <col min="11275" max="11275" width="1.33203125" style="223" customWidth="1"/>
    <col min="11276" max="11520" width="7.109375" style="223"/>
    <col min="11521" max="11521" width="6.44140625" style="223" customWidth="1"/>
    <col min="11522" max="11522" width="1.33203125" style="223" customWidth="1"/>
    <col min="11523" max="11524" width="3.88671875" style="223" customWidth="1"/>
    <col min="11525" max="11525" width="9.109375" style="223" customWidth="1"/>
    <col min="11526" max="11526" width="7.109375" style="223"/>
    <col min="11527" max="11527" width="3.88671875" style="223" customWidth="1"/>
    <col min="11528" max="11528" width="60.5546875" style="223" customWidth="1"/>
    <col min="11529" max="11530" width="15.5546875" style="223" customWidth="1"/>
    <col min="11531" max="11531" width="1.33203125" style="223" customWidth="1"/>
    <col min="11532" max="11776" width="7.109375" style="223"/>
    <col min="11777" max="11777" width="6.44140625" style="223" customWidth="1"/>
    <col min="11778" max="11778" width="1.33203125" style="223" customWidth="1"/>
    <col min="11779" max="11780" width="3.88671875" style="223" customWidth="1"/>
    <col min="11781" max="11781" width="9.109375" style="223" customWidth="1"/>
    <col min="11782" max="11782" width="7.109375" style="223"/>
    <col min="11783" max="11783" width="3.88671875" style="223" customWidth="1"/>
    <col min="11784" max="11784" width="60.5546875" style="223" customWidth="1"/>
    <col min="11785" max="11786" width="15.5546875" style="223" customWidth="1"/>
    <col min="11787" max="11787" width="1.33203125" style="223" customWidth="1"/>
    <col min="11788" max="12032" width="7.109375" style="223"/>
    <col min="12033" max="12033" width="6.44140625" style="223" customWidth="1"/>
    <col min="12034" max="12034" width="1.33203125" style="223" customWidth="1"/>
    <col min="12035" max="12036" width="3.88671875" style="223" customWidth="1"/>
    <col min="12037" max="12037" width="9.109375" style="223" customWidth="1"/>
    <col min="12038" max="12038" width="7.109375" style="223"/>
    <col min="12039" max="12039" width="3.88671875" style="223" customWidth="1"/>
    <col min="12040" max="12040" width="60.5546875" style="223" customWidth="1"/>
    <col min="12041" max="12042" width="15.5546875" style="223" customWidth="1"/>
    <col min="12043" max="12043" width="1.33203125" style="223" customWidth="1"/>
    <col min="12044" max="12288" width="7.109375" style="223"/>
    <col min="12289" max="12289" width="6.44140625" style="223" customWidth="1"/>
    <col min="12290" max="12290" width="1.33203125" style="223" customWidth="1"/>
    <col min="12291" max="12292" width="3.88671875" style="223" customWidth="1"/>
    <col min="12293" max="12293" width="9.109375" style="223" customWidth="1"/>
    <col min="12294" max="12294" width="7.109375" style="223"/>
    <col min="12295" max="12295" width="3.88671875" style="223" customWidth="1"/>
    <col min="12296" max="12296" width="60.5546875" style="223" customWidth="1"/>
    <col min="12297" max="12298" width="15.5546875" style="223" customWidth="1"/>
    <col min="12299" max="12299" width="1.33203125" style="223" customWidth="1"/>
    <col min="12300" max="12544" width="7.109375" style="223"/>
    <col min="12545" max="12545" width="6.44140625" style="223" customWidth="1"/>
    <col min="12546" max="12546" width="1.33203125" style="223" customWidth="1"/>
    <col min="12547" max="12548" width="3.88671875" style="223" customWidth="1"/>
    <col min="12549" max="12549" width="9.109375" style="223" customWidth="1"/>
    <col min="12550" max="12550" width="7.109375" style="223"/>
    <col min="12551" max="12551" width="3.88671875" style="223" customWidth="1"/>
    <col min="12552" max="12552" width="60.5546875" style="223" customWidth="1"/>
    <col min="12553" max="12554" width="15.5546875" style="223" customWidth="1"/>
    <col min="12555" max="12555" width="1.33203125" style="223" customWidth="1"/>
    <col min="12556" max="12800" width="7.109375" style="223"/>
    <col min="12801" max="12801" width="6.44140625" style="223" customWidth="1"/>
    <col min="12802" max="12802" width="1.33203125" style="223" customWidth="1"/>
    <col min="12803" max="12804" width="3.88671875" style="223" customWidth="1"/>
    <col min="12805" max="12805" width="9.109375" style="223" customWidth="1"/>
    <col min="12806" max="12806" width="7.109375" style="223"/>
    <col min="12807" max="12807" width="3.88671875" style="223" customWidth="1"/>
    <col min="12808" max="12808" width="60.5546875" style="223" customWidth="1"/>
    <col min="12809" max="12810" width="15.5546875" style="223" customWidth="1"/>
    <col min="12811" max="12811" width="1.33203125" style="223" customWidth="1"/>
    <col min="12812" max="13056" width="7.109375" style="223"/>
    <col min="13057" max="13057" width="6.44140625" style="223" customWidth="1"/>
    <col min="13058" max="13058" width="1.33203125" style="223" customWidth="1"/>
    <col min="13059" max="13060" width="3.88671875" style="223" customWidth="1"/>
    <col min="13061" max="13061" width="9.109375" style="223" customWidth="1"/>
    <col min="13062" max="13062" width="7.109375" style="223"/>
    <col min="13063" max="13063" width="3.88671875" style="223" customWidth="1"/>
    <col min="13064" max="13064" width="60.5546875" style="223" customWidth="1"/>
    <col min="13065" max="13066" width="15.5546875" style="223" customWidth="1"/>
    <col min="13067" max="13067" width="1.33203125" style="223" customWidth="1"/>
    <col min="13068" max="13312" width="7.109375" style="223"/>
    <col min="13313" max="13313" width="6.44140625" style="223" customWidth="1"/>
    <col min="13314" max="13314" width="1.33203125" style="223" customWidth="1"/>
    <col min="13315" max="13316" width="3.88671875" style="223" customWidth="1"/>
    <col min="13317" max="13317" width="9.109375" style="223" customWidth="1"/>
    <col min="13318" max="13318" width="7.109375" style="223"/>
    <col min="13319" max="13319" width="3.88671875" style="223" customWidth="1"/>
    <col min="13320" max="13320" width="60.5546875" style="223" customWidth="1"/>
    <col min="13321" max="13322" width="15.5546875" style="223" customWidth="1"/>
    <col min="13323" max="13323" width="1.33203125" style="223" customWidth="1"/>
    <col min="13324" max="13568" width="7.109375" style="223"/>
    <col min="13569" max="13569" width="6.44140625" style="223" customWidth="1"/>
    <col min="13570" max="13570" width="1.33203125" style="223" customWidth="1"/>
    <col min="13571" max="13572" width="3.88671875" style="223" customWidth="1"/>
    <col min="13573" max="13573" width="9.109375" style="223" customWidth="1"/>
    <col min="13574" max="13574" width="7.109375" style="223"/>
    <col min="13575" max="13575" width="3.88671875" style="223" customWidth="1"/>
    <col min="13576" max="13576" width="60.5546875" style="223" customWidth="1"/>
    <col min="13577" max="13578" width="15.5546875" style="223" customWidth="1"/>
    <col min="13579" max="13579" width="1.33203125" style="223" customWidth="1"/>
    <col min="13580" max="13824" width="7.109375" style="223"/>
    <col min="13825" max="13825" width="6.44140625" style="223" customWidth="1"/>
    <col min="13826" max="13826" width="1.33203125" style="223" customWidth="1"/>
    <col min="13827" max="13828" width="3.88671875" style="223" customWidth="1"/>
    <col min="13829" max="13829" width="9.109375" style="223" customWidth="1"/>
    <col min="13830" max="13830" width="7.109375" style="223"/>
    <col min="13831" max="13831" width="3.88671875" style="223" customWidth="1"/>
    <col min="13832" max="13832" width="60.5546875" style="223" customWidth="1"/>
    <col min="13833" max="13834" width="15.5546875" style="223" customWidth="1"/>
    <col min="13835" max="13835" width="1.33203125" style="223" customWidth="1"/>
    <col min="13836" max="14080" width="7.109375" style="223"/>
    <col min="14081" max="14081" width="6.44140625" style="223" customWidth="1"/>
    <col min="14082" max="14082" width="1.33203125" style="223" customWidth="1"/>
    <col min="14083" max="14084" width="3.88671875" style="223" customWidth="1"/>
    <col min="14085" max="14085" width="9.109375" style="223" customWidth="1"/>
    <col min="14086" max="14086" width="7.109375" style="223"/>
    <col min="14087" max="14087" width="3.88671875" style="223" customWidth="1"/>
    <col min="14088" max="14088" width="60.5546875" style="223" customWidth="1"/>
    <col min="14089" max="14090" width="15.5546875" style="223" customWidth="1"/>
    <col min="14091" max="14091" width="1.33203125" style="223" customWidth="1"/>
    <col min="14092" max="14336" width="7.109375" style="223"/>
    <col min="14337" max="14337" width="6.44140625" style="223" customWidth="1"/>
    <col min="14338" max="14338" width="1.33203125" style="223" customWidth="1"/>
    <col min="14339" max="14340" width="3.88671875" style="223" customWidth="1"/>
    <col min="14341" max="14341" width="9.109375" style="223" customWidth="1"/>
    <col min="14342" max="14342" width="7.109375" style="223"/>
    <col min="14343" max="14343" width="3.88671875" style="223" customWidth="1"/>
    <col min="14344" max="14344" width="60.5546875" style="223" customWidth="1"/>
    <col min="14345" max="14346" width="15.5546875" style="223" customWidth="1"/>
    <col min="14347" max="14347" width="1.33203125" style="223" customWidth="1"/>
    <col min="14348" max="14592" width="7.109375" style="223"/>
    <col min="14593" max="14593" width="6.44140625" style="223" customWidth="1"/>
    <col min="14594" max="14594" width="1.33203125" style="223" customWidth="1"/>
    <col min="14595" max="14596" width="3.88671875" style="223" customWidth="1"/>
    <col min="14597" max="14597" width="9.109375" style="223" customWidth="1"/>
    <col min="14598" max="14598" width="7.109375" style="223"/>
    <col min="14599" max="14599" width="3.88671875" style="223" customWidth="1"/>
    <col min="14600" max="14600" width="60.5546875" style="223" customWidth="1"/>
    <col min="14601" max="14602" width="15.5546875" style="223" customWidth="1"/>
    <col min="14603" max="14603" width="1.33203125" style="223" customWidth="1"/>
    <col min="14604" max="14848" width="7.109375" style="223"/>
    <col min="14849" max="14849" width="6.44140625" style="223" customWidth="1"/>
    <col min="14850" max="14850" width="1.33203125" style="223" customWidth="1"/>
    <col min="14851" max="14852" width="3.88671875" style="223" customWidth="1"/>
    <col min="14853" max="14853" width="9.109375" style="223" customWidth="1"/>
    <col min="14854" max="14854" width="7.109375" style="223"/>
    <col min="14855" max="14855" width="3.88671875" style="223" customWidth="1"/>
    <col min="14856" max="14856" width="60.5546875" style="223" customWidth="1"/>
    <col min="14857" max="14858" width="15.5546875" style="223" customWidth="1"/>
    <col min="14859" max="14859" width="1.33203125" style="223" customWidth="1"/>
    <col min="14860" max="15104" width="7.109375" style="223"/>
    <col min="15105" max="15105" width="6.44140625" style="223" customWidth="1"/>
    <col min="15106" max="15106" width="1.33203125" style="223" customWidth="1"/>
    <col min="15107" max="15108" width="3.88671875" style="223" customWidth="1"/>
    <col min="15109" max="15109" width="9.109375" style="223" customWidth="1"/>
    <col min="15110" max="15110" width="7.109375" style="223"/>
    <col min="15111" max="15111" width="3.88671875" style="223" customWidth="1"/>
    <col min="15112" max="15112" width="60.5546875" style="223" customWidth="1"/>
    <col min="15113" max="15114" width="15.5546875" style="223" customWidth="1"/>
    <col min="15115" max="15115" width="1.33203125" style="223" customWidth="1"/>
    <col min="15116" max="15360" width="7.109375" style="223"/>
    <col min="15361" max="15361" width="6.44140625" style="223" customWidth="1"/>
    <col min="15362" max="15362" width="1.33203125" style="223" customWidth="1"/>
    <col min="15363" max="15364" width="3.88671875" style="223" customWidth="1"/>
    <col min="15365" max="15365" width="9.109375" style="223" customWidth="1"/>
    <col min="15366" max="15366" width="7.109375" style="223"/>
    <col min="15367" max="15367" width="3.88671875" style="223" customWidth="1"/>
    <col min="15368" max="15368" width="60.5546875" style="223" customWidth="1"/>
    <col min="15369" max="15370" width="15.5546875" style="223" customWidth="1"/>
    <col min="15371" max="15371" width="1.33203125" style="223" customWidth="1"/>
    <col min="15372" max="15616" width="7.109375" style="223"/>
    <col min="15617" max="15617" width="6.44140625" style="223" customWidth="1"/>
    <col min="15618" max="15618" width="1.33203125" style="223" customWidth="1"/>
    <col min="15619" max="15620" width="3.88671875" style="223" customWidth="1"/>
    <col min="15621" max="15621" width="9.109375" style="223" customWidth="1"/>
    <col min="15622" max="15622" width="7.109375" style="223"/>
    <col min="15623" max="15623" width="3.88671875" style="223" customWidth="1"/>
    <col min="15624" max="15624" width="60.5546875" style="223" customWidth="1"/>
    <col min="15625" max="15626" width="15.5546875" style="223" customWidth="1"/>
    <col min="15627" max="15627" width="1.33203125" style="223" customWidth="1"/>
    <col min="15628" max="15872" width="7.109375" style="223"/>
    <col min="15873" max="15873" width="6.44140625" style="223" customWidth="1"/>
    <col min="15874" max="15874" width="1.33203125" style="223" customWidth="1"/>
    <col min="15875" max="15876" width="3.88671875" style="223" customWidth="1"/>
    <col min="15877" max="15877" width="9.109375" style="223" customWidth="1"/>
    <col min="15878" max="15878" width="7.109375" style="223"/>
    <col min="15879" max="15879" width="3.88671875" style="223" customWidth="1"/>
    <col min="15880" max="15880" width="60.5546875" style="223" customWidth="1"/>
    <col min="15881" max="15882" width="15.5546875" style="223" customWidth="1"/>
    <col min="15883" max="15883" width="1.33203125" style="223" customWidth="1"/>
    <col min="15884" max="16128" width="7.109375" style="223"/>
    <col min="16129" max="16129" width="6.44140625" style="223" customWidth="1"/>
    <col min="16130" max="16130" width="1.33203125" style="223" customWidth="1"/>
    <col min="16131" max="16132" width="3.88671875" style="223" customWidth="1"/>
    <col min="16133" max="16133" width="9.109375" style="223" customWidth="1"/>
    <col min="16134" max="16134" width="7.109375" style="223"/>
    <col min="16135" max="16135" width="3.88671875" style="223" customWidth="1"/>
    <col min="16136" max="16136" width="60.5546875" style="223" customWidth="1"/>
    <col min="16137" max="16138" width="15.5546875" style="223" customWidth="1"/>
    <col min="16139" max="16139" width="1.33203125" style="223" customWidth="1"/>
    <col min="16140" max="16384" width="7.109375" style="223"/>
  </cols>
  <sheetData>
    <row r="1" spans="2:11" ht="37.5" customHeight="1" x14ac:dyDescent="0.3"/>
    <row r="2" spans="2:11" ht="7.5" customHeight="1" x14ac:dyDescent="0.3">
      <c r="B2" s="224"/>
      <c r="C2" s="225"/>
      <c r="D2" s="225"/>
      <c r="E2" s="225"/>
      <c r="F2" s="225"/>
      <c r="G2" s="225"/>
      <c r="H2" s="225"/>
      <c r="I2" s="225"/>
      <c r="J2" s="225"/>
      <c r="K2" s="226"/>
    </row>
    <row r="3" spans="2:11" s="229" customFormat="1" ht="45" customHeight="1" x14ac:dyDescent="0.3">
      <c r="B3" s="227"/>
      <c r="C3" s="347" t="s">
        <v>962</v>
      </c>
      <c r="D3" s="347"/>
      <c r="E3" s="347"/>
      <c r="F3" s="347"/>
      <c r="G3" s="347"/>
      <c r="H3" s="347"/>
      <c r="I3" s="347"/>
      <c r="J3" s="347"/>
      <c r="K3" s="228"/>
    </row>
    <row r="4" spans="2:11" ht="25.5" customHeight="1" x14ac:dyDescent="0.3">
      <c r="B4" s="230"/>
      <c r="C4" s="352" t="s">
        <v>963</v>
      </c>
      <c r="D4" s="352"/>
      <c r="E4" s="352"/>
      <c r="F4" s="352"/>
      <c r="G4" s="352"/>
      <c r="H4" s="352"/>
      <c r="I4" s="352"/>
      <c r="J4" s="352"/>
      <c r="K4" s="231"/>
    </row>
    <row r="5" spans="2:11" ht="5.25" customHeight="1" x14ac:dyDescent="0.3">
      <c r="B5" s="230"/>
      <c r="C5" s="232"/>
      <c r="D5" s="232"/>
      <c r="E5" s="232"/>
      <c r="F5" s="232"/>
      <c r="G5" s="232"/>
      <c r="H5" s="232"/>
      <c r="I5" s="232"/>
      <c r="J5" s="232"/>
      <c r="K5" s="231"/>
    </row>
    <row r="6" spans="2:11" ht="15" customHeight="1" x14ac:dyDescent="0.3">
      <c r="B6" s="230"/>
      <c r="C6" s="349" t="s">
        <v>964</v>
      </c>
      <c r="D6" s="349"/>
      <c r="E6" s="349"/>
      <c r="F6" s="349"/>
      <c r="G6" s="349"/>
      <c r="H6" s="349"/>
      <c r="I6" s="349"/>
      <c r="J6" s="349"/>
      <c r="K6" s="231"/>
    </row>
    <row r="7" spans="2:11" ht="15" customHeight="1" x14ac:dyDescent="0.3">
      <c r="B7" s="233"/>
      <c r="C7" s="349" t="s">
        <v>965</v>
      </c>
      <c r="D7" s="349"/>
      <c r="E7" s="349"/>
      <c r="F7" s="349"/>
      <c r="G7" s="349"/>
      <c r="H7" s="349"/>
      <c r="I7" s="349"/>
      <c r="J7" s="349"/>
      <c r="K7" s="231"/>
    </row>
    <row r="8" spans="2:11" ht="12.75" customHeight="1" x14ac:dyDescent="0.3">
      <c r="B8" s="233"/>
      <c r="C8" s="234"/>
      <c r="D8" s="234"/>
      <c r="E8" s="234"/>
      <c r="F8" s="234"/>
      <c r="G8" s="234"/>
      <c r="H8" s="234"/>
      <c r="I8" s="234"/>
      <c r="J8" s="234"/>
      <c r="K8" s="231"/>
    </row>
    <row r="9" spans="2:11" ht="15" customHeight="1" x14ac:dyDescent="0.3">
      <c r="B9" s="233"/>
      <c r="C9" s="349" t="s">
        <v>966</v>
      </c>
      <c r="D9" s="349"/>
      <c r="E9" s="349"/>
      <c r="F9" s="349"/>
      <c r="G9" s="349"/>
      <c r="H9" s="349"/>
      <c r="I9" s="349"/>
      <c r="J9" s="349"/>
      <c r="K9" s="231"/>
    </row>
    <row r="10" spans="2:11" ht="15" customHeight="1" x14ac:dyDescent="0.3">
      <c r="B10" s="233"/>
      <c r="C10" s="234"/>
      <c r="D10" s="349" t="s">
        <v>967</v>
      </c>
      <c r="E10" s="349"/>
      <c r="F10" s="349"/>
      <c r="G10" s="349"/>
      <c r="H10" s="349"/>
      <c r="I10" s="349"/>
      <c r="J10" s="349"/>
      <c r="K10" s="231"/>
    </row>
    <row r="11" spans="2:11" ht="15" customHeight="1" x14ac:dyDescent="0.3">
      <c r="B11" s="233"/>
      <c r="C11" s="235"/>
      <c r="D11" s="349" t="s">
        <v>968</v>
      </c>
      <c r="E11" s="349"/>
      <c r="F11" s="349"/>
      <c r="G11" s="349"/>
      <c r="H11" s="349"/>
      <c r="I11" s="349"/>
      <c r="J11" s="349"/>
      <c r="K11" s="231"/>
    </row>
    <row r="12" spans="2:11" ht="12.75" customHeight="1" x14ac:dyDescent="0.3">
      <c r="B12" s="233"/>
      <c r="C12" s="235"/>
      <c r="D12" s="235"/>
      <c r="E12" s="235"/>
      <c r="F12" s="235"/>
      <c r="G12" s="235"/>
      <c r="H12" s="235"/>
      <c r="I12" s="235"/>
      <c r="J12" s="235"/>
      <c r="K12" s="231"/>
    </row>
    <row r="13" spans="2:11" ht="15" customHeight="1" x14ac:dyDescent="0.3">
      <c r="B13" s="233"/>
      <c r="C13" s="235"/>
      <c r="D13" s="349" t="s">
        <v>969</v>
      </c>
      <c r="E13" s="349"/>
      <c r="F13" s="349"/>
      <c r="G13" s="349"/>
      <c r="H13" s="349"/>
      <c r="I13" s="349"/>
      <c r="J13" s="349"/>
      <c r="K13" s="231"/>
    </row>
    <row r="14" spans="2:11" ht="15" customHeight="1" x14ac:dyDescent="0.3">
      <c r="B14" s="233"/>
      <c r="C14" s="235"/>
      <c r="D14" s="349" t="s">
        <v>970</v>
      </c>
      <c r="E14" s="349"/>
      <c r="F14" s="349"/>
      <c r="G14" s="349"/>
      <c r="H14" s="349"/>
      <c r="I14" s="349"/>
      <c r="J14" s="349"/>
      <c r="K14" s="231"/>
    </row>
    <row r="15" spans="2:11" ht="15" customHeight="1" x14ac:dyDescent="0.3">
      <c r="B15" s="233"/>
      <c r="C15" s="235"/>
      <c r="D15" s="349" t="s">
        <v>971</v>
      </c>
      <c r="E15" s="349"/>
      <c r="F15" s="349"/>
      <c r="G15" s="349"/>
      <c r="H15" s="349"/>
      <c r="I15" s="349"/>
      <c r="J15" s="349"/>
      <c r="K15" s="231"/>
    </row>
    <row r="16" spans="2:11" ht="15" customHeight="1" x14ac:dyDescent="0.3">
      <c r="B16" s="233"/>
      <c r="C16" s="235"/>
      <c r="D16" s="235"/>
      <c r="E16" s="236" t="s">
        <v>914</v>
      </c>
      <c r="F16" s="349" t="s">
        <v>972</v>
      </c>
      <c r="G16" s="349"/>
      <c r="H16" s="349"/>
      <c r="I16" s="349"/>
      <c r="J16" s="349"/>
      <c r="K16" s="231"/>
    </row>
    <row r="17" spans="2:11" ht="15" customHeight="1" x14ac:dyDescent="0.3">
      <c r="B17" s="233"/>
      <c r="C17" s="235"/>
      <c r="D17" s="235"/>
      <c r="E17" s="236" t="s">
        <v>973</v>
      </c>
      <c r="F17" s="349" t="s">
        <v>974</v>
      </c>
      <c r="G17" s="349"/>
      <c r="H17" s="349"/>
      <c r="I17" s="349"/>
      <c r="J17" s="349"/>
      <c r="K17" s="231"/>
    </row>
    <row r="18" spans="2:11" ht="15" customHeight="1" x14ac:dyDescent="0.3">
      <c r="B18" s="233"/>
      <c r="C18" s="235"/>
      <c r="D18" s="235"/>
      <c r="E18" s="236" t="s">
        <v>975</v>
      </c>
      <c r="F18" s="349" t="s">
        <v>976</v>
      </c>
      <c r="G18" s="349"/>
      <c r="H18" s="349"/>
      <c r="I18" s="349"/>
      <c r="J18" s="349"/>
      <c r="K18" s="231"/>
    </row>
    <row r="19" spans="2:11" ht="15" customHeight="1" x14ac:dyDescent="0.3">
      <c r="B19" s="233"/>
      <c r="C19" s="235"/>
      <c r="D19" s="235"/>
      <c r="E19" s="236" t="s">
        <v>977</v>
      </c>
      <c r="F19" s="349" t="s">
        <v>916</v>
      </c>
      <c r="G19" s="349"/>
      <c r="H19" s="349"/>
      <c r="I19" s="349"/>
      <c r="J19" s="349"/>
      <c r="K19" s="231"/>
    </row>
    <row r="20" spans="2:11" ht="15" customHeight="1" x14ac:dyDescent="0.3">
      <c r="B20" s="233"/>
      <c r="C20" s="235"/>
      <c r="D20" s="235"/>
      <c r="E20" s="236" t="s">
        <v>978</v>
      </c>
      <c r="F20" s="349" t="s">
        <v>979</v>
      </c>
      <c r="G20" s="349"/>
      <c r="H20" s="349"/>
      <c r="I20" s="349"/>
      <c r="J20" s="349"/>
      <c r="K20" s="231"/>
    </row>
    <row r="21" spans="2:11" ht="15" customHeight="1" x14ac:dyDescent="0.3">
      <c r="B21" s="233"/>
      <c r="C21" s="235"/>
      <c r="D21" s="235"/>
      <c r="E21" s="236" t="s">
        <v>980</v>
      </c>
      <c r="F21" s="349" t="s">
        <v>981</v>
      </c>
      <c r="G21" s="349"/>
      <c r="H21" s="349"/>
      <c r="I21" s="349"/>
      <c r="J21" s="349"/>
      <c r="K21" s="231"/>
    </row>
    <row r="22" spans="2:11" ht="12.75" customHeight="1" x14ac:dyDescent="0.3">
      <c r="B22" s="233"/>
      <c r="C22" s="235"/>
      <c r="D22" s="235"/>
      <c r="E22" s="235"/>
      <c r="F22" s="235"/>
      <c r="G22" s="235"/>
      <c r="H22" s="235"/>
      <c r="I22" s="235"/>
      <c r="J22" s="235"/>
      <c r="K22" s="231"/>
    </row>
    <row r="23" spans="2:11" ht="15" customHeight="1" x14ac:dyDescent="0.3">
      <c r="B23" s="233"/>
      <c r="C23" s="349" t="s">
        <v>982</v>
      </c>
      <c r="D23" s="349"/>
      <c r="E23" s="349"/>
      <c r="F23" s="349"/>
      <c r="G23" s="349"/>
      <c r="H23" s="349"/>
      <c r="I23" s="349"/>
      <c r="J23" s="349"/>
      <c r="K23" s="231"/>
    </row>
    <row r="24" spans="2:11" ht="15" customHeight="1" x14ac:dyDescent="0.3">
      <c r="B24" s="233"/>
      <c r="C24" s="349" t="s">
        <v>983</v>
      </c>
      <c r="D24" s="349"/>
      <c r="E24" s="349"/>
      <c r="F24" s="349"/>
      <c r="G24" s="349"/>
      <c r="H24" s="349"/>
      <c r="I24" s="349"/>
      <c r="J24" s="349"/>
      <c r="K24" s="231"/>
    </row>
    <row r="25" spans="2:11" ht="15" customHeight="1" x14ac:dyDescent="0.3">
      <c r="B25" s="233"/>
      <c r="C25" s="234"/>
      <c r="D25" s="349" t="s">
        <v>984</v>
      </c>
      <c r="E25" s="349"/>
      <c r="F25" s="349"/>
      <c r="G25" s="349"/>
      <c r="H25" s="349"/>
      <c r="I25" s="349"/>
      <c r="J25" s="349"/>
      <c r="K25" s="231"/>
    </row>
    <row r="26" spans="2:11" ht="15" customHeight="1" x14ac:dyDescent="0.3">
      <c r="B26" s="233"/>
      <c r="C26" s="235"/>
      <c r="D26" s="349" t="s">
        <v>985</v>
      </c>
      <c r="E26" s="349"/>
      <c r="F26" s="349"/>
      <c r="G26" s="349"/>
      <c r="H26" s="349"/>
      <c r="I26" s="349"/>
      <c r="J26" s="349"/>
      <c r="K26" s="231"/>
    </row>
    <row r="27" spans="2:11" ht="12.75" customHeight="1" x14ac:dyDescent="0.3">
      <c r="B27" s="233"/>
      <c r="C27" s="235"/>
      <c r="D27" s="235"/>
      <c r="E27" s="235"/>
      <c r="F27" s="235"/>
      <c r="G27" s="235"/>
      <c r="H27" s="235"/>
      <c r="I27" s="235"/>
      <c r="J27" s="235"/>
      <c r="K27" s="231"/>
    </row>
    <row r="28" spans="2:11" ht="15" customHeight="1" x14ac:dyDescent="0.3">
      <c r="B28" s="233"/>
      <c r="C28" s="235"/>
      <c r="D28" s="349" t="s">
        <v>986</v>
      </c>
      <c r="E28" s="349"/>
      <c r="F28" s="349"/>
      <c r="G28" s="349"/>
      <c r="H28" s="349"/>
      <c r="I28" s="349"/>
      <c r="J28" s="349"/>
      <c r="K28" s="231"/>
    </row>
    <row r="29" spans="2:11" ht="15" customHeight="1" x14ac:dyDescent="0.3">
      <c r="B29" s="233"/>
      <c r="C29" s="235"/>
      <c r="D29" s="349" t="s">
        <v>987</v>
      </c>
      <c r="E29" s="349"/>
      <c r="F29" s="349"/>
      <c r="G29" s="349"/>
      <c r="H29" s="349"/>
      <c r="I29" s="349"/>
      <c r="J29" s="349"/>
      <c r="K29" s="231"/>
    </row>
    <row r="30" spans="2:11" ht="12.75" customHeight="1" x14ac:dyDescent="0.3">
      <c r="B30" s="233"/>
      <c r="C30" s="235"/>
      <c r="D30" s="235"/>
      <c r="E30" s="235"/>
      <c r="F30" s="235"/>
      <c r="G30" s="235"/>
      <c r="H30" s="235"/>
      <c r="I30" s="235"/>
      <c r="J30" s="235"/>
      <c r="K30" s="231"/>
    </row>
    <row r="31" spans="2:11" ht="15" customHeight="1" x14ac:dyDescent="0.3">
      <c r="B31" s="233"/>
      <c r="C31" s="235"/>
      <c r="D31" s="349" t="s">
        <v>988</v>
      </c>
      <c r="E31" s="349"/>
      <c r="F31" s="349"/>
      <c r="G31" s="349"/>
      <c r="H31" s="349"/>
      <c r="I31" s="349"/>
      <c r="J31" s="349"/>
      <c r="K31" s="231"/>
    </row>
    <row r="32" spans="2:11" ht="15" customHeight="1" x14ac:dyDescent="0.3">
      <c r="B32" s="233"/>
      <c r="C32" s="235"/>
      <c r="D32" s="349" t="s">
        <v>989</v>
      </c>
      <c r="E32" s="349"/>
      <c r="F32" s="349"/>
      <c r="G32" s="349"/>
      <c r="H32" s="349"/>
      <c r="I32" s="349"/>
      <c r="J32" s="349"/>
      <c r="K32" s="231"/>
    </row>
    <row r="33" spans="2:11" ht="15" customHeight="1" x14ac:dyDescent="0.3">
      <c r="B33" s="233"/>
      <c r="C33" s="235"/>
      <c r="D33" s="349" t="s">
        <v>990</v>
      </c>
      <c r="E33" s="349"/>
      <c r="F33" s="349"/>
      <c r="G33" s="349"/>
      <c r="H33" s="349"/>
      <c r="I33" s="349"/>
      <c r="J33" s="349"/>
      <c r="K33" s="231"/>
    </row>
    <row r="34" spans="2:11" ht="15" customHeight="1" x14ac:dyDescent="0.3">
      <c r="B34" s="233"/>
      <c r="C34" s="235"/>
      <c r="D34" s="234"/>
      <c r="E34" s="237" t="s">
        <v>101</v>
      </c>
      <c r="F34" s="234"/>
      <c r="G34" s="349" t="s">
        <v>991</v>
      </c>
      <c r="H34" s="349"/>
      <c r="I34" s="349"/>
      <c r="J34" s="349"/>
      <c r="K34" s="231"/>
    </row>
    <row r="35" spans="2:11" ht="30.75" customHeight="1" x14ac:dyDescent="0.3">
      <c r="B35" s="233"/>
      <c r="C35" s="235"/>
      <c r="D35" s="234"/>
      <c r="E35" s="237" t="s">
        <v>992</v>
      </c>
      <c r="F35" s="234"/>
      <c r="G35" s="349" t="s">
        <v>993</v>
      </c>
      <c r="H35" s="349"/>
      <c r="I35" s="349"/>
      <c r="J35" s="349"/>
      <c r="K35" s="231"/>
    </row>
    <row r="36" spans="2:11" ht="15" customHeight="1" x14ac:dyDescent="0.3">
      <c r="B36" s="233"/>
      <c r="C36" s="235"/>
      <c r="D36" s="234"/>
      <c r="E36" s="237" t="s">
        <v>103</v>
      </c>
      <c r="F36" s="234"/>
      <c r="G36" s="349" t="s">
        <v>994</v>
      </c>
      <c r="H36" s="349"/>
      <c r="I36" s="349"/>
      <c r="J36" s="349"/>
      <c r="K36" s="231"/>
    </row>
    <row r="37" spans="2:11" ht="15" customHeight="1" x14ac:dyDescent="0.3">
      <c r="B37" s="233"/>
      <c r="C37" s="235"/>
      <c r="D37" s="234"/>
      <c r="E37" s="237" t="s">
        <v>104</v>
      </c>
      <c r="F37" s="234"/>
      <c r="G37" s="349" t="s">
        <v>995</v>
      </c>
      <c r="H37" s="349"/>
      <c r="I37" s="349"/>
      <c r="J37" s="349"/>
      <c r="K37" s="231"/>
    </row>
    <row r="38" spans="2:11" ht="15" customHeight="1" x14ac:dyDescent="0.3">
      <c r="B38" s="233"/>
      <c r="C38" s="235"/>
      <c r="D38" s="234"/>
      <c r="E38" s="237" t="s">
        <v>105</v>
      </c>
      <c r="F38" s="234"/>
      <c r="G38" s="349" t="s">
        <v>996</v>
      </c>
      <c r="H38" s="349"/>
      <c r="I38" s="349"/>
      <c r="J38" s="349"/>
      <c r="K38" s="231"/>
    </row>
    <row r="39" spans="2:11" ht="15" customHeight="1" x14ac:dyDescent="0.3">
      <c r="B39" s="233"/>
      <c r="C39" s="235"/>
      <c r="D39" s="234"/>
      <c r="E39" s="237" t="s">
        <v>106</v>
      </c>
      <c r="F39" s="234"/>
      <c r="G39" s="349" t="s">
        <v>997</v>
      </c>
      <c r="H39" s="349"/>
      <c r="I39" s="349"/>
      <c r="J39" s="349"/>
      <c r="K39" s="231"/>
    </row>
    <row r="40" spans="2:11" ht="15" customHeight="1" x14ac:dyDescent="0.3">
      <c r="B40" s="233"/>
      <c r="C40" s="235"/>
      <c r="D40" s="234"/>
      <c r="E40" s="237" t="s">
        <v>998</v>
      </c>
      <c r="F40" s="234"/>
      <c r="G40" s="349" t="s">
        <v>999</v>
      </c>
      <c r="H40" s="349"/>
      <c r="I40" s="349"/>
      <c r="J40" s="349"/>
      <c r="K40" s="231"/>
    </row>
    <row r="41" spans="2:11" ht="15" customHeight="1" x14ac:dyDescent="0.3">
      <c r="B41" s="233"/>
      <c r="C41" s="235"/>
      <c r="D41" s="234"/>
      <c r="E41" s="237"/>
      <c r="F41" s="234"/>
      <c r="G41" s="349" t="s">
        <v>1000</v>
      </c>
      <c r="H41" s="349"/>
      <c r="I41" s="349"/>
      <c r="J41" s="349"/>
      <c r="K41" s="231"/>
    </row>
    <row r="42" spans="2:11" ht="15" customHeight="1" x14ac:dyDescent="0.3">
      <c r="B42" s="233"/>
      <c r="C42" s="235"/>
      <c r="D42" s="234"/>
      <c r="E42" s="237" t="s">
        <v>1001</v>
      </c>
      <c r="F42" s="234"/>
      <c r="G42" s="349" t="s">
        <v>1002</v>
      </c>
      <c r="H42" s="349"/>
      <c r="I42" s="349"/>
      <c r="J42" s="349"/>
      <c r="K42" s="231"/>
    </row>
    <row r="43" spans="2:11" ht="15" customHeight="1" x14ac:dyDescent="0.3">
      <c r="B43" s="233"/>
      <c r="C43" s="235"/>
      <c r="D43" s="234"/>
      <c r="E43" s="237" t="s">
        <v>108</v>
      </c>
      <c r="F43" s="234"/>
      <c r="G43" s="349" t="s">
        <v>1003</v>
      </c>
      <c r="H43" s="349"/>
      <c r="I43" s="349"/>
      <c r="J43" s="349"/>
      <c r="K43" s="231"/>
    </row>
    <row r="44" spans="2:11" ht="12.75" customHeight="1" x14ac:dyDescent="0.3">
      <c r="B44" s="233"/>
      <c r="C44" s="235"/>
      <c r="D44" s="234"/>
      <c r="E44" s="234"/>
      <c r="F44" s="234"/>
      <c r="G44" s="234"/>
      <c r="H44" s="234"/>
      <c r="I44" s="234"/>
      <c r="J44" s="234"/>
      <c r="K44" s="231"/>
    </row>
    <row r="45" spans="2:11" ht="15" customHeight="1" x14ac:dyDescent="0.3">
      <c r="B45" s="233"/>
      <c r="C45" s="235"/>
      <c r="D45" s="349" t="s">
        <v>1004</v>
      </c>
      <c r="E45" s="349"/>
      <c r="F45" s="349"/>
      <c r="G45" s="349"/>
      <c r="H45" s="349"/>
      <c r="I45" s="349"/>
      <c r="J45" s="349"/>
      <c r="K45" s="231"/>
    </row>
    <row r="46" spans="2:11" ht="15" customHeight="1" x14ac:dyDescent="0.3">
      <c r="B46" s="233"/>
      <c r="C46" s="235"/>
      <c r="D46" s="235"/>
      <c r="E46" s="349" t="s">
        <v>1005</v>
      </c>
      <c r="F46" s="349"/>
      <c r="G46" s="349"/>
      <c r="H46" s="349"/>
      <c r="I46" s="349"/>
      <c r="J46" s="349"/>
      <c r="K46" s="231"/>
    </row>
    <row r="47" spans="2:11" ht="15" customHeight="1" x14ac:dyDescent="0.3">
      <c r="B47" s="233"/>
      <c r="C47" s="235"/>
      <c r="D47" s="235"/>
      <c r="E47" s="349" t="s">
        <v>1006</v>
      </c>
      <c r="F47" s="349"/>
      <c r="G47" s="349"/>
      <c r="H47" s="349"/>
      <c r="I47" s="349"/>
      <c r="J47" s="349"/>
      <c r="K47" s="231"/>
    </row>
    <row r="48" spans="2:11" ht="15" customHeight="1" x14ac:dyDescent="0.3">
      <c r="B48" s="233"/>
      <c r="C48" s="235"/>
      <c r="D48" s="235"/>
      <c r="E48" s="349" t="s">
        <v>1007</v>
      </c>
      <c r="F48" s="349"/>
      <c r="G48" s="349"/>
      <c r="H48" s="349"/>
      <c r="I48" s="349"/>
      <c r="J48" s="349"/>
      <c r="K48" s="231"/>
    </row>
    <row r="49" spans="2:11" ht="15" customHeight="1" x14ac:dyDescent="0.3">
      <c r="B49" s="233"/>
      <c r="C49" s="235"/>
      <c r="D49" s="349" t="s">
        <v>1008</v>
      </c>
      <c r="E49" s="349"/>
      <c r="F49" s="349"/>
      <c r="G49" s="349"/>
      <c r="H49" s="349"/>
      <c r="I49" s="349"/>
      <c r="J49" s="349"/>
      <c r="K49" s="231"/>
    </row>
    <row r="50" spans="2:11" ht="25.5" customHeight="1" x14ac:dyDescent="0.3">
      <c r="B50" s="230"/>
      <c r="C50" s="352" t="s">
        <v>1009</v>
      </c>
      <c r="D50" s="352"/>
      <c r="E50" s="352"/>
      <c r="F50" s="352"/>
      <c r="G50" s="352"/>
      <c r="H50" s="352"/>
      <c r="I50" s="352"/>
      <c r="J50" s="352"/>
      <c r="K50" s="231"/>
    </row>
    <row r="51" spans="2:11" ht="5.25" customHeight="1" x14ac:dyDescent="0.3">
      <c r="B51" s="230"/>
      <c r="C51" s="232"/>
      <c r="D51" s="232"/>
      <c r="E51" s="232"/>
      <c r="F51" s="232"/>
      <c r="G51" s="232"/>
      <c r="H51" s="232"/>
      <c r="I51" s="232"/>
      <c r="J51" s="232"/>
      <c r="K51" s="231"/>
    </row>
    <row r="52" spans="2:11" ht="15" customHeight="1" x14ac:dyDescent="0.3">
      <c r="B52" s="230"/>
      <c r="C52" s="349" t="s">
        <v>1010</v>
      </c>
      <c r="D52" s="349"/>
      <c r="E52" s="349"/>
      <c r="F52" s="349"/>
      <c r="G52" s="349"/>
      <c r="H52" s="349"/>
      <c r="I52" s="349"/>
      <c r="J52" s="349"/>
      <c r="K52" s="231"/>
    </row>
    <row r="53" spans="2:11" ht="15" customHeight="1" x14ac:dyDescent="0.3">
      <c r="B53" s="230"/>
      <c r="C53" s="349" t="s">
        <v>1011</v>
      </c>
      <c r="D53" s="349"/>
      <c r="E53" s="349"/>
      <c r="F53" s="349"/>
      <c r="G53" s="349"/>
      <c r="H53" s="349"/>
      <c r="I53" s="349"/>
      <c r="J53" s="349"/>
      <c r="K53" s="231"/>
    </row>
    <row r="54" spans="2:11" ht="12.75" customHeight="1" x14ac:dyDescent="0.3">
      <c r="B54" s="230"/>
      <c r="C54" s="234"/>
      <c r="D54" s="234"/>
      <c r="E54" s="234"/>
      <c r="F54" s="234"/>
      <c r="G54" s="234"/>
      <c r="H54" s="234"/>
      <c r="I54" s="234"/>
      <c r="J54" s="234"/>
      <c r="K54" s="231"/>
    </row>
    <row r="55" spans="2:11" ht="15" customHeight="1" x14ac:dyDescent="0.3">
      <c r="B55" s="230"/>
      <c r="C55" s="349" t="s">
        <v>1012</v>
      </c>
      <c r="D55" s="349"/>
      <c r="E55" s="349"/>
      <c r="F55" s="349"/>
      <c r="G55" s="349"/>
      <c r="H55" s="349"/>
      <c r="I55" s="349"/>
      <c r="J55" s="349"/>
      <c r="K55" s="231"/>
    </row>
    <row r="56" spans="2:11" ht="15" customHeight="1" x14ac:dyDescent="0.3">
      <c r="B56" s="230"/>
      <c r="C56" s="235"/>
      <c r="D56" s="349" t="s">
        <v>1013</v>
      </c>
      <c r="E56" s="349"/>
      <c r="F56" s="349"/>
      <c r="G56" s="349"/>
      <c r="H56" s="349"/>
      <c r="I56" s="349"/>
      <c r="J56" s="349"/>
      <c r="K56" s="231"/>
    </row>
    <row r="57" spans="2:11" ht="15" customHeight="1" x14ac:dyDescent="0.3">
      <c r="B57" s="230"/>
      <c r="C57" s="235"/>
      <c r="D57" s="349" t="s">
        <v>1014</v>
      </c>
      <c r="E57" s="349"/>
      <c r="F57" s="349"/>
      <c r="G57" s="349"/>
      <c r="H57" s="349"/>
      <c r="I57" s="349"/>
      <c r="J57" s="349"/>
      <c r="K57" s="231"/>
    </row>
    <row r="58" spans="2:11" ht="15" customHeight="1" x14ac:dyDescent="0.3">
      <c r="B58" s="230"/>
      <c r="C58" s="235"/>
      <c r="D58" s="349" t="s">
        <v>1015</v>
      </c>
      <c r="E58" s="349"/>
      <c r="F58" s="349"/>
      <c r="G58" s="349"/>
      <c r="H58" s="349"/>
      <c r="I58" s="349"/>
      <c r="J58" s="349"/>
      <c r="K58" s="231"/>
    </row>
    <row r="59" spans="2:11" ht="15" customHeight="1" x14ac:dyDescent="0.3">
      <c r="B59" s="230"/>
      <c r="C59" s="235"/>
      <c r="D59" s="349" t="s">
        <v>1016</v>
      </c>
      <c r="E59" s="349"/>
      <c r="F59" s="349"/>
      <c r="G59" s="349"/>
      <c r="H59" s="349"/>
      <c r="I59" s="349"/>
      <c r="J59" s="349"/>
      <c r="K59" s="231"/>
    </row>
    <row r="60" spans="2:11" ht="15" customHeight="1" x14ac:dyDescent="0.3">
      <c r="B60" s="230"/>
      <c r="C60" s="235"/>
      <c r="D60" s="351" t="s">
        <v>1017</v>
      </c>
      <c r="E60" s="351"/>
      <c r="F60" s="351"/>
      <c r="G60" s="351"/>
      <c r="H60" s="351"/>
      <c r="I60" s="351"/>
      <c r="J60" s="351"/>
      <c r="K60" s="231"/>
    </row>
    <row r="61" spans="2:11" ht="15" customHeight="1" x14ac:dyDescent="0.3">
      <c r="B61" s="230"/>
      <c r="C61" s="235"/>
      <c r="D61" s="349" t="s">
        <v>1018</v>
      </c>
      <c r="E61" s="349"/>
      <c r="F61" s="349"/>
      <c r="G61" s="349"/>
      <c r="H61" s="349"/>
      <c r="I61" s="349"/>
      <c r="J61" s="349"/>
      <c r="K61" s="231"/>
    </row>
    <row r="62" spans="2:11" ht="12.75" customHeight="1" x14ac:dyDescent="0.3">
      <c r="B62" s="230"/>
      <c r="C62" s="235"/>
      <c r="D62" s="235"/>
      <c r="E62" s="238"/>
      <c r="F62" s="235"/>
      <c r="G62" s="235"/>
      <c r="H62" s="235"/>
      <c r="I62" s="235"/>
      <c r="J62" s="235"/>
      <c r="K62" s="231"/>
    </row>
    <row r="63" spans="2:11" ht="15" customHeight="1" x14ac:dyDescent="0.3">
      <c r="B63" s="230"/>
      <c r="C63" s="235"/>
      <c r="D63" s="349" t="s">
        <v>1019</v>
      </c>
      <c r="E63" s="349"/>
      <c r="F63" s="349"/>
      <c r="G63" s="349"/>
      <c r="H63" s="349"/>
      <c r="I63" s="349"/>
      <c r="J63" s="349"/>
      <c r="K63" s="231"/>
    </row>
    <row r="64" spans="2:11" ht="15" customHeight="1" x14ac:dyDescent="0.3">
      <c r="B64" s="230"/>
      <c r="C64" s="235"/>
      <c r="D64" s="351" t="s">
        <v>1020</v>
      </c>
      <c r="E64" s="351"/>
      <c r="F64" s="351"/>
      <c r="G64" s="351"/>
      <c r="H64" s="351"/>
      <c r="I64" s="351"/>
      <c r="J64" s="351"/>
      <c r="K64" s="231"/>
    </row>
    <row r="65" spans="2:11" ht="15" customHeight="1" x14ac:dyDescent="0.3">
      <c r="B65" s="230"/>
      <c r="C65" s="235"/>
      <c r="D65" s="349" t="s">
        <v>1021</v>
      </c>
      <c r="E65" s="349"/>
      <c r="F65" s="349"/>
      <c r="G65" s="349"/>
      <c r="H65" s="349"/>
      <c r="I65" s="349"/>
      <c r="J65" s="349"/>
      <c r="K65" s="231"/>
    </row>
    <row r="66" spans="2:11" ht="15" customHeight="1" x14ac:dyDescent="0.3">
      <c r="B66" s="230"/>
      <c r="C66" s="235"/>
      <c r="D66" s="349" t="s">
        <v>1022</v>
      </c>
      <c r="E66" s="349"/>
      <c r="F66" s="349"/>
      <c r="G66" s="349"/>
      <c r="H66" s="349"/>
      <c r="I66" s="349"/>
      <c r="J66" s="349"/>
      <c r="K66" s="231"/>
    </row>
    <row r="67" spans="2:11" ht="15" customHeight="1" x14ac:dyDescent="0.3">
      <c r="B67" s="230"/>
      <c r="C67" s="235"/>
      <c r="D67" s="349" t="s">
        <v>1023</v>
      </c>
      <c r="E67" s="349"/>
      <c r="F67" s="349"/>
      <c r="G67" s="349"/>
      <c r="H67" s="349"/>
      <c r="I67" s="349"/>
      <c r="J67" s="349"/>
      <c r="K67" s="231"/>
    </row>
    <row r="68" spans="2:11" ht="15" customHeight="1" x14ac:dyDescent="0.3">
      <c r="B68" s="230"/>
      <c r="C68" s="235"/>
      <c r="D68" s="349" t="s">
        <v>1024</v>
      </c>
      <c r="E68" s="349"/>
      <c r="F68" s="349"/>
      <c r="G68" s="349"/>
      <c r="H68" s="349"/>
      <c r="I68" s="349"/>
      <c r="J68" s="349"/>
      <c r="K68" s="231"/>
    </row>
    <row r="69" spans="2:11" ht="12.75" customHeight="1" x14ac:dyDescent="0.3">
      <c r="B69" s="239"/>
      <c r="C69" s="240"/>
      <c r="D69" s="240"/>
      <c r="E69" s="240"/>
      <c r="F69" s="240"/>
      <c r="G69" s="240"/>
      <c r="H69" s="240"/>
      <c r="I69" s="240"/>
      <c r="J69" s="240"/>
      <c r="K69" s="241"/>
    </row>
    <row r="70" spans="2:11" ht="18.75" customHeight="1" x14ac:dyDescent="0.3">
      <c r="B70" s="242"/>
      <c r="C70" s="242"/>
      <c r="D70" s="242"/>
      <c r="E70" s="242"/>
      <c r="F70" s="242"/>
      <c r="G70" s="242"/>
      <c r="H70" s="242"/>
      <c r="I70" s="242"/>
      <c r="J70" s="242"/>
      <c r="K70" s="243"/>
    </row>
    <row r="71" spans="2:11" ht="18.75" customHeight="1" x14ac:dyDescent="0.3">
      <c r="B71" s="243"/>
      <c r="C71" s="243"/>
      <c r="D71" s="243"/>
      <c r="E71" s="243"/>
      <c r="F71" s="243"/>
      <c r="G71" s="243"/>
      <c r="H71" s="243"/>
      <c r="I71" s="243"/>
      <c r="J71" s="243"/>
      <c r="K71" s="243"/>
    </row>
    <row r="72" spans="2:11" ht="7.5" customHeight="1" x14ac:dyDescent="0.3">
      <c r="B72" s="244"/>
      <c r="C72" s="245"/>
      <c r="D72" s="245"/>
      <c r="E72" s="245"/>
      <c r="F72" s="245"/>
      <c r="G72" s="245"/>
      <c r="H72" s="245"/>
      <c r="I72" s="245"/>
      <c r="J72" s="245"/>
      <c r="K72" s="246"/>
    </row>
    <row r="73" spans="2:11" ht="45" customHeight="1" x14ac:dyDescent="0.3">
      <c r="B73" s="247"/>
      <c r="C73" s="350" t="s">
        <v>5</v>
      </c>
      <c r="D73" s="350"/>
      <c r="E73" s="350"/>
      <c r="F73" s="350"/>
      <c r="G73" s="350"/>
      <c r="H73" s="350"/>
      <c r="I73" s="350"/>
      <c r="J73" s="350"/>
      <c r="K73" s="248"/>
    </row>
    <row r="74" spans="2:11" ht="17.25" customHeight="1" x14ac:dyDescent="0.3">
      <c r="B74" s="247"/>
      <c r="C74" s="249" t="s">
        <v>1025</v>
      </c>
      <c r="D74" s="249"/>
      <c r="E74" s="249"/>
      <c r="F74" s="249" t="s">
        <v>1026</v>
      </c>
      <c r="G74" s="250"/>
      <c r="H74" s="249" t="s">
        <v>104</v>
      </c>
      <c r="I74" s="249" t="s">
        <v>102</v>
      </c>
      <c r="J74" s="249" t="s">
        <v>1027</v>
      </c>
      <c r="K74" s="248"/>
    </row>
    <row r="75" spans="2:11" ht="17.25" customHeight="1" x14ac:dyDescent="0.3">
      <c r="B75" s="247"/>
      <c r="C75" s="251" t="s">
        <v>1028</v>
      </c>
      <c r="D75" s="251"/>
      <c r="E75" s="251"/>
      <c r="F75" s="252" t="s">
        <v>1029</v>
      </c>
      <c r="G75" s="253"/>
      <c r="H75" s="251"/>
      <c r="I75" s="251"/>
      <c r="J75" s="251" t="s">
        <v>1030</v>
      </c>
      <c r="K75" s="248"/>
    </row>
    <row r="76" spans="2:11" ht="5.25" customHeight="1" x14ac:dyDescent="0.3">
      <c r="B76" s="247"/>
      <c r="C76" s="254"/>
      <c r="D76" s="254"/>
      <c r="E76" s="254"/>
      <c r="F76" s="254"/>
      <c r="G76" s="255"/>
      <c r="H76" s="254"/>
      <c r="I76" s="254"/>
      <c r="J76" s="254"/>
      <c r="K76" s="248"/>
    </row>
    <row r="77" spans="2:11" ht="15" customHeight="1" x14ac:dyDescent="0.3">
      <c r="B77" s="247"/>
      <c r="C77" s="237" t="s">
        <v>103</v>
      </c>
      <c r="D77" s="254"/>
      <c r="E77" s="254"/>
      <c r="F77" s="256" t="s">
        <v>1031</v>
      </c>
      <c r="G77" s="255"/>
      <c r="H77" s="237" t="s">
        <v>1032</v>
      </c>
      <c r="I77" s="237" t="s">
        <v>1033</v>
      </c>
      <c r="J77" s="237">
        <v>20</v>
      </c>
      <c r="K77" s="248"/>
    </row>
    <row r="78" spans="2:11" ht="15" customHeight="1" x14ac:dyDescent="0.3">
      <c r="B78" s="247"/>
      <c r="C78" s="237" t="s">
        <v>1034</v>
      </c>
      <c r="D78" s="237"/>
      <c r="E78" s="237"/>
      <c r="F78" s="256" t="s">
        <v>1031</v>
      </c>
      <c r="G78" s="255"/>
      <c r="H78" s="237" t="s">
        <v>1035</v>
      </c>
      <c r="I78" s="237" t="s">
        <v>1033</v>
      </c>
      <c r="J78" s="237">
        <v>120</v>
      </c>
      <c r="K78" s="248"/>
    </row>
    <row r="79" spans="2:11" ht="15" customHeight="1" x14ac:dyDescent="0.3">
      <c r="B79" s="257"/>
      <c r="C79" s="237" t="s">
        <v>1036</v>
      </c>
      <c r="D79" s="237"/>
      <c r="E79" s="237"/>
      <c r="F79" s="256" t="s">
        <v>1037</v>
      </c>
      <c r="G79" s="255"/>
      <c r="H79" s="237" t="s">
        <v>1038</v>
      </c>
      <c r="I79" s="237" t="s">
        <v>1033</v>
      </c>
      <c r="J79" s="237">
        <v>50</v>
      </c>
      <c r="K79" s="248"/>
    </row>
    <row r="80" spans="2:11" ht="15" customHeight="1" x14ac:dyDescent="0.3">
      <c r="B80" s="257"/>
      <c r="C80" s="237" t="s">
        <v>1039</v>
      </c>
      <c r="D80" s="237"/>
      <c r="E80" s="237"/>
      <c r="F80" s="256" t="s">
        <v>1031</v>
      </c>
      <c r="G80" s="255"/>
      <c r="H80" s="237" t="s">
        <v>1040</v>
      </c>
      <c r="I80" s="237" t="s">
        <v>1041</v>
      </c>
      <c r="J80" s="237"/>
      <c r="K80" s="248"/>
    </row>
    <row r="81" spans="2:11" ht="15" customHeight="1" x14ac:dyDescent="0.3">
      <c r="B81" s="257"/>
      <c r="C81" s="258" t="s">
        <v>1042</v>
      </c>
      <c r="D81" s="258"/>
      <c r="E81" s="258"/>
      <c r="F81" s="259" t="s">
        <v>1037</v>
      </c>
      <c r="G81" s="258"/>
      <c r="H81" s="258" t="s">
        <v>1043</v>
      </c>
      <c r="I81" s="258" t="s">
        <v>1033</v>
      </c>
      <c r="J81" s="258">
        <v>15</v>
      </c>
      <c r="K81" s="248"/>
    </row>
    <row r="82" spans="2:11" ht="15" customHeight="1" x14ac:dyDescent="0.3">
      <c r="B82" s="257"/>
      <c r="C82" s="258" t="s">
        <v>1044</v>
      </c>
      <c r="D82" s="258"/>
      <c r="E82" s="258"/>
      <c r="F82" s="259" t="s">
        <v>1037</v>
      </c>
      <c r="G82" s="258"/>
      <c r="H82" s="258" t="s">
        <v>1045</v>
      </c>
      <c r="I82" s="258" t="s">
        <v>1033</v>
      </c>
      <c r="J82" s="258">
        <v>15</v>
      </c>
      <c r="K82" s="248"/>
    </row>
    <row r="83" spans="2:11" ht="15" customHeight="1" x14ac:dyDescent="0.3">
      <c r="B83" s="257"/>
      <c r="C83" s="258" t="s">
        <v>1046</v>
      </c>
      <c r="D83" s="258"/>
      <c r="E83" s="258"/>
      <c r="F83" s="259" t="s">
        <v>1037</v>
      </c>
      <c r="G83" s="258"/>
      <c r="H83" s="258" t="s">
        <v>1047</v>
      </c>
      <c r="I83" s="258" t="s">
        <v>1033</v>
      </c>
      <c r="J83" s="258">
        <v>20</v>
      </c>
      <c r="K83" s="248"/>
    </row>
    <row r="84" spans="2:11" ht="15" customHeight="1" x14ac:dyDescent="0.3">
      <c r="B84" s="257"/>
      <c r="C84" s="258" t="s">
        <v>1048</v>
      </c>
      <c r="D84" s="258"/>
      <c r="E84" s="258"/>
      <c r="F84" s="259" t="s">
        <v>1037</v>
      </c>
      <c r="G84" s="258"/>
      <c r="H84" s="258" t="s">
        <v>1049</v>
      </c>
      <c r="I84" s="258" t="s">
        <v>1033</v>
      </c>
      <c r="J84" s="258">
        <v>20</v>
      </c>
      <c r="K84" s="248"/>
    </row>
    <row r="85" spans="2:11" ht="15" customHeight="1" x14ac:dyDescent="0.3">
      <c r="B85" s="257"/>
      <c r="C85" s="237" t="s">
        <v>1050</v>
      </c>
      <c r="D85" s="237"/>
      <c r="E85" s="237"/>
      <c r="F85" s="256" t="s">
        <v>1037</v>
      </c>
      <c r="G85" s="255"/>
      <c r="H85" s="237" t="s">
        <v>1051</v>
      </c>
      <c r="I85" s="237" t="s">
        <v>1033</v>
      </c>
      <c r="J85" s="237">
        <v>50</v>
      </c>
      <c r="K85" s="248"/>
    </row>
    <row r="86" spans="2:11" ht="15" customHeight="1" x14ac:dyDescent="0.3">
      <c r="B86" s="257"/>
      <c r="C86" s="237" t="s">
        <v>1052</v>
      </c>
      <c r="D86" s="237"/>
      <c r="E86" s="237"/>
      <c r="F86" s="256" t="s">
        <v>1037</v>
      </c>
      <c r="G86" s="255"/>
      <c r="H86" s="237" t="s">
        <v>1053</v>
      </c>
      <c r="I86" s="237" t="s">
        <v>1033</v>
      </c>
      <c r="J86" s="237">
        <v>20</v>
      </c>
      <c r="K86" s="248"/>
    </row>
    <row r="87" spans="2:11" ht="15" customHeight="1" x14ac:dyDescent="0.3">
      <c r="B87" s="257"/>
      <c r="C87" s="237" t="s">
        <v>1054</v>
      </c>
      <c r="D87" s="237"/>
      <c r="E87" s="237"/>
      <c r="F87" s="256" t="s">
        <v>1037</v>
      </c>
      <c r="G87" s="255"/>
      <c r="H87" s="237" t="s">
        <v>1055</v>
      </c>
      <c r="I87" s="237" t="s">
        <v>1033</v>
      </c>
      <c r="J87" s="237">
        <v>20</v>
      </c>
      <c r="K87" s="248"/>
    </row>
    <row r="88" spans="2:11" ht="15" customHeight="1" x14ac:dyDescent="0.3">
      <c r="B88" s="257"/>
      <c r="C88" s="237" t="s">
        <v>1056</v>
      </c>
      <c r="D88" s="237"/>
      <c r="E88" s="237"/>
      <c r="F88" s="256" t="s">
        <v>1037</v>
      </c>
      <c r="G88" s="255"/>
      <c r="H88" s="237" t="s">
        <v>1057</v>
      </c>
      <c r="I88" s="237" t="s">
        <v>1033</v>
      </c>
      <c r="J88" s="237">
        <v>50</v>
      </c>
      <c r="K88" s="248"/>
    </row>
    <row r="89" spans="2:11" ht="15" customHeight="1" x14ac:dyDescent="0.3">
      <c r="B89" s="257"/>
      <c r="C89" s="237" t="s">
        <v>1058</v>
      </c>
      <c r="D89" s="237"/>
      <c r="E89" s="237"/>
      <c r="F89" s="256" t="s">
        <v>1037</v>
      </c>
      <c r="G89" s="255"/>
      <c r="H89" s="237" t="s">
        <v>1058</v>
      </c>
      <c r="I89" s="237" t="s">
        <v>1033</v>
      </c>
      <c r="J89" s="237">
        <v>50</v>
      </c>
      <c r="K89" s="248"/>
    </row>
    <row r="90" spans="2:11" ht="15" customHeight="1" x14ac:dyDescent="0.3">
      <c r="B90" s="257"/>
      <c r="C90" s="237" t="s">
        <v>109</v>
      </c>
      <c r="D90" s="237"/>
      <c r="E90" s="237"/>
      <c r="F90" s="256" t="s">
        <v>1037</v>
      </c>
      <c r="G90" s="255"/>
      <c r="H90" s="237" t="s">
        <v>1059</v>
      </c>
      <c r="I90" s="237" t="s">
        <v>1033</v>
      </c>
      <c r="J90" s="237">
        <v>255</v>
      </c>
      <c r="K90" s="248"/>
    </row>
    <row r="91" spans="2:11" ht="15" customHeight="1" x14ac:dyDescent="0.3">
      <c r="B91" s="257"/>
      <c r="C91" s="237" t="s">
        <v>1060</v>
      </c>
      <c r="D91" s="237"/>
      <c r="E91" s="237"/>
      <c r="F91" s="256" t="s">
        <v>1031</v>
      </c>
      <c r="G91" s="255"/>
      <c r="H91" s="237" t="s">
        <v>1061</v>
      </c>
      <c r="I91" s="237" t="s">
        <v>1062</v>
      </c>
      <c r="J91" s="237"/>
      <c r="K91" s="248"/>
    </row>
    <row r="92" spans="2:11" ht="15" customHeight="1" x14ac:dyDescent="0.3">
      <c r="B92" s="257"/>
      <c r="C92" s="237" t="s">
        <v>1063</v>
      </c>
      <c r="D92" s="237"/>
      <c r="E92" s="237"/>
      <c r="F92" s="256" t="s">
        <v>1031</v>
      </c>
      <c r="G92" s="255"/>
      <c r="H92" s="237" t="s">
        <v>1064</v>
      </c>
      <c r="I92" s="237" t="s">
        <v>1065</v>
      </c>
      <c r="J92" s="237"/>
      <c r="K92" s="248"/>
    </row>
    <row r="93" spans="2:11" ht="15" customHeight="1" x14ac:dyDescent="0.3">
      <c r="B93" s="257"/>
      <c r="C93" s="237" t="s">
        <v>1066</v>
      </c>
      <c r="D93" s="237"/>
      <c r="E93" s="237"/>
      <c r="F93" s="256" t="s">
        <v>1031</v>
      </c>
      <c r="G93" s="255"/>
      <c r="H93" s="237" t="s">
        <v>1066</v>
      </c>
      <c r="I93" s="237" t="s">
        <v>1065</v>
      </c>
      <c r="J93" s="237"/>
      <c r="K93" s="248"/>
    </row>
    <row r="94" spans="2:11" ht="15" customHeight="1" x14ac:dyDescent="0.3">
      <c r="B94" s="257"/>
      <c r="C94" s="237" t="s">
        <v>52</v>
      </c>
      <c r="D94" s="237"/>
      <c r="E94" s="237"/>
      <c r="F94" s="256" t="s">
        <v>1031</v>
      </c>
      <c r="G94" s="255"/>
      <c r="H94" s="237" t="s">
        <v>1067</v>
      </c>
      <c r="I94" s="237" t="s">
        <v>1065</v>
      </c>
      <c r="J94" s="237"/>
      <c r="K94" s="248"/>
    </row>
    <row r="95" spans="2:11" ht="15" customHeight="1" x14ac:dyDescent="0.3">
      <c r="B95" s="257"/>
      <c r="C95" s="237" t="s">
        <v>71</v>
      </c>
      <c r="D95" s="237"/>
      <c r="E95" s="237"/>
      <c r="F95" s="256" t="s">
        <v>1031</v>
      </c>
      <c r="G95" s="255"/>
      <c r="H95" s="237" t="s">
        <v>1068</v>
      </c>
      <c r="I95" s="237" t="s">
        <v>1065</v>
      </c>
      <c r="J95" s="237"/>
      <c r="K95" s="248"/>
    </row>
    <row r="96" spans="2:11" ht="15" customHeight="1" x14ac:dyDescent="0.3">
      <c r="B96" s="260"/>
      <c r="C96" s="261"/>
      <c r="D96" s="261"/>
      <c r="E96" s="261"/>
      <c r="F96" s="261"/>
      <c r="G96" s="261"/>
      <c r="H96" s="261"/>
      <c r="I96" s="261"/>
      <c r="J96" s="261"/>
      <c r="K96" s="262"/>
    </row>
    <row r="97" spans="2:11" ht="18.75" customHeight="1" x14ac:dyDescent="0.3">
      <c r="B97" s="263"/>
      <c r="C97" s="264"/>
      <c r="D97" s="264"/>
      <c r="E97" s="264"/>
      <c r="F97" s="264"/>
      <c r="G97" s="264"/>
      <c r="H97" s="264"/>
      <c r="I97" s="264"/>
      <c r="J97" s="264"/>
      <c r="K97" s="263"/>
    </row>
    <row r="98" spans="2:11" ht="18.75" customHeight="1" x14ac:dyDescent="0.3">
      <c r="B98" s="243"/>
      <c r="C98" s="243"/>
      <c r="D98" s="243"/>
      <c r="E98" s="243"/>
      <c r="F98" s="243"/>
      <c r="G98" s="243"/>
      <c r="H98" s="243"/>
      <c r="I98" s="243"/>
      <c r="J98" s="243"/>
      <c r="K98" s="243"/>
    </row>
    <row r="99" spans="2:11" ht="7.5" customHeight="1" x14ac:dyDescent="0.3">
      <c r="B99" s="244"/>
      <c r="C99" s="245"/>
      <c r="D99" s="245"/>
      <c r="E99" s="245"/>
      <c r="F99" s="245"/>
      <c r="G99" s="245"/>
      <c r="H99" s="245"/>
      <c r="I99" s="245"/>
      <c r="J99" s="245"/>
      <c r="K99" s="246"/>
    </row>
    <row r="100" spans="2:11" ht="45" customHeight="1" x14ac:dyDescent="0.3">
      <c r="B100" s="247"/>
      <c r="C100" s="350" t="s">
        <v>1069</v>
      </c>
      <c r="D100" s="350"/>
      <c r="E100" s="350"/>
      <c r="F100" s="350"/>
      <c r="G100" s="350"/>
      <c r="H100" s="350"/>
      <c r="I100" s="350"/>
      <c r="J100" s="350"/>
      <c r="K100" s="248"/>
    </row>
    <row r="101" spans="2:11" ht="17.25" customHeight="1" x14ac:dyDescent="0.3">
      <c r="B101" s="247"/>
      <c r="C101" s="249" t="s">
        <v>1025</v>
      </c>
      <c r="D101" s="249"/>
      <c r="E101" s="249"/>
      <c r="F101" s="249" t="s">
        <v>1026</v>
      </c>
      <c r="G101" s="250"/>
      <c r="H101" s="249" t="s">
        <v>104</v>
      </c>
      <c r="I101" s="249" t="s">
        <v>102</v>
      </c>
      <c r="J101" s="249" t="s">
        <v>1027</v>
      </c>
      <c r="K101" s="248"/>
    </row>
    <row r="102" spans="2:11" ht="17.25" customHeight="1" x14ac:dyDescent="0.3">
      <c r="B102" s="247"/>
      <c r="C102" s="251" t="s">
        <v>1028</v>
      </c>
      <c r="D102" s="251"/>
      <c r="E102" s="251"/>
      <c r="F102" s="252" t="s">
        <v>1029</v>
      </c>
      <c r="G102" s="253"/>
      <c r="H102" s="251"/>
      <c r="I102" s="251"/>
      <c r="J102" s="251" t="s">
        <v>1030</v>
      </c>
      <c r="K102" s="248"/>
    </row>
    <row r="103" spans="2:11" ht="5.25" customHeight="1" x14ac:dyDescent="0.3">
      <c r="B103" s="247"/>
      <c r="C103" s="249"/>
      <c r="D103" s="249"/>
      <c r="E103" s="249"/>
      <c r="F103" s="249"/>
      <c r="G103" s="265"/>
      <c r="H103" s="249"/>
      <c r="I103" s="249"/>
      <c r="J103" s="249"/>
      <c r="K103" s="248"/>
    </row>
    <row r="104" spans="2:11" ht="15" customHeight="1" x14ac:dyDescent="0.3">
      <c r="B104" s="247"/>
      <c r="C104" s="237" t="s">
        <v>103</v>
      </c>
      <c r="D104" s="254"/>
      <c r="E104" s="254"/>
      <c r="F104" s="256" t="s">
        <v>1031</v>
      </c>
      <c r="G104" s="265"/>
      <c r="H104" s="237" t="s">
        <v>1070</v>
      </c>
      <c r="I104" s="237" t="s">
        <v>1033</v>
      </c>
      <c r="J104" s="237">
        <v>20</v>
      </c>
      <c r="K104" s="248"/>
    </row>
    <row r="105" spans="2:11" ht="15" customHeight="1" x14ac:dyDescent="0.3">
      <c r="B105" s="247"/>
      <c r="C105" s="237" t="s">
        <v>1034</v>
      </c>
      <c r="D105" s="237"/>
      <c r="E105" s="237"/>
      <c r="F105" s="256" t="s">
        <v>1031</v>
      </c>
      <c r="G105" s="237"/>
      <c r="H105" s="237" t="s">
        <v>1070</v>
      </c>
      <c r="I105" s="237" t="s">
        <v>1033</v>
      </c>
      <c r="J105" s="237">
        <v>120</v>
      </c>
      <c r="K105" s="248"/>
    </row>
    <row r="106" spans="2:11" ht="15" customHeight="1" x14ac:dyDescent="0.3">
      <c r="B106" s="257"/>
      <c r="C106" s="237" t="s">
        <v>1036</v>
      </c>
      <c r="D106" s="237"/>
      <c r="E106" s="237"/>
      <c r="F106" s="256" t="s">
        <v>1037</v>
      </c>
      <c r="G106" s="237"/>
      <c r="H106" s="237" t="s">
        <v>1070</v>
      </c>
      <c r="I106" s="237" t="s">
        <v>1033</v>
      </c>
      <c r="J106" s="237">
        <v>50</v>
      </c>
      <c r="K106" s="248"/>
    </row>
    <row r="107" spans="2:11" ht="15" customHeight="1" x14ac:dyDescent="0.3">
      <c r="B107" s="257"/>
      <c r="C107" s="237" t="s">
        <v>1039</v>
      </c>
      <c r="D107" s="237"/>
      <c r="E107" s="237"/>
      <c r="F107" s="256" t="s">
        <v>1031</v>
      </c>
      <c r="G107" s="237"/>
      <c r="H107" s="237" t="s">
        <v>1070</v>
      </c>
      <c r="I107" s="237" t="s">
        <v>1041</v>
      </c>
      <c r="J107" s="237"/>
      <c r="K107" s="248"/>
    </row>
    <row r="108" spans="2:11" ht="15" customHeight="1" x14ac:dyDescent="0.3">
      <c r="B108" s="257"/>
      <c r="C108" s="237" t="s">
        <v>1050</v>
      </c>
      <c r="D108" s="237"/>
      <c r="E108" s="237"/>
      <c r="F108" s="256" t="s">
        <v>1037</v>
      </c>
      <c r="G108" s="237"/>
      <c r="H108" s="237" t="s">
        <v>1070</v>
      </c>
      <c r="I108" s="237" t="s">
        <v>1033</v>
      </c>
      <c r="J108" s="237">
        <v>50</v>
      </c>
      <c r="K108" s="248"/>
    </row>
    <row r="109" spans="2:11" ht="15" customHeight="1" x14ac:dyDescent="0.3">
      <c r="B109" s="257"/>
      <c r="C109" s="237" t="s">
        <v>1058</v>
      </c>
      <c r="D109" s="237"/>
      <c r="E109" s="237"/>
      <c r="F109" s="256" t="s">
        <v>1037</v>
      </c>
      <c r="G109" s="237"/>
      <c r="H109" s="237" t="s">
        <v>1070</v>
      </c>
      <c r="I109" s="237" t="s">
        <v>1033</v>
      </c>
      <c r="J109" s="237">
        <v>50</v>
      </c>
      <c r="K109" s="248"/>
    </row>
    <row r="110" spans="2:11" ht="15" customHeight="1" x14ac:dyDescent="0.3">
      <c r="B110" s="257"/>
      <c r="C110" s="237" t="s">
        <v>1056</v>
      </c>
      <c r="D110" s="237"/>
      <c r="E110" s="237"/>
      <c r="F110" s="256" t="s">
        <v>1037</v>
      </c>
      <c r="G110" s="237"/>
      <c r="H110" s="237" t="s">
        <v>1070</v>
      </c>
      <c r="I110" s="237" t="s">
        <v>1033</v>
      </c>
      <c r="J110" s="237">
        <v>50</v>
      </c>
      <c r="K110" s="248"/>
    </row>
    <row r="111" spans="2:11" ht="15" customHeight="1" x14ac:dyDescent="0.3">
      <c r="B111" s="257"/>
      <c r="C111" s="237" t="s">
        <v>103</v>
      </c>
      <c r="D111" s="237"/>
      <c r="E111" s="237"/>
      <c r="F111" s="256" t="s">
        <v>1031</v>
      </c>
      <c r="G111" s="237"/>
      <c r="H111" s="237" t="s">
        <v>1071</v>
      </c>
      <c r="I111" s="237" t="s">
        <v>1033</v>
      </c>
      <c r="J111" s="237">
        <v>20</v>
      </c>
      <c r="K111" s="248"/>
    </row>
    <row r="112" spans="2:11" ht="15" customHeight="1" x14ac:dyDescent="0.3">
      <c r="B112" s="257"/>
      <c r="C112" s="237" t="s">
        <v>1072</v>
      </c>
      <c r="D112" s="237"/>
      <c r="E112" s="237"/>
      <c r="F112" s="256" t="s">
        <v>1031</v>
      </c>
      <c r="G112" s="237"/>
      <c r="H112" s="237" t="s">
        <v>1073</v>
      </c>
      <c r="I112" s="237" t="s">
        <v>1033</v>
      </c>
      <c r="J112" s="237">
        <v>120</v>
      </c>
      <c r="K112" s="248"/>
    </row>
    <row r="113" spans="2:11" ht="15" customHeight="1" x14ac:dyDescent="0.3">
      <c r="B113" s="257"/>
      <c r="C113" s="237" t="s">
        <v>52</v>
      </c>
      <c r="D113" s="237"/>
      <c r="E113" s="237"/>
      <c r="F113" s="256" t="s">
        <v>1031</v>
      </c>
      <c r="G113" s="237"/>
      <c r="H113" s="237" t="s">
        <v>1074</v>
      </c>
      <c r="I113" s="237" t="s">
        <v>1065</v>
      </c>
      <c r="J113" s="237"/>
      <c r="K113" s="248"/>
    </row>
    <row r="114" spans="2:11" ht="15" customHeight="1" x14ac:dyDescent="0.3">
      <c r="B114" s="257"/>
      <c r="C114" s="237" t="s">
        <v>71</v>
      </c>
      <c r="D114" s="237"/>
      <c r="E114" s="237"/>
      <c r="F114" s="256" t="s">
        <v>1031</v>
      </c>
      <c r="G114" s="237"/>
      <c r="H114" s="237" t="s">
        <v>1075</v>
      </c>
      <c r="I114" s="237" t="s">
        <v>1065</v>
      </c>
      <c r="J114" s="237"/>
      <c r="K114" s="248"/>
    </row>
    <row r="115" spans="2:11" ht="15" customHeight="1" x14ac:dyDescent="0.3">
      <c r="B115" s="257"/>
      <c r="C115" s="237" t="s">
        <v>102</v>
      </c>
      <c r="D115" s="237"/>
      <c r="E115" s="237"/>
      <c r="F115" s="256" t="s">
        <v>1031</v>
      </c>
      <c r="G115" s="237"/>
      <c r="H115" s="237" t="s">
        <v>1076</v>
      </c>
      <c r="I115" s="237" t="s">
        <v>1077</v>
      </c>
      <c r="J115" s="237"/>
      <c r="K115" s="248"/>
    </row>
    <row r="116" spans="2:11" ht="15" customHeight="1" x14ac:dyDescent="0.3">
      <c r="B116" s="260"/>
      <c r="C116" s="266"/>
      <c r="D116" s="266"/>
      <c r="E116" s="266"/>
      <c r="F116" s="266"/>
      <c r="G116" s="266"/>
      <c r="H116" s="266"/>
      <c r="I116" s="266"/>
      <c r="J116" s="266"/>
      <c r="K116" s="262"/>
    </row>
    <row r="117" spans="2:11" ht="18.75" customHeight="1" x14ac:dyDescent="0.3">
      <c r="B117" s="267"/>
      <c r="C117" s="234"/>
      <c r="D117" s="234"/>
      <c r="E117" s="234"/>
      <c r="F117" s="268"/>
      <c r="G117" s="234"/>
      <c r="H117" s="234"/>
      <c r="I117" s="234"/>
      <c r="J117" s="234"/>
      <c r="K117" s="267"/>
    </row>
    <row r="118" spans="2:11" ht="18.75" customHeight="1" x14ac:dyDescent="0.3">
      <c r="B118" s="243"/>
      <c r="C118" s="243"/>
      <c r="D118" s="243"/>
      <c r="E118" s="243"/>
      <c r="F118" s="243"/>
      <c r="G118" s="243"/>
      <c r="H118" s="243"/>
      <c r="I118" s="243"/>
      <c r="J118" s="243"/>
      <c r="K118" s="243"/>
    </row>
    <row r="119" spans="2:11" ht="7.5" customHeight="1" x14ac:dyDescent="0.3">
      <c r="B119" s="269"/>
      <c r="C119" s="270"/>
      <c r="D119" s="270"/>
      <c r="E119" s="270"/>
      <c r="F119" s="270"/>
      <c r="G119" s="270"/>
      <c r="H119" s="270"/>
      <c r="I119" s="270"/>
      <c r="J119" s="270"/>
      <c r="K119" s="271"/>
    </row>
    <row r="120" spans="2:11" ht="45" customHeight="1" x14ac:dyDescent="0.3">
      <c r="B120" s="272"/>
      <c r="C120" s="347" t="s">
        <v>1078</v>
      </c>
      <c r="D120" s="347"/>
      <c r="E120" s="347"/>
      <c r="F120" s="347"/>
      <c r="G120" s="347"/>
      <c r="H120" s="347"/>
      <c r="I120" s="347"/>
      <c r="J120" s="347"/>
      <c r="K120" s="273"/>
    </row>
    <row r="121" spans="2:11" ht="17.25" customHeight="1" x14ac:dyDescent="0.3">
      <c r="B121" s="274"/>
      <c r="C121" s="249" t="s">
        <v>1025</v>
      </c>
      <c r="D121" s="249"/>
      <c r="E121" s="249"/>
      <c r="F121" s="249" t="s">
        <v>1026</v>
      </c>
      <c r="G121" s="250"/>
      <c r="H121" s="249" t="s">
        <v>104</v>
      </c>
      <c r="I121" s="249" t="s">
        <v>102</v>
      </c>
      <c r="J121" s="249" t="s">
        <v>1027</v>
      </c>
      <c r="K121" s="275"/>
    </row>
    <row r="122" spans="2:11" ht="17.25" customHeight="1" x14ac:dyDescent="0.3">
      <c r="B122" s="274"/>
      <c r="C122" s="251" t="s">
        <v>1028</v>
      </c>
      <c r="D122" s="251"/>
      <c r="E122" s="251"/>
      <c r="F122" s="252" t="s">
        <v>1029</v>
      </c>
      <c r="G122" s="253"/>
      <c r="H122" s="251"/>
      <c r="I122" s="251"/>
      <c r="J122" s="251" t="s">
        <v>1030</v>
      </c>
      <c r="K122" s="275"/>
    </row>
    <row r="123" spans="2:11" ht="5.25" customHeight="1" x14ac:dyDescent="0.3">
      <c r="B123" s="276"/>
      <c r="C123" s="254"/>
      <c r="D123" s="254"/>
      <c r="E123" s="254"/>
      <c r="F123" s="254"/>
      <c r="G123" s="237"/>
      <c r="H123" s="254"/>
      <c r="I123" s="254"/>
      <c r="J123" s="254"/>
      <c r="K123" s="277"/>
    </row>
    <row r="124" spans="2:11" ht="15" customHeight="1" x14ac:dyDescent="0.3">
      <c r="B124" s="276"/>
      <c r="C124" s="237" t="s">
        <v>1034</v>
      </c>
      <c r="D124" s="254"/>
      <c r="E124" s="254"/>
      <c r="F124" s="256" t="s">
        <v>1031</v>
      </c>
      <c r="G124" s="237"/>
      <c r="H124" s="237" t="s">
        <v>1070</v>
      </c>
      <c r="I124" s="237" t="s">
        <v>1033</v>
      </c>
      <c r="J124" s="237">
        <v>120</v>
      </c>
      <c r="K124" s="278"/>
    </row>
    <row r="125" spans="2:11" ht="15" customHeight="1" x14ac:dyDescent="0.3">
      <c r="B125" s="276"/>
      <c r="C125" s="237" t="s">
        <v>1079</v>
      </c>
      <c r="D125" s="237"/>
      <c r="E125" s="237"/>
      <c r="F125" s="256" t="s">
        <v>1031</v>
      </c>
      <c r="G125" s="237"/>
      <c r="H125" s="237" t="s">
        <v>1080</v>
      </c>
      <c r="I125" s="237" t="s">
        <v>1033</v>
      </c>
      <c r="J125" s="237" t="s">
        <v>1081</v>
      </c>
      <c r="K125" s="278"/>
    </row>
    <row r="126" spans="2:11" ht="15" customHeight="1" x14ac:dyDescent="0.3">
      <c r="B126" s="276"/>
      <c r="C126" s="237" t="s">
        <v>980</v>
      </c>
      <c r="D126" s="237"/>
      <c r="E126" s="237"/>
      <c r="F126" s="256" t="s">
        <v>1031</v>
      </c>
      <c r="G126" s="237"/>
      <c r="H126" s="237" t="s">
        <v>1082</v>
      </c>
      <c r="I126" s="237" t="s">
        <v>1033</v>
      </c>
      <c r="J126" s="237" t="s">
        <v>1081</v>
      </c>
      <c r="K126" s="278"/>
    </row>
    <row r="127" spans="2:11" ht="15" customHeight="1" x14ac:dyDescent="0.3">
      <c r="B127" s="276"/>
      <c r="C127" s="237" t="s">
        <v>1042</v>
      </c>
      <c r="D127" s="237"/>
      <c r="E127" s="237"/>
      <c r="F127" s="256" t="s">
        <v>1037</v>
      </c>
      <c r="G127" s="237"/>
      <c r="H127" s="237" t="s">
        <v>1043</v>
      </c>
      <c r="I127" s="237" t="s">
        <v>1033</v>
      </c>
      <c r="J127" s="237">
        <v>15</v>
      </c>
      <c r="K127" s="278"/>
    </row>
    <row r="128" spans="2:11" ht="15" customHeight="1" x14ac:dyDescent="0.3">
      <c r="B128" s="276"/>
      <c r="C128" s="258" t="s">
        <v>1044</v>
      </c>
      <c r="D128" s="258"/>
      <c r="E128" s="258"/>
      <c r="F128" s="259" t="s">
        <v>1037</v>
      </c>
      <c r="G128" s="258"/>
      <c r="H128" s="258" t="s">
        <v>1045</v>
      </c>
      <c r="I128" s="258" t="s">
        <v>1033</v>
      </c>
      <c r="J128" s="258">
        <v>15</v>
      </c>
      <c r="K128" s="278"/>
    </row>
    <row r="129" spans="2:11" ht="15" customHeight="1" x14ac:dyDescent="0.3">
      <c r="B129" s="276"/>
      <c r="C129" s="258" t="s">
        <v>1046</v>
      </c>
      <c r="D129" s="258"/>
      <c r="E129" s="258"/>
      <c r="F129" s="259" t="s">
        <v>1037</v>
      </c>
      <c r="G129" s="258"/>
      <c r="H129" s="258" t="s">
        <v>1047</v>
      </c>
      <c r="I129" s="258" t="s">
        <v>1033</v>
      </c>
      <c r="J129" s="258">
        <v>20</v>
      </c>
      <c r="K129" s="278"/>
    </row>
    <row r="130" spans="2:11" ht="15" customHeight="1" x14ac:dyDescent="0.3">
      <c r="B130" s="276"/>
      <c r="C130" s="258" t="s">
        <v>1048</v>
      </c>
      <c r="D130" s="258"/>
      <c r="E130" s="258"/>
      <c r="F130" s="259" t="s">
        <v>1037</v>
      </c>
      <c r="G130" s="258"/>
      <c r="H130" s="258" t="s">
        <v>1049</v>
      </c>
      <c r="I130" s="258" t="s">
        <v>1033</v>
      </c>
      <c r="J130" s="258">
        <v>20</v>
      </c>
      <c r="K130" s="278"/>
    </row>
    <row r="131" spans="2:11" ht="15" customHeight="1" x14ac:dyDescent="0.3">
      <c r="B131" s="276"/>
      <c r="C131" s="237" t="s">
        <v>1036</v>
      </c>
      <c r="D131" s="237"/>
      <c r="E131" s="237"/>
      <c r="F131" s="256" t="s">
        <v>1037</v>
      </c>
      <c r="G131" s="237"/>
      <c r="H131" s="237" t="s">
        <v>1070</v>
      </c>
      <c r="I131" s="237" t="s">
        <v>1033</v>
      </c>
      <c r="J131" s="237">
        <v>50</v>
      </c>
      <c r="K131" s="278"/>
    </row>
    <row r="132" spans="2:11" ht="15" customHeight="1" x14ac:dyDescent="0.3">
      <c r="B132" s="276"/>
      <c r="C132" s="237" t="s">
        <v>1050</v>
      </c>
      <c r="D132" s="237"/>
      <c r="E132" s="237"/>
      <c r="F132" s="256" t="s">
        <v>1037</v>
      </c>
      <c r="G132" s="237"/>
      <c r="H132" s="237" t="s">
        <v>1070</v>
      </c>
      <c r="I132" s="237" t="s">
        <v>1033</v>
      </c>
      <c r="J132" s="237">
        <v>50</v>
      </c>
      <c r="K132" s="278"/>
    </row>
    <row r="133" spans="2:11" ht="15" customHeight="1" x14ac:dyDescent="0.3">
      <c r="B133" s="276"/>
      <c r="C133" s="237" t="s">
        <v>1056</v>
      </c>
      <c r="D133" s="237"/>
      <c r="E133" s="237"/>
      <c r="F133" s="256" t="s">
        <v>1037</v>
      </c>
      <c r="G133" s="237"/>
      <c r="H133" s="237" t="s">
        <v>1070</v>
      </c>
      <c r="I133" s="237" t="s">
        <v>1033</v>
      </c>
      <c r="J133" s="237">
        <v>50</v>
      </c>
      <c r="K133" s="278"/>
    </row>
    <row r="134" spans="2:11" ht="15" customHeight="1" x14ac:dyDescent="0.3">
      <c r="B134" s="276"/>
      <c r="C134" s="237" t="s">
        <v>1058</v>
      </c>
      <c r="D134" s="237"/>
      <c r="E134" s="237"/>
      <c r="F134" s="256" t="s">
        <v>1037</v>
      </c>
      <c r="G134" s="237"/>
      <c r="H134" s="237" t="s">
        <v>1070</v>
      </c>
      <c r="I134" s="237" t="s">
        <v>1033</v>
      </c>
      <c r="J134" s="237">
        <v>50</v>
      </c>
      <c r="K134" s="278"/>
    </row>
    <row r="135" spans="2:11" ht="15" customHeight="1" x14ac:dyDescent="0.3">
      <c r="B135" s="276"/>
      <c r="C135" s="237" t="s">
        <v>109</v>
      </c>
      <c r="D135" s="237"/>
      <c r="E135" s="237"/>
      <c r="F135" s="256" t="s">
        <v>1037</v>
      </c>
      <c r="G135" s="237"/>
      <c r="H135" s="237" t="s">
        <v>1083</v>
      </c>
      <c r="I135" s="237" t="s">
        <v>1033</v>
      </c>
      <c r="J135" s="237">
        <v>255</v>
      </c>
      <c r="K135" s="278"/>
    </row>
    <row r="136" spans="2:11" ht="15" customHeight="1" x14ac:dyDescent="0.3">
      <c r="B136" s="276"/>
      <c r="C136" s="237" t="s">
        <v>1060</v>
      </c>
      <c r="D136" s="237"/>
      <c r="E136" s="237"/>
      <c r="F136" s="256" t="s">
        <v>1031</v>
      </c>
      <c r="G136" s="237"/>
      <c r="H136" s="237" t="s">
        <v>1084</v>
      </c>
      <c r="I136" s="237" t="s">
        <v>1062</v>
      </c>
      <c r="J136" s="237"/>
      <c r="K136" s="278"/>
    </row>
    <row r="137" spans="2:11" ht="15" customHeight="1" x14ac:dyDescent="0.3">
      <c r="B137" s="276"/>
      <c r="C137" s="237" t="s">
        <v>1063</v>
      </c>
      <c r="D137" s="237"/>
      <c r="E137" s="237"/>
      <c r="F137" s="256" t="s">
        <v>1031</v>
      </c>
      <c r="G137" s="237"/>
      <c r="H137" s="237" t="s">
        <v>1085</v>
      </c>
      <c r="I137" s="237" t="s">
        <v>1065</v>
      </c>
      <c r="J137" s="237"/>
      <c r="K137" s="278"/>
    </row>
    <row r="138" spans="2:11" ht="15" customHeight="1" x14ac:dyDescent="0.3">
      <c r="B138" s="276"/>
      <c r="C138" s="237" t="s">
        <v>1066</v>
      </c>
      <c r="D138" s="237"/>
      <c r="E138" s="237"/>
      <c r="F138" s="256" t="s">
        <v>1031</v>
      </c>
      <c r="G138" s="237"/>
      <c r="H138" s="237" t="s">
        <v>1066</v>
      </c>
      <c r="I138" s="237" t="s">
        <v>1065</v>
      </c>
      <c r="J138" s="237"/>
      <c r="K138" s="278"/>
    </row>
    <row r="139" spans="2:11" ht="15" customHeight="1" x14ac:dyDescent="0.3">
      <c r="B139" s="276"/>
      <c r="C139" s="237" t="s">
        <v>52</v>
      </c>
      <c r="D139" s="237"/>
      <c r="E139" s="237"/>
      <c r="F139" s="256" t="s">
        <v>1031</v>
      </c>
      <c r="G139" s="237"/>
      <c r="H139" s="237" t="s">
        <v>1086</v>
      </c>
      <c r="I139" s="237" t="s">
        <v>1065</v>
      </c>
      <c r="J139" s="237"/>
      <c r="K139" s="278"/>
    </row>
    <row r="140" spans="2:11" ht="15" customHeight="1" x14ac:dyDescent="0.3">
      <c r="B140" s="276"/>
      <c r="C140" s="237" t="s">
        <v>1087</v>
      </c>
      <c r="D140" s="237"/>
      <c r="E140" s="237"/>
      <c r="F140" s="256" t="s">
        <v>1031</v>
      </c>
      <c r="G140" s="237"/>
      <c r="H140" s="237" t="s">
        <v>1088</v>
      </c>
      <c r="I140" s="237" t="s">
        <v>1065</v>
      </c>
      <c r="J140" s="237"/>
      <c r="K140" s="278"/>
    </row>
    <row r="141" spans="2:11" ht="15" customHeight="1" x14ac:dyDescent="0.3">
      <c r="B141" s="279"/>
      <c r="C141" s="280"/>
      <c r="D141" s="280"/>
      <c r="E141" s="280"/>
      <c r="F141" s="280"/>
      <c r="G141" s="280"/>
      <c r="H141" s="280"/>
      <c r="I141" s="280"/>
      <c r="J141" s="280"/>
      <c r="K141" s="281"/>
    </row>
    <row r="142" spans="2:11" ht="18.75" customHeight="1" x14ac:dyDescent="0.3">
      <c r="B142" s="234"/>
      <c r="C142" s="234"/>
      <c r="D142" s="234"/>
      <c r="E142" s="234"/>
      <c r="F142" s="268"/>
      <c r="G142" s="234"/>
      <c r="H142" s="234"/>
      <c r="I142" s="234"/>
      <c r="J142" s="234"/>
      <c r="K142" s="234"/>
    </row>
    <row r="143" spans="2:11" ht="18.75" customHeight="1" x14ac:dyDescent="0.3">
      <c r="B143" s="243"/>
      <c r="C143" s="243"/>
      <c r="D143" s="243"/>
      <c r="E143" s="243"/>
      <c r="F143" s="243"/>
      <c r="G143" s="243"/>
      <c r="H143" s="243"/>
      <c r="I143" s="243"/>
      <c r="J143" s="243"/>
      <c r="K143" s="243"/>
    </row>
    <row r="144" spans="2:11" ht="7.5" customHeight="1" x14ac:dyDescent="0.3">
      <c r="B144" s="244"/>
      <c r="C144" s="245"/>
      <c r="D144" s="245"/>
      <c r="E144" s="245"/>
      <c r="F144" s="245"/>
      <c r="G144" s="245"/>
      <c r="H144" s="245"/>
      <c r="I144" s="245"/>
      <c r="J144" s="245"/>
      <c r="K144" s="246"/>
    </row>
    <row r="145" spans="2:11" ht="45" customHeight="1" x14ac:dyDescent="0.3">
      <c r="B145" s="247"/>
      <c r="C145" s="350" t="s">
        <v>1089</v>
      </c>
      <c r="D145" s="350"/>
      <c r="E145" s="350"/>
      <c r="F145" s="350"/>
      <c r="G145" s="350"/>
      <c r="H145" s="350"/>
      <c r="I145" s="350"/>
      <c r="J145" s="350"/>
      <c r="K145" s="248"/>
    </row>
    <row r="146" spans="2:11" ht="17.25" customHeight="1" x14ac:dyDescent="0.3">
      <c r="B146" s="247"/>
      <c r="C146" s="249" t="s">
        <v>1025</v>
      </c>
      <c r="D146" s="249"/>
      <c r="E146" s="249"/>
      <c r="F146" s="249" t="s">
        <v>1026</v>
      </c>
      <c r="G146" s="250"/>
      <c r="H146" s="249" t="s">
        <v>104</v>
      </c>
      <c r="I146" s="249" t="s">
        <v>102</v>
      </c>
      <c r="J146" s="249" t="s">
        <v>1027</v>
      </c>
      <c r="K146" s="248"/>
    </row>
    <row r="147" spans="2:11" ht="17.25" customHeight="1" x14ac:dyDescent="0.3">
      <c r="B147" s="247"/>
      <c r="C147" s="251" t="s">
        <v>1028</v>
      </c>
      <c r="D147" s="251"/>
      <c r="E147" s="251"/>
      <c r="F147" s="252" t="s">
        <v>1029</v>
      </c>
      <c r="G147" s="253"/>
      <c r="H147" s="251"/>
      <c r="I147" s="251"/>
      <c r="J147" s="251" t="s">
        <v>1030</v>
      </c>
      <c r="K147" s="248"/>
    </row>
    <row r="148" spans="2:11" ht="5.25" customHeight="1" x14ac:dyDescent="0.3">
      <c r="B148" s="257"/>
      <c r="C148" s="254"/>
      <c r="D148" s="254"/>
      <c r="E148" s="254"/>
      <c r="F148" s="254"/>
      <c r="G148" s="255"/>
      <c r="H148" s="254"/>
      <c r="I148" s="254"/>
      <c r="J148" s="254"/>
      <c r="K148" s="278"/>
    </row>
    <row r="149" spans="2:11" ht="15" customHeight="1" x14ac:dyDescent="0.3">
      <c r="B149" s="257"/>
      <c r="C149" s="282" t="s">
        <v>1034</v>
      </c>
      <c r="D149" s="237"/>
      <c r="E149" s="237"/>
      <c r="F149" s="283" t="s">
        <v>1031</v>
      </c>
      <c r="G149" s="237"/>
      <c r="H149" s="282" t="s">
        <v>1070</v>
      </c>
      <c r="I149" s="282" t="s">
        <v>1033</v>
      </c>
      <c r="J149" s="282">
        <v>120</v>
      </c>
      <c r="K149" s="278"/>
    </row>
    <row r="150" spans="2:11" ht="15" customHeight="1" x14ac:dyDescent="0.3">
      <c r="B150" s="257"/>
      <c r="C150" s="282" t="s">
        <v>1079</v>
      </c>
      <c r="D150" s="237"/>
      <c r="E150" s="237"/>
      <c r="F150" s="283" t="s">
        <v>1031</v>
      </c>
      <c r="G150" s="237"/>
      <c r="H150" s="282" t="s">
        <v>1090</v>
      </c>
      <c r="I150" s="282" t="s">
        <v>1033</v>
      </c>
      <c r="J150" s="282" t="s">
        <v>1081</v>
      </c>
      <c r="K150" s="278"/>
    </row>
    <row r="151" spans="2:11" ht="15" customHeight="1" x14ac:dyDescent="0.3">
      <c r="B151" s="257"/>
      <c r="C151" s="282" t="s">
        <v>980</v>
      </c>
      <c r="D151" s="237"/>
      <c r="E151" s="237"/>
      <c r="F151" s="283" t="s">
        <v>1031</v>
      </c>
      <c r="G151" s="237"/>
      <c r="H151" s="282" t="s">
        <v>1091</v>
      </c>
      <c r="I151" s="282" t="s">
        <v>1033</v>
      </c>
      <c r="J151" s="282" t="s">
        <v>1081</v>
      </c>
      <c r="K151" s="278"/>
    </row>
    <row r="152" spans="2:11" ht="15" customHeight="1" x14ac:dyDescent="0.3">
      <c r="B152" s="257"/>
      <c r="C152" s="282" t="s">
        <v>1036</v>
      </c>
      <c r="D152" s="237"/>
      <c r="E152" s="237"/>
      <c r="F152" s="283" t="s">
        <v>1037</v>
      </c>
      <c r="G152" s="237"/>
      <c r="H152" s="282" t="s">
        <v>1070</v>
      </c>
      <c r="I152" s="282" t="s">
        <v>1033</v>
      </c>
      <c r="J152" s="282">
        <v>50</v>
      </c>
      <c r="K152" s="278"/>
    </row>
    <row r="153" spans="2:11" ht="15" customHeight="1" x14ac:dyDescent="0.3">
      <c r="B153" s="257"/>
      <c r="C153" s="282" t="s">
        <v>1039</v>
      </c>
      <c r="D153" s="237"/>
      <c r="E153" s="237"/>
      <c r="F153" s="283" t="s">
        <v>1031</v>
      </c>
      <c r="G153" s="237"/>
      <c r="H153" s="282" t="s">
        <v>1070</v>
      </c>
      <c r="I153" s="282" t="s">
        <v>1041</v>
      </c>
      <c r="J153" s="282"/>
      <c r="K153" s="278"/>
    </row>
    <row r="154" spans="2:11" ht="15" customHeight="1" x14ac:dyDescent="0.3">
      <c r="B154" s="257"/>
      <c r="C154" s="282" t="s">
        <v>1050</v>
      </c>
      <c r="D154" s="237"/>
      <c r="E154" s="237"/>
      <c r="F154" s="283" t="s">
        <v>1037</v>
      </c>
      <c r="G154" s="237"/>
      <c r="H154" s="282" t="s">
        <v>1070</v>
      </c>
      <c r="I154" s="282" t="s">
        <v>1033</v>
      </c>
      <c r="J154" s="282">
        <v>50</v>
      </c>
      <c r="K154" s="278"/>
    </row>
    <row r="155" spans="2:11" ht="15" customHeight="1" x14ac:dyDescent="0.3">
      <c r="B155" s="257"/>
      <c r="C155" s="282" t="s">
        <v>1058</v>
      </c>
      <c r="D155" s="237"/>
      <c r="E155" s="237"/>
      <c r="F155" s="283" t="s">
        <v>1037</v>
      </c>
      <c r="G155" s="237"/>
      <c r="H155" s="282" t="s">
        <v>1070</v>
      </c>
      <c r="I155" s="282" t="s">
        <v>1033</v>
      </c>
      <c r="J155" s="282">
        <v>50</v>
      </c>
      <c r="K155" s="278"/>
    </row>
    <row r="156" spans="2:11" ht="15" customHeight="1" x14ac:dyDescent="0.3">
      <c r="B156" s="257"/>
      <c r="C156" s="282" t="s">
        <v>1056</v>
      </c>
      <c r="D156" s="237"/>
      <c r="E156" s="237"/>
      <c r="F156" s="283" t="s">
        <v>1037</v>
      </c>
      <c r="G156" s="237"/>
      <c r="H156" s="282" t="s">
        <v>1070</v>
      </c>
      <c r="I156" s="282" t="s">
        <v>1033</v>
      </c>
      <c r="J156" s="282">
        <v>50</v>
      </c>
      <c r="K156" s="278"/>
    </row>
    <row r="157" spans="2:11" ht="15" customHeight="1" x14ac:dyDescent="0.3">
      <c r="B157" s="257"/>
      <c r="C157" s="282" t="s">
        <v>75</v>
      </c>
      <c r="D157" s="237"/>
      <c r="E157" s="237"/>
      <c r="F157" s="283" t="s">
        <v>1031</v>
      </c>
      <c r="G157" s="237"/>
      <c r="H157" s="282" t="s">
        <v>1092</v>
      </c>
      <c r="I157" s="282" t="s">
        <v>1033</v>
      </c>
      <c r="J157" s="282" t="s">
        <v>1093</v>
      </c>
      <c r="K157" s="278"/>
    </row>
    <row r="158" spans="2:11" ht="15" customHeight="1" x14ac:dyDescent="0.3">
      <c r="B158" s="257"/>
      <c r="C158" s="282" t="s">
        <v>1094</v>
      </c>
      <c r="D158" s="237"/>
      <c r="E158" s="237"/>
      <c r="F158" s="283" t="s">
        <v>1031</v>
      </c>
      <c r="G158" s="237"/>
      <c r="H158" s="282" t="s">
        <v>1095</v>
      </c>
      <c r="I158" s="282" t="s">
        <v>1065</v>
      </c>
      <c r="J158" s="282"/>
      <c r="K158" s="278"/>
    </row>
    <row r="159" spans="2:11" ht="15" customHeight="1" x14ac:dyDescent="0.3">
      <c r="B159" s="284"/>
      <c r="C159" s="266"/>
      <c r="D159" s="266"/>
      <c r="E159" s="266"/>
      <c r="F159" s="266"/>
      <c r="G159" s="266"/>
      <c r="H159" s="266"/>
      <c r="I159" s="266"/>
      <c r="J159" s="266"/>
      <c r="K159" s="285"/>
    </row>
    <row r="160" spans="2:11" ht="18.75" customHeight="1" x14ac:dyDescent="0.3">
      <c r="B160" s="234"/>
      <c r="C160" s="237"/>
      <c r="D160" s="237"/>
      <c r="E160" s="237"/>
      <c r="F160" s="256"/>
      <c r="G160" s="237"/>
      <c r="H160" s="237"/>
      <c r="I160" s="237"/>
      <c r="J160" s="237"/>
      <c r="K160" s="234"/>
    </row>
    <row r="161" spans="2:11" ht="18.75" customHeight="1" x14ac:dyDescent="0.3">
      <c r="B161" s="243"/>
      <c r="C161" s="243"/>
      <c r="D161" s="243"/>
      <c r="E161" s="243"/>
      <c r="F161" s="243"/>
      <c r="G161" s="243"/>
      <c r="H161" s="243"/>
      <c r="I161" s="243"/>
      <c r="J161" s="243"/>
      <c r="K161" s="243"/>
    </row>
    <row r="162" spans="2:11" ht="7.5" customHeight="1" x14ac:dyDescent="0.3">
      <c r="B162" s="224"/>
      <c r="C162" s="225"/>
      <c r="D162" s="225"/>
      <c r="E162" s="225"/>
      <c r="F162" s="225"/>
      <c r="G162" s="225"/>
      <c r="H162" s="225"/>
      <c r="I162" s="225"/>
      <c r="J162" s="225"/>
      <c r="K162" s="226"/>
    </row>
    <row r="163" spans="2:11" ht="45" customHeight="1" x14ac:dyDescent="0.3">
      <c r="B163" s="227"/>
      <c r="C163" s="347" t="s">
        <v>1096</v>
      </c>
      <c r="D163" s="347"/>
      <c r="E163" s="347"/>
      <c r="F163" s="347"/>
      <c r="G163" s="347"/>
      <c r="H163" s="347"/>
      <c r="I163" s="347"/>
      <c r="J163" s="347"/>
      <c r="K163" s="228"/>
    </row>
    <row r="164" spans="2:11" ht="17.25" customHeight="1" x14ac:dyDescent="0.3">
      <c r="B164" s="227"/>
      <c r="C164" s="249" t="s">
        <v>1025</v>
      </c>
      <c r="D164" s="249"/>
      <c r="E164" s="249"/>
      <c r="F164" s="249" t="s">
        <v>1026</v>
      </c>
      <c r="G164" s="286"/>
      <c r="H164" s="287" t="s">
        <v>104</v>
      </c>
      <c r="I164" s="287" t="s">
        <v>102</v>
      </c>
      <c r="J164" s="249" t="s">
        <v>1027</v>
      </c>
      <c r="K164" s="228"/>
    </row>
    <row r="165" spans="2:11" ht="17.25" customHeight="1" x14ac:dyDescent="0.3">
      <c r="B165" s="230"/>
      <c r="C165" s="251" t="s">
        <v>1028</v>
      </c>
      <c r="D165" s="251"/>
      <c r="E165" s="251"/>
      <c r="F165" s="252" t="s">
        <v>1029</v>
      </c>
      <c r="G165" s="288"/>
      <c r="H165" s="289"/>
      <c r="I165" s="289"/>
      <c r="J165" s="251" t="s">
        <v>1030</v>
      </c>
      <c r="K165" s="231"/>
    </row>
    <row r="166" spans="2:11" ht="5.25" customHeight="1" x14ac:dyDescent="0.3">
      <c r="B166" s="257"/>
      <c r="C166" s="254"/>
      <c r="D166" s="254"/>
      <c r="E166" s="254"/>
      <c r="F166" s="254"/>
      <c r="G166" s="255"/>
      <c r="H166" s="254"/>
      <c r="I166" s="254"/>
      <c r="J166" s="254"/>
      <c r="K166" s="278"/>
    </row>
    <row r="167" spans="2:11" ht="15" customHeight="1" x14ac:dyDescent="0.3">
      <c r="B167" s="257"/>
      <c r="C167" s="237" t="s">
        <v>1034</v>
      </c>
      <c r="D167" s="237"/>
      <c r="E167" s="237"/>
      <c r="F167" s="256" t="s">
        <v>1031</v>
      </c>
      <c r="G167" s="237"/>
      <c r="H167" s="237" t="s">
        <v>1070</v>
      </c>
      <c r="I167" s="237" t="s">
        <v>1033</v>
      </c>
      <c r="J167" s="237">
        <v>120</v>
      </c>
      <c r="K167" s="278"/>
    </row>
    <row r="168" spans="2:11" ht="15" customHeight="1" x14ac:dyDescent="0.3">
      <c r="B168" s="257"/>
      <c r="C168" s="237" t="s">
        <v>1079</v>
      </c>
      <c r="D168" s="237"/>
      <c r="E168" s="237"/>
      <c r="F168" s="256" t="s">
        <v>1031</v>
      </c>
      <c r="G168" s="237"/>
      <c r="H168" s="237" t="s">
        <v>1080</v>
      </c>
      <c r="I168" s="237" t="s">
        <v>1033</v>
      </c>
      <c r="J168" s="237" t="s">
        <v>1081</v>
      </c>
      <c r="K168" s="278"/>
    </row>
    <row r="169" spans="2:11" ht="15" customHeight="1" x14ac:dyDescent="0.3">
      <c r="B169" s="257"/>
      <c r="C169" s="237" t="s">
        <v>980</v>
      </c>
      <c r="D169" s="237"/>
      <c r="E169" s="237"/>
      <c r="F169" s="256" t="s">
        <v>1031</v>
      </c>
      <c r="G169" s="237"/>
      <c r="H169" s="237" t="s">
        <v>1097</v>
      </c>
      <c r="I169" s="237" t="s">
        <v>1033</v>
      </c>
      <c r="J169" s="237" t="s">
        <v>1081</v>
      </c>
      <c r="K169" s="278"/>
    </row>
    <row r="170" spans="2:11" ht="15" customHeight="1" x14ac:dyDescent="0.3">
      <c r="B170" s="257"/>
      <c r="C170" s="237" t="s">
        <v>1036</v>
      </c>
      <c r="D170" s="237"/>
      <c r="E170" s="237"/>
      <c r="F170" s="256" t="s">
        <v>1037</v>
      </c>
      <c r="G170" s="237"/>
      <c r="H170" s="237" t="s">
        <v>1097</v>
      </c>
      <c r="I170" s="237" t="s">
        <v>1033</v>
      </c>
      <c r="J170" s="237">
        <v>50</v>
      </c>
      <c r="K170" s="278"/>
    </row>
    <row r="171" spans="2:11" ht="15" customHeight="1" x14ac:dyDescent="0.3">
      <c r="B171" s="257"/>
      <c r="C171" s="237" t="s">
        <v>1039</v>
      </c>
      <c r="D171" s="237"/>
      <c r="E171" s="237"/>
      <c r="F171" s="256" t="s">
        <v>1031</v>
      </c>
      <c r="G171" s="237"/>
      <c r="H171" s="237" t="s">
        <v>1097</v>
      </c>
      <c r="I171" s="237" t="s">
        <v>1041</v>
      </c>
      <c r="J171" s="237"/>
      <c r="K171" s="278"/>
    </row>
    <row r="172" spans="2:11" ht="15" customHeight="1" x14ac:dyDescent="0.3">
      <c r="B172" s="257"/>
      <c r="C172" s="237" t="s">
        <v>1050</v>
      </c>
      <c r="D172" s="237"/>
      <c r="E172" s="237"/>
      <c r="F172" s="256" t="s">
        <v>1037</v>
      </c>
      <c r="G172" s="237"/>
      <c r="H172" s="237" t="s">
        <v>1097</v>
      </c>
      <c r="I172" s="237" t="s">
        <v>1033</v>
      </c>
      <c r="J172" s="237">
        <v>50</v>
      </c>
      <c r="K172" s="278"/>
    </row>
    <row r="173" spans="2:11" ht="15" customHeight="1" x14ac:dyDescent="0.3">
      <c r="B173" s="257"/>
      <c r="C173" s="237" t="s">
        <v>1058</v>
      </c>
      <c r="D173" s="237"/>
      <c r="E173" s="237"/>
      <c r="F173" s="256" t="s">
        <v>1037</v>
      </c>
      <c r="G173" s="237"/>
      <c r="H173" s="237" t="s">
        <v>1097</v>
      </c>
      <c r="I173" s="237" t="s">
        <v>1033</v>
      </c>
      <c r="J173" s="237">
        <v>50</v>
      </c>
      <c r="K173" s="278"/>
    </row>
    <row r="174" spans="2:11" ht="15" customHeight="1" x14ac:dyDescent="0.3">
      <c r="B174" s="257"/>
      <c r="C174" s="237" t="s">
        <v>1056</v>
      </c>
      <c r="D174" s="237"/>
      <c r="E174" s="237"/>
      <c r="F174" s="256" t="s">
        <v>1037</v>
      </c>
      <c r="G174" s="237"/>
      <c r="H174" s="237" t="s">
        <v>1097</v>
      </c>
      <c r="I174" s="237" t="s">
        <v>1033</v>
      </c>
      <c r="J174" s="237">
        <v>50</v>
      </c>
      <c r="K174" s="278"/>
    </row>
    <row r="175" spans="2:11" ht="15" customHeight="1" x14ac:dyDescent="0.3">
      <c r="B175" s="257"/>
      <c r="C175" s="237" t="s">
        <v>101</v>
      </c>
      <c r="D175" s="237"/>
      <c r="E175" s="237"/>
      <c r="F175" s="256" t="s">
        <v>1031</v>
      </c>
      <c r="G175" s="237"/>
      <c r="H175" s="237" t="s">
        <v>1098</v>
      </c>
      <c r="I175" s="237" t="s">
        <v>1099</v>
      </c>
      <c r="J175" s="237"/>
      <c r="K175" s="278"/>
    </row>
    <row r="176" spans="2:11" ht="15" customHeight="1" x14ac:dyDescent="0.3">
      <c r="B176" s="257"/>
      <c r="C176" s="237" t="s">
        <v>102</v>
      </c>
      <c r="D176" s="237"/>
      <c r="E176" s="237"/>
      <c r="F176" s="256" t="s">
        <v>1031</v>
      </c>
      <c r="G176" s="237"/>
      <c r="H176" s="237" t="s">
        <v>1100</v>
      </c>
      <c r="I176" s="237" t="s">
        <v>1101</v>
      </c>
      <c r="J176" s="237">
        <v>1</v>
      </c>
      <c r="K176" s="278"/>
    </row>
    <row r="177" spans="2:11" ht="15" customHeight="1" x14ac:dyDescent="0.3">
      <c r="B177" s="257"/>
      <c r="C177" s="237" t="s">
        <v>103</v>
      </c>
      <c r="D177" s="237"/>
      <c r="E177" s="237"/>
      <c r="F177" s="256" t="s">
        <v>1031</v>
      </c>
      <c r="G177" s="237"/>
      <c r="H177" s="237" t="s">
        <v>1102</v>
      </c>
      <c r="I177" s="237" t="s">
        <v>1033</v>
      </c>
      <c r="J177" s="237">
        <v>20</v>
      </c>
      <c r="K177" s="278"/>
    </row>
    <row r="178" spans="2:11" ht="15" customHeight="1" x14ac:dyDescent="0.3">
      <c r="B178" s="257"/>
      <c r="C178" s="237" t="s">
        <v>104</v>
      </c>
      <c r="D178" s="237"/>
      <c r="E178" s="237"/>
      <c r="F178" s="256" t="s">
        <v>1031</v>
      </c>
      <c r="G178" s="237"/>
      <c r="H178" s="237" t="s">
        <v>1103</v>
      </c>
      <c r="I178" s="237" t="s">
        <v>1033</v>
      </c>
      <c r="J178" s="237">
        <v>255</v>
      </c>
      <c r="K178" s="278"/>
    </row>
    <row r="179" spans="2:11" ht="15" customHeight="1" x14ac:dyDescent="0.3">
      <c r="B179" s="257"/>
      <c r="C179" s="237" t="s">
        <v>105</v>
      </c>
      <c r="D179" s="237"/>
      <c r="E179" s="237"/>
      <c r="F179" s="256" t="s">
        <v>1031</v>
      </c>
      <c r="G179" s="237"/>
      <c r="H179" s="237" t="s">
        <v>996</v>
      </c>
      <c r="I179" s="237" t="s">
        <v>1033</v>
      </c>
      <c r="J179" s="237">
        <v>10</v>
      </c>
      <c r="K179" s="278"/>
    </row>
    <row r="180" spans="2:11" ht="15" customHeight="1" x14ac:dyDescent="0.3">
      <c r="B180" s="257"/>
      <c r="C180" s="237" t="s">
        <v>106</v>
      </c>
      <c r="D180" s="237"/>
      <c r="E180" s="237"/>
      <c r="F180" s="256" t="s">
        <v>1031</v>
      </c>
      <c r="G180" s="237"/>
      <c r="H180" s="237" t="s">
        <v>1104</v>
      </c>
      <c r="I180" s="237" t="s">
        <v>1065</v>
      </c>
      <c r="J180" s="237"/>
      <c r="K180" s="278"/>
    </row>
    <row r="181" spans="2:11" ht="15" customHeight="1" x14ac:dyDescent="0.3">
      <c r="B181" s="257"/>
      <c r="C181" s="237" t="s">
        <v>1105</v>
      </c>
      <c r="D181" s="237"/>
      <c r="E181" s="237"/>
      <c r="F181" s="256" t="s">
        <v>1031</v>
      </c>
      <c r="G181" s="237"/>
      <c r="H181" s="237" t="s">
        <v>1106</v>
      </c>
      <c r="I181" s="237" t="s">
        <v>1065</v>
      </c>
      <c r="J181" s="237"/>
      <c r="K181" s="278"/>
    </row>
    <row r="182" spans="2:11" ht="15" customHeight="1" x14ac:dyDescent="0.3">
      <c r="B182" s="257"/>
      <c r="C182" s="237" t="s">
        <v>1094</v>
      </c>
      <c r="D182" s="237"/>
      <c r="E182" s="237"/>
      <c r="F182" s="256" t="s">
        <v>1031</v>
      </c>
      <c r="G182" s="237"/>
      <c r="H182" s="237" t="s">
        <v>1107</v>
      </c>
      <c r="I182" s="237" t="s">
        <v>1065</v>
      </c>
      <c r="J182" s="237"/>
      <c r="K182" s="278"/>
    </row>
    <row r="183" spans="2:11" ht="15" customHeight="1" x14ac:dyDescent="0.3">
      <c r="B183" s="257"/>
      <c r="C183" s="237" t="s">
        <v>108</v>
      </c>
      <c r="D183" s="237"/>
      <c r="E183" s="237"/>
      <c r="F183" s="256" t="s">
        <v>1037</v>
      </c>
      <c r="G183" s="237"/>
      <c r="H183" s="237" t="s">
        <v>1108</v>
      </c>
      <c r="I183" s="237" t="s">
        <v>1033</v>
      </c>
      <c r="J183" s="237">
        <v>50</v>
      </c>
      <c r="K183" s="278"/>
    </row>
    <row r="184" spans="2:11" ht="15" customHeight="1" x14ac:dyDescent="0.3">
      <c r="B184" s="257"/>
      <c r="C184" s="237" t="s">
        <v>1109</v>
      </c>
      <c r="D184" s="237"/>
      <c r="E184" s="237"/>
      <c r="F184" s="256" t="s">
        <v>1037</v>
      </c>
      <c r="G184" s="237"/>
      <c r="H184" s="237" t="s">
        <v>1110</v>
      </c>
      <c r="I184" s="237" t="s">
        <v>1111</v>
      </c>
      <c r="J184" s="237"/>
      <c r="K184" s="278"/>
    </row>
    <row r="185" spans="2:11" ht="15" customHeight="1" x14ac:dyDescent="0.3">
      <c r="B185" s="257"/>
      <c r="C185" s="237" t="s">
        <v>1112</v>
      </c>
      <c r="D185" s="237"/>
      <c r="E185" s="237"/>
      <c r="F185" s="256" t="s">
        <v>1037</v>
      </c>
      <c r="G185" s="237"/>
      <c r="H185" s="237" t="s">
        <v>1113</v>
      </c>
      <c r="I185" s="237" t="s">
        <v>1111</v>
      </c>
      <c r="J185" s="237"/>
      <c r="K185" s="278"/>
    </row>
    <row r="186" spans="2:11" ht="15" customHeight="1" x14ac:dyDescent="0.3">
      <c r="B186" s="257"/>
      <c r="C186" s="237" t="s">
        <v>1114</v>
      </c>
      <c r="D186" s="237"/>
      <c r="E186" s="237"/>
      <c r="F186" s="256" t="s">
        <v>1037</v>
      </c>
      <c r="G186" s="237"/>
      <c r="H186" s="237" t="s">
        <v>1115</v>
      </c>
      <c r="I186" s="237" t="s">
        <v>1111</v>
      </c>
      <c r="J186" s="237"/>
      <c r="K186" s="278"/>
    </row>
    <row r="187" spans="2:11" ht="15" customHeight="1" x14ac:dyDescent="0.3">
      <c r="B187" s="257"/>
      <c r="C187" s="290" t="s">
        <v>1116</v>
      </c>
      <c r="D187" s="237"/>
      <c r="E187" s="237"/>
      <c r="F187" s="256" t="s">
        <v>1037</v>
      </c>
      <c r="G187" s="237"/>
      <c r="H187" s="237" t="s">
        <v>1117</v>
      </c>
      <c r="I187" s="237" t="s">
        <v>1118</v>
      </c>
      <c r="J187" s="291" t="s">
        <v>1119</v>
      </c>
      <c r="K187" s="278"/>
    </row>
    <row r="188" spans="2:11" ht="15" customHeight="1" x14ac:dyDescent="0.3">
      <c r="B188" s="284"/>
      <c r="C188" s="292"/>
      <c r="D188" s="266"/>
      <c r="E188" s="266"/>
      <c r="F188" s="266"/>
      <c r="G188" s="266"/>
      <c r="H188" s="266"/>
      <c r="I188" s="266"/>
      <c r="J188" s="266"/>
      <c r="K188" s="285"/>
    </row>
    <row r="189" spans="2:11" ht="18.75" customHeight="1" x14ac:dyDescent="0.3">
      <c r="B189" s="293"/>
      <c r="C189" s="294"/>
      <c r="D189" s="294"/>
      <c r="E189" s="294"/>
      <c r="F189" s="295"/>
      <c r="G189" s="237"/>
      <c r="H189" s="237"/>
      <c r="I189" s="237"/>
      <c r="J189" s="237"/>
      <c r="K189" s="234"/>
    </row>
    <row r="190" spans="2:11" ht="18.75" customHeight="1" x14ac:dyDescent="0.3">
      <c r="B190" s="234"/>
      <c r="C190" s="237"/>
      <c r="D190" s="237"/>
      <c r="E190" s="237"/>
      <c r="F190" s="256"/>
      <c r="G190" s="237"/>
      <c r="H190" s="237"/>
      <c r="I190" s="237"/>
      <c r="J190" s="237"/>
      <c r="K190" s="234"/>
    </row>
    <row r="191" spans="2:11" ht="18.75" customHeight="1" x14ac:dyDescent="0.3">
      <c r="B191" s="243"/>
      <c r="C191" s="243"/>
      <c r="D191" s="243"/>
      <c r="E191" s="243"/>
      <c r="F191" s="243"/>
      <c r="G191" s="243"/>
      <c r="H191" s="243"/>
      <c r="I191" s="243"/>
      <c r="J191" s="243"/>
      <c r="K191" s="243"/>
    </row>
    <row r="192" spans="2:11" x14ac:dyDescent="0.3">
      <c r="B192" s="224"/>
      <c r="C192" s="225"/>
      <c r="D192" s="225"/>
      <c r="E192" s="225"/>
      <c r="F192" s="225"/>
      <c r="G192" s="225"/>
      <c r="H192" s="225"/>
      <c r="I192" s="225"/>
      <c r="J192" s="225"/>
      <c r="K192" s="226"/>
    </row>
    <row r="193" spans="2:11" ht="22.2" x14ac:dyDescent="0.3">
      <c r="B193" s="227"/>
      <c r="C193" s="347" t="s">
        <v>1120</v>
      </c>
      <c r="D193" s="347"/>
      <c r="E193" s="347"/>
      <c r="F193" s="347"/>
      <c r="G193" s="347"/>
      <c r="H193" s="347"/>
      <c r="I193" s="347"/>
      <c r="J193" s="347"/>
      <c r="K193" s="228"/>
    </row>
    <row r="194" spans="2:11" ht="25.5" customHeight="1" x14ac:dyDescent="0.3">
      <c r="B194" s="227"/>
      <c r="C194" s="296" t="s">
        <v>1121</v>
      </c>
      <c r="D194" s="296"/>
      <c r="E194" s="296"/>
      <c r="F194" s="296" t="s">
        <v>1122</v>
      </c>
      <c r="G194" s="297"/>
      <c r="H194" s="348" t="s">
        <v>1123</v>
      </c>
      <c r="I194" s="348"/>
      <c r="J194" s="348"/>
      <c r="K194" s="228"/>
    </row>
    <row r="195" spans="2:11" ht="5.25" customHeight="1" x14ac:dyDescent="0.3">
      <c r="B195" s="257"/>
      <c r="C195" s="254"/>
      <c r="D195" s="254"/>
      <c r="E195" s="254"/>
      <c r="F195" s="254"/>
      <c r="G195" s="237"/>
      <c r="H195" s="254"/>
      <c r="I195" s="254"/>
      <c r="J195" s="254"/>
      <c r="K195" s="278"/>
    </row>
    <row r="196" spans="2:11" ht="15" customHeight="1" x14ac:dyDescent="0.3">
      <c r="B196" s="257"/>
      <c r="C196" s="237" t="s">
        <v>1124</v>
      </c>
      <c r="D196" s="237"/>
      <c r="E196" s="237"/>
      <c r="F196" s="256" t="s">
        <v>60</v>
      </c>
      <c r="G196" s="237"/>
      <c r="H196" s="346" t="s">
        <v>1125</v>
      </c>
      <c r="I196" s="346"/>
      <c r="J196" s="346"/>
      <c r="K196" s="278"/>
    </row>
    <row r="197" spans="2:11" ht="15" customHeight="1" x14ac:dyDescent="0.3">
      <c r="B197" s="257"/>
      <c r="C197" s="263"/>
      <c r="D197" s="237"/>
      <c r="E197" s="237"/>
      <c r="F197" s="256" t="s">
        <v>63</v>
      </c>
      <c r="G197" s="237"/>
      <c r="H197" s="346" t="s">
        <v>1126</v>
      </c>
      <c r="I197" s="346"/>
      <c r="J197" s="346"/>
      <c r="K197" s="278"/>
    </row>
    <row r="198" spans="2:11" ht="15" customHeight="1" x14ac:dyDescent="0.3">
      <c r="B198" s="257"/>
      <c r="C198" s="263"/>
      <c r="D198" s="237"/>
      <c r="E198" s="237"/>
      <c r="F198" s="256" t="s">
        <v>69</v>
      </c>
      <c r="G198" s="237"/>
      <c r="H198" s="346" t="s">
        <v>1127</v>
      </c>
      <c r="I198" s="346"/>
      <c r="J198" s="346"/>
      <c r="K198" s="278"/>
    </row>
    <row r="199" spans="2:11" ht="15" customHeight="1" x14ac:dyDescent="0.3">
      <c r="B199" s="257"/>
      <c r="C199" s="237"/>
      <c r="D199" s="237"/>
      <c r="E199" s="237"/>
      <c r="F199" s="256" t="s">
        <v>65</v>
      </c>
      <c r="G199" s="237"/>
      <c r="H199" s="346" t="s">
        <v>1128</v>
      </c>
      <c r="I199" s="346"/>
      <c r="J199" s="346"/>
      <c r="K199" s="278"/>
    </row>
    <row r="200" spans="2:11" ht="15" customHeight="1" x14ac:dyDescent="0.3">
      <c r="B200" s="257"/>
      <c r="C200" s="237"/>
      <c r="D200" s="237"/>
      <c r="E200" s="237"/>
      <c r="F200" s="256" t="s">
        <v>67</v>
      </c>
      <c r="G200" s="237"/>
      <c r="H200" s="346" t="s">
        <v>1129</v>
      </c>
      <c r="I200" s="346"/>
      <c r="J200" s="346"/>
      <c r="K200" s="278"/>
    </row>
    <row r="201" spans="2:11" ht="15" customHeight="1" x14ac:dyDescent="0.3">
      <c r="B201" s="257"/>
      <c r="C201" s="237"/>
      <c r="D201" s="237"/>
      <c r="E201" s="237"/>
      <c r="F201" s="256"/>
      <c r="G201" s="237"/>
      <c r="H201" s="237"/>
      <c r="I201" s="237"/>
      <c r="J201" s="237"/>
      <c r="K201" s="278"/>
    </row>
    <row r="202" spans="2:11" ht="15" customHeight="1" x14ac:dyDescent="0.3">
      <c r="B202" s="257"/>
      <c r="C202" s="237" t="s">
        <v>1077</v>
      </c>
      <c r="D202" s="237"/>
      <c r="E202" s="237"/>
      <c r="F202" s="256" t="s">
        <v>914</v>
      </c>
      <c r="G202" s="237"/>
      <c r="H202" s="346" t="s">
        <v>1130</v>
      </c>
      <c r="I202" s="346"/>
      <c r="J202" s="346"/>
      <c r="K202" s="278"/>
    </row>
    <row r="203" spans="2:11" ht="15" customHeight="1" x14ac:dyDescent="0.3">
      <c r="B203" s="257"/>
      <c r="C203" s="263"/>
      <c r="D203" s="237"/>
      <c r="E203" s="237"/>
      <c r="F203" s="256" t="s">
        <v>975</v>
      </c>
      <c r="G203" s="237"/>
      <c r="H203" s="346" t="s">
        <v>976</v>
      </c>
      <c r="I203" s="346"/>
      <c r="J203" s="346"/>
      <c r="K203" s="278"/>
    </row>
    <row r="204" spans="2:11" ht="15" customHeight="1" x14ac:dyDescent="0.3">
      <c r="B204" s="257"/>
      <c r="C204" s="237"/>
      <c r="D204" s="237"/>
      <c r="E204" s="237"/>
      <c r="F204" s="256" t="s">
        <v>973</v>
      </c>
      <c r="G204" s="237"/>
      <c r="H204" s="346" t="s">
        <v>1131</v>
      </c>
      <c r="I204" s="346"/>
      <c r="J204" s="346"/>
      <c r="K204" s="278"/>
    </row>
    <row r="205" spans="2:11" ht="15" customHeight="1" x14ac:dyDescent="0.3">
      <c r="B205" s="298"/>
      <c r="C205" s="263"/>
      <c r="D205" s="263"/>
      <c r="E205" s="263"/>
      <c r="F205" s="256" t="s">
        <v>977</v>
      </c>
      <c r="G205" s="242"/>
      <c r="H205" s="345" t="s">
        <v>916</v>
      </c>
      <c r="I205" s="345"/>
      <c r="J205" s="345"/>
      <c r="K205" s="299"/>
    </row>
    <row r="206" spans="2:11" ht="15" customHeight="1" x14ac:dyDescent="0.3">
      <c r="B206" s="298"/>
      <c r="C206" s="263"/>
      <c r="D206" s="263"/>
      <c r="E206" s="263"/>
      <c r="F206" s="256" t="s">
        <v>978</v>
      </c>
      <c r="G206" s="242"/>
      <c r="H206" s="345" t="s">
        <v>1132</v>
      </c>
      <c r="I206" s="345"/>
      <c r="J206" s="345"/>
      <c r="K206" s="299"/>
    </row>
    <row r="207" spans="2:11" ht="15" customHeight="1" x14ac:dyDescent="0.3">
      <c r="B207" s="298"/>
      <c r="C207" s="263"/>
      <c r="D207" s="263"/>
      <c r="E207" s="263"/>
      <c r="F207" s="300"/>
      <c r="G207" s="242"/>
      <c r="H207" s="301"/>
      <c r="I207" s="301"/>
      <c r="J207" s="301"/>
      <c r="K207" s="299"/>
    </row>
    <row r="208" spans="2:11" ht="15" customHeight="1" x14ac:dyDescent="0.3">
      <c r="B208" s="298"/>
      <c r="C208" s="237" t="s">
        <v>1101</v>
      </c>
      <c r="D208" s="263"/>
      <c r="E208" s="263"/>
      <c r="F208" s="256">
        <v>1</v>
      </c>
      <c r="G208" s="242"/>
      <c r="H208" s="345" t="s">
        <v>1133</v>
      </c>
      <c r="I208" s="345"/>
      <c r="J208" s="345"/>
      <c r="K208" s="299"/>
    </row>
    <row r="209" spans="2:11" ht="15" customHeight="1" x14ac:dyDescent="0.3">
      <c r="B209" s="298"/>
      <c r="C209" s="263"/>
      <c r="D209" s="263"/>
      <c r="E209" s="263"/>
      <c r="F209" s="256">
        <v>2</v>
      </c>
      <c r="G209" s="242"/>
      <c r="H209" s="345" t="s">
        <v>1134</v>
      </c>
      <c r="I209" s="345"/>
      <c r="J209" s="345"/>
      <c r="K209" s="299"/>
    </row>
    <row r="210" spans="2:11" ht="15" customHeight="1" x14ac:dyDescent="0.3">
      <c r="B210" s="298"/>
      <c r="C210" s="263"/>
      <c r="D210" s="263"/>
      <c r="E210" s="263"/>
      <c r="F210" s="256">
        <v>3</v>
      </c>
      <c r="G210" s="242"/>
      <c r="H210" s="345" t="s">
        <v>1135</v>
      </c>
      <c r="I210" s="345"/>
      <c r="J210" s="345"/>
      <c r="K210" s="299"/>
    </row>
    <row r="211" spans="2:11" ht="15" customHeight="1" x14ac:dyDescent="0.3">
      <c r="B211" s="298"/>
      <c r="C211" s="263"/>
      <c r="D211" s="263"/>
      <c r="E211" s="263"/>
      <c r="F211" s="256">
        <v>4</v>
      </c>
      <c r="G211" s="242"/>
      <c r="H211" s="345" t="s">
        <v>1136</v>
      </c>
      <c r="I211" s="345"/>
      <c r="J211" s="345"/>
      <c r="K211" s="299"/>
    </row>
    <row r="212" spans="2:11" ht="12.75" customHeight="1" x14ac:dyDescent="0.3">
      <c r="B212" s="302"/>
      <c r="C212" s="303"/>
      <c r="D212" s="303"/>
      <c r="E212" s="303"/>
      <c r="F212" s="303"/>
      <c r="G212" s="303"/>
      <c r="H212" s="303"/>
      <c r="I212" s="303"/>
      <c r="J212" s="303"/>
      <c r="K212" s="304"/>
    </row>
  </sheetData>
  <mergeCells count="77">
    <mergeCell ref="F17:J17"/>
    <mergeCell ref="C3:J3"/>
    <mergeCell ref="C4:J4"/>
    <mergeCell ref="C6:J6"/>
    <mergeCell ref="C7:J7"/>
    <mergeCell ref="C9:J9"/>
    <mergeCell ref="D10:J10"/>
    <mergeCell ref="D11:J11"/>
    <mergeCell ref="D13:J13"/>
    <mergeCell ref="D14:J14"/>
    <mergeCell ref="D15:J15"/>
    <mergeCell ref="F16:J16"/>
    <mergeCell ref="D32:J32"/>
    <mergeCell ref="F18:J18"/>
    <mergeCell ref="F19:J19"/>
    <mergeCell ref="F20:J20"/>
    <mergeCell ref="F21:J21"/>
    <mergeCell ref="C23:J23"/>
    <mergeCell ref="C24:J24"/>
    <mergeCell ref="D25:J25"/>
    <mergeCell ref="D26:J26"/>
    <mergeCell ref="D28:J28"/>
    <mergeCell ref="D29:J29"/>
    <mergeCell ref="D31:J31"/>
    <mergeCell ref="D45:J45"/>
    <mergeCell ref="D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D59:J59"/>
    <mergeCell ref="E46:J46"/>
    <mergeCell ref="E47:J47"/>
    <mergeCell ref="E48:J48"/>
    <mergeCell ref="D49:J49"/>
    <mergeCell ref="C50:J50"/>
    <mergeCell ref="C52:J52"/>
    <mergeCell ref="C53:J53"/>
    <mergeCell ref="C55:J55"/>
    <mergeCell ref="D56:J56"/>
    <mergeCell ref="D57:J57"/>
    <mergeCell ref="D58:J58"/>
    <mergeCell ref="C145:J145"/>
    <mergeCell ref="D60:J60"/>
    <mergeCell ref="D61:J61"/>
    <mergeCell ref="D63:J63"/>
    <mergeCell ref="D64:J64"/>
    <mergeCell ref="D65:J65"/>
    <mergeCell ref="D66:J66"/>
    <mergeCell ref="D67:J67"/>
    <mergeCell ref="D68:J68"/>
    <mergeCell ref="C73:J73"/>
    <mergeCell ref="C100:J100"/>
    <mergeCell ref="C120:J120"/>
    <mergeCell ref="H205:J205"/>
    <mergeCell ref="C163:J163"/>
    <mergeCell ref="C193:J193"/>
    <mergeCell ref="H194:J194"/>
    <mergeCell ref="H196:J196"/>
    <mergeCell ref="H197:J197"/>
    <mergeCell ref="H198:J198"/>
    <mergeCell ref="H199:J199"/>
    <mergeCell ref="H200:J200"/>
    <mergeCell ref="H202:J202"/>
    <mergeCell ref="H203:J203"/>
    <mergeCell ref="H204:J204"/>
    <mergeCell ref="H206:J206"/>
    <mergeCell ref="H208:J208"/>
    <mergeCell ref="H209:J209"/>
    <mergeCell ref="H210:J210"/>
    <mergeCell ref="H211:J211"/>
  </mergeCells>
  <pageMargins left="0.59055118110236227" right="0.59055118110236227" top="0.59055118110236227" bottom="0.59055118110236227" header="0" footer="0"/>
  <pageSetup paperSize="9" scale="77" orientation="portrait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QGkaNMO6HwRtsrnagoRwgVLevVlm6Is0ZHB8IPVdTXw=</DigestValue>
    </Reference>
    <Reference Type="http://www.w3.org/2000/09/xmldsig#Object" URI="#idOfficeObject">
      <DigestMethod Algorithm="http://www.w3.org/2001/04/xmlenc#sha256"/>
      <DigestValue>rDM1vX07+VV4UkehRLSfVDVW1UZDDzCeeif6cS2EAFg=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dIur/hwOmiuFhPAG6QGqpzy1FRiTNl+ThcdvQffUyHY=</DigestValue>
    </Reference>
  </SignedInfo>
  <SignatureValue>KiPAaVR3Jblu/WJi6pOncG84i1dDCJBVVgSMAwQ6xEPggtbbifRRHk8bPG+xPcWiNCNWnGndw+/I
jpYNCgWI24AmXgc5Rf1krLDTE5BByKznb0R86NkqKCRAzeCE8kYoZDhfK0xoaqHuRHXG3Hnl0G1r
KYEIyYokHGa9eTiB+AO+LDovGR38oo/uS9X6/jB/UWkCEPCLVTi1rxp2dDcLRLVjsuTuWuNDphYr
Wy7Lj+RVNQFLbreOZ4vVR5UWPftx1krQbf/A+uWmd4NoPPpGrocbPZdCnZH5QS982wme4KKjZTwQ
9N/ekXUGM1SnkQ35mHBTDP5LSoBlfSs+Dp04Eg==</SignatureValue>
  <KeyInfo>
    <X509Data>
      <X509Certificate>MIIHKjCCBhKgAwIBAgIDG9ZHMA0GCSqGSIb3DQEBCwUAMF8xCzAJBgNVBAYTAkNaMSwwKgYDVQQKDCPEjGVza8OhIHBvxaF0YSwgcy5wLiBbScSMIDQ3MTE0OTgzXTEiMCAGA1UEAxMZUG9zdFNpZ251bSBRdWFsaWZpZWQgQ0EgMjAeFw0xNTA3MTQxMDI0NDNaFw0xNjA3MTMxMDI0NDNaMIIBAjELMAkGA1UEBhMCQ1oxRzBFBgNVBAoMPkFybcOhZG7DrSBTZXJ2aXNuw60sIHDFmcOtc3DEm3Zrb3bDoSBvcmdhbml6YWNlIFtJxIwgNjA0NjA1ODBdMTgwNgYDVQQLDC9Bcm3DoWRuw60gU2VydmlzbsOtLCBwxZnDrXNwxJt2a292w6Egb3JnYW5pemFjZTEQMA4GA1UECxMHUEVSMTQyNDEYMBYGA1UEAwwPTWFya8OpdGEgVGljaMOhMRAwDgYDVQQFEwdQNTA2MzIzMTIwMAYDVQQMDClSZWZlcmVudCBha3ZpemnEjW7DrWhvIG9kZMSbbGVuw60gLSBQcmFoYTCCASIwDQYJKoZIhvcNAQEBBQADggEPADCCAQoCggEBAMZRsCO+n0opV9zS96XqW3ZhFP2XcUPvFafNG5z5iUFg1WZUr14OiOqZxBn17Djw/LisXN3bwhZcBZkJRVSSj7m3JOYEqArDs3g+YODSJPr/MwO9ylnGzJuX+VmkUj6oLaDAv71QGXt/fYkRb5nrIH+Y+SG3FG7liXd8+QikKgagN/xDJlYhUf/RvJYNBUIJyLJ4r333bgXNBYRbJ7rhHL5pb90we5W5JDK+BdKGxtZXp2G7dgtHg1vZE+qJBYxxBFAznc+6t1wLGikgIqIofNZojTgKdYv+ZdVJhQpfpXAMZprjisH7VqmmfqsZRVKgA0FkTsV+0HGGDaJgXW3v7xkCAwEAAaOCA0gwggNEMEcGA1UdEQRAMD6BFm1hcmtldGEudGljaGFAYXMtcG8uY3qgGQYJKwYBBAHcGQIBoAwTCjE4MjM0OTA3OTCgCQYDVQQNoAITADCCAQ4GA1UdIASCAQUwggEBMIH+BglngQYBBAEHgiwwgfAwgccGCCsGAQUFBwICMIG6GoG3VGVudG8ga3ZhbGlmaWtvdmFueSBjZXJ0aWZpa2F0IGJ5bCB2eWRhbiBwb2RsZSB6YWtvbmEgMjI3LzIwMDBTYi4gYSBuYXZhem55Y2ggcHJlZHBpc3UuL1RoaXMgcXVhbGlmaWVkIGNlcnRpZmljYXRlIHdhcyBpc3N1ZWQgYWNjb3JkaW5nIHRvIExhdyBObyAyMjcvMjAwMENvbGwuIGFuZCByZWxhdGVkIHJlZ3VsYXRpb25zMCQGCCsGAQUFBwIBFhhodHRwOi8vd3d3LnBvc3RzaWdudW0uY3owGAYIKwYBBQUHAQMEDDAKMAgGBgQAjkYBATCByAYIKwYBBQUHAQEEgbswgbgwOwYIKwYBBQUHMAKGL2h0dHA6Ly93d3cucG9zdHNpZ251bS5jei9jcnQvcHNxdWFsaWZpZWRjYTIuY3J0MDwGCCsGAQUFBzAChjBodHRwOi8vd3d3Mi5wb3N0c2lnbnVtLmN6L2NydC9wc3F1YWxpZmllZGNhMi5jcnQwOwYIKwYBBQUHMAKGL2h0dHA6Ly9wb3N0c2lnbnVtLnR0Yy5jei9jcnQvcHNxdWFsaWZpZWRjYTIuY3J0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fJtDIaOZI5uhlhcKu48yg3hdm4owDQYJKoZIhvcNAQELBQADggEBAFMxYMJHujl2Ib9xd3isJUoxfmL70RIuURq3CoEFC8ZN9+A/YfqR+/FVlDbMZujm0bwHZf5TSI9ziSmAYt/y6stTzsL5NuRZrXRC5+anDuTXkXiawPHQxCQbm4qyw17nTJVzTDGGoTBRcHJeT+mGnD8iQM9lb/N21jVowI9aK/f0GlfA1sB0sgfbLHn9xzKw74BOiWBqXCAlWCrH5UzKTMp0SCLFhr83489MqC8LZINK0S7YRvK9bFJcfbg3u6z3MBG4+Am6WNJUPFHfVEZJ18WJeufpgmnm/p5iwLV99obXeSTPj4KzpgqJxgDxsY6WNddVWdRqtQhEAN7xAmn73i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2IAB6FmdwMPloEC3eyvrqyQG9d3Bcne+F8TvYs5m4Y8=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iIEPepg5oUqjY3rflBZCjZCq66K1sjcXX4UVUm1kMuA=</DigestValue>
      </Reference>
      <Reference URI="/xl/drawings/drawing1.xml?ContentType=application/vnd.openxmlformats-officedocument.drawing+xml">
        <DigestMethod Algorithm="http://www.w3.org/2001/04/xmlenc#sha256"/>
        <DigestValue>hu5qAtVZI7lYUgYee+q2c6Vg5WJF93SvWNT4pQDt1xw=</DigestValue>
      </Reference>
      <Reference URI="/xl/media/image1.png?ContentType=image/png">
        <DigestMethod Algorithm="http://www.w3.org/2001/04/xmlenc#sha256"/>
        <DigestValue>H1AhDyIl6zqNIuZBM7gbnFjPYmTF+vPOANB+PUmX0lU=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7JMpf6TdnuKIiw8mUhyqNh1k/UnUjmluzLH4minQjts=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7JMpf6TdnuKIiw8mUhyqNh1k/UnUjmluzLH4minQjts=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4O9ur3fpVtrAuruLoIxuOudYh3ptBPoBvAIV3M3pnrk=</DigestValue>
      </Reference>
      <Reference URI="/xl/sharedStrings.xml?ContentType=application/vnd.openxmlformats-officedocument.spreadsheetml.sharedStrings+xml">
        <DigestMethod Algorithm="http://www.w3.org/2001/04/xmlenc#sha256"/>
        <DigestValue>akq4hqb0oFc+ar2QTMKai+OglHujFXmJ9MFq4XGX+NY=</DigestValue>
      </Reference>
      <Reference URI="/xl/styles.xml?ContentType=application/vnd.openxmlformats-officedocument.spreadsheetml.styles+xml">
        <DigestMethod Algorithm="http://www.w3.org/2001/04/xmlenc#sha256"/>
        <DigestValue>MNPngZYTSMb/mWpemXnCSpYlVtQTOjSpoKVcQSLYZjM=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gtHG0SEMaw3vsA6PsTNNzh/E6WtL58MMWWuQ6M6skNk=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sheet1.xml?ContentType=application/vnd.openxmlformats-officedocument.spreadsheetml.worksheet+xml">
        <DigestMethod Algorithm="http://www.w3.org/2001/04/xmlenc#sha256"/>
        <DigestValue>S/a6JmBcNDK5VkgK3RuiSHthCkzeGhx050hki9WxXew=</DigestValue>
      </Reference>
      <Reference URI="/xl/worksheets/sheet2.xml?ContentType=application/vnd.openxmlformats-officedocument.spreadsheetml.worksheet+xml">
        <DigestMethod Algorithm="http://www.w3.org/2001/04/xmlenc#sha256"/>
        <DigestValue>mAOr8EWGTMK0KtA602F+Qbuhj6u3wjgV8n1mTjCxXBM=</DigestValue>
      </Reference>
      <Reference URI="/xl/worksheets/sheet3.xml?ContentType=application/vnd.openxmlformats-officedocument.spreadsheetml.worksheet+xml">
        <DigestMethod Algorithm="http://www.w3.org/2001/04/xmlenc#sha256"/>
        <DigestValue>k7ZPXo8t0alKsdImsMmoX9Fe2MnCVCy+RY94MGsl/nk=</DigestValue>
      </Reference>
      <Reference URI="/xl/worksheets/sheet4.xml?ContentType=application/vnd.openxmlformats-officedocument.spreadsheetml.worksheet+xml">
        <DigestMethod Algorithm="http://www.w3.org/2001/04/xmlenc#sha256"/>
        <DigestValue>17y8FoJay+kV/cyYswwm53Bg2zD7i7+lL/6M8LRTClU=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2016-06-07T13:29:52Z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2016-06-07T13:29:52Z</xd:SigningTime>
          <xd:SigningCertificate>
            <xd:Cert>
              <xd:CertDigest>
                <DigestMethod Algorithm="http://www.w3.org/2001/04/xmlenc#sha256"/>
                <DigestValue>RoyyeIF0st9nHxeautwVBQjsMVhfzkbKV8VbsfhLFws=</DigestValue>
              </xd:CertDigest>
              <xd:IssuerSerial>
                <X509IssuerName>CN=PostSignum Qualified CA 2, O="Česká pošta, s.p. [IČ 47114983]", C=CZ</X509IssuerName>
                <X509SerialNumber>1824327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Rekapitulace stavby</vt:lpstr>
      <vt:lpstr>stav - Soupis předpokláda...</vt:lpstr>
      <vt:lpstr>vrn - Vedlejší a ostatní ...</vt:lpstr>
      <vt:lpstr>Pokyny pro vyplnění</vt:lpstr>
      <vt:lpstr>'Rekapitulace stavby'!Názvy_tisku</vt:lpstr>
      <vt:lpstr>'vrn - Vedlejší a ostatní ...'!Názvy_tisku</vt:lpstr>
      <vt:lpstr>'Pokyny pro vyplnění'!Oblast_tisku</vt:lpstr>
      <vt:lpstr>'Rekapitulace stavby'!Oblast_tisku</vt:lpstr>
      <vt:lpstr>'vrn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IRBOS022011</dc:creator>
  <cp:lastModifiedBy>M. Tichá</cp:lastModifiedBy>
  <dcterms:created xsi:type="dcterms:W3CDTF">2016-06-07T08:55:54Z</dcterms:created>
  <dcterms:modified xsi:type="dcterms:W3CDTF">2016-06-07T10:58:01Z</dcterms:modified>
</cp:coreProperties>
</file>