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60" yWindow="15" windowWidth="18555" windowHeight="11715"/>
  </bookViews>
  <sheets>
    <sheet name="Brno" sheetId="6" r:id="rId1"/>
    <sheet name="Olomouc" sheetId="7" r:id="rId2"/>
    <sheet name="KRYCÍ LIST NABÍDKY - MORAVA" sheetId="8" r:id="rId3"/>
  </sheets>
  <definedNames>
    <definedName name="_xlnm.Print_Area" localSheetId="0">Brno!$A$1:$K$56</definedName>
    <definedName name="_xlnm.Print_Area" localSheetId="2">'KRYCÍ LIST NABÍDKY - MORAVA'!$A$1:$F$12</definedName>
    <definedName name="_xlnm.Print_Area" localSheetId="1">Olomouc!$A$1:$K$104</definedName>
  </definedNames>
  <calcPr calcId="152511"/>
</workbook>
</file>

<file path=xl/calcChain.xml><?xml version="1.0" encoding="utf-8"?>
<calcChain xmlns="http://schemas.openxmlformats.org/spreadsheetml/2006/main">
  <c r="J92" i="7" l="1"/>
  <c r="K92" i="7"/>
  <c r="J93" i="7"/>
  <c r="K93" i="7"/>
  <c r="J94" i="7"/>
  <c r="K94" i="7"/>
  <c r="J95" i="7"/>
  <c r="K95" i="7"/>
  <c r="J96" i="7"/>
  <c r="K96" i="7"/>
  <c r="J75" i="7"/>
  <c r="K75" i="7"/>
  <c r="J76" i="7"/>
  <c r="K76" i="7"/>
  <c r="J77" i="7"/>
  <c r="K77" i="7"/>
  <c r="J78" i="7"/>
  <c r="K78" i="7"/>
  <c r="J79" i="7"/>
  <c r="K79" i="7"/>
  <c r="J80" i="7"/>
  <c r="K80" i="7"/>
  <c r="J65" i="7"/>
  <c r="K65" i="7"/>
  <c r="J64" i="7"/>
  <c r="K64" i="7"/>
  <c r="J63" i="7"/>
  <c r="K63" i="7"/>
  <c r="J62" i="7"/>
  <c r="K62" i="7"/>
  <c r="J99" i="7"/>
  <c r="K99" i="7"/>
  <c r="J98" i="7"/>
  <c r="K98" i="7"/>
  <c r="J97" i="7"/>
  <c r="K97" i="7"/>
  <c r="J91" i="7"/>
  <c r="K91" i="7"/>
  <c r="G85" i="7"/>
  <c r="J84" i="7"/>
  <c r="K84" i="7"/>
  <c r="J83" i="7"/>
  <c r="K83" i="7"/>
  <c r="J82" i="7"/>
  <c r="K82" i="7"/>
  <c r="J81" i="7"/>
  <c r="K81" i="7"/>
  <c r="J74" i="7"/>
  <c r="K74" i="7"/>
  <c r="K85" i="7"/>
  <c r="G68" i="7"/>
  <c r="J67" i="7"/>
  <c r="K67" i="7"/>
  <c r="J66" i="7"/>
  <c r="K66" i="7"/>
  <c r="J61" i="7"/>
  <c r="K61" i="7"/>
  <c r="J60" i="7"/>
  <c r="K60" i="7"/>
  <c r="J59" i="7"/>
  <c r="K59" i="7"/>
  <c r="J58" i="7"/>
  <c r="K58" i="7"/>
  <c r="J57" i="7"/>
  <c r="K57" i="7"/>
  <c r="J56" i="7"/>
  <c r="K56" i="7"/>
  <c r="J55" i="7"/>
  <c r="K55" i="7"/>
  <c r="J54" i="7"/>
  <c r="K54" i="7"/>
  <c r="J53" i="7"/>
  <c r="K53" i="7"/>
  <c r="J52" i="7"/>
  <c r="J51" i="6"/>
  <c r="K51" i="6"/>
  <c r="K52" i="6"/>
  <c r="G45" i="6"/>
  <c r="J44" i="6"/>
  <c r="K44" i="6"/>
  <c r="J43" i="6"/>
  <c r="K43" i="6"/>
  <c r="J42" i="6"/>
  <c r="K42" i="6"/>
  <c r="J41" i="6"/>
  <c r="K41" i="6"/>
  <c r="K45" i="6"/>
  <c r="G35" i="6"/>
  <c r="J34" i="6"/>
  <c r="K34" i="6"/>
  <c r="J33" i="6"/>
  <c r="K33" i="6"/>
  <c r="J32" i="6"/>
  <c r="J31" i="6"/>
  <c r="K31" i="6"/>
  <c r="K35" i="6"/>
  <c r="J32" i="7"/>
  <c r="J33" i="7"/>
  <c r="J20" i="7"/>
  <c r="J21" i="7"/>
  <c r="J22" i="7"/>
  <c r="J23" i="7"/>
  <c r="J24" i="7"/>
  <c r="J25" i="7"/>
  <c r="J26" i="7"/>
  <c r="J27" i="7"/>
  <c r="J28" i="7"/>
  <c r="J29" i="7"/>
  <c r="J30" i="7"/>
  <c r="J19" i="7"/>
  <c r="J17" i="7"/>
  <c r="J18" i="7"/>
  <c r="J15" i="7"/>
  <c r="J16" i="7"/>
  <c r="J13" i="7"/>
  <c r="J14" i="7"/>
  <c r="J11" i="7"/>
  <c r="J12" i="7"/>
  <c r="J9" i="7"/>
  <c r="J10" i="7"/>
  <c r="J7" i="7"/>
  <c r="J8" i="7"/>
  <c r="J5" i="7"/>
  <c r="J6" i="7"/>
  <c r="J10" i="6"/>
  <c r="K10" i="6"/>
  <c r="J9" i="6"/>
  <c r="J11" i="6"/>
  <c r="J12" i="6"/>
  <c r="J7" i="6"/>
  <c r="J8" i="6"/>
  <c r="J5" i="6"/>
  <c r="J6" i="6"/>
  <c r="J31" i="7"/>
  <c r="J68" i="7"/>
  <c r="K100" i="7"/>
  <c r="J100" i="7"/>
  <c r="K52" i="7"/>
  <c r="K68" i="7"/>
  <c r="J35" i="6"/>
  <c r="K5" i="6"/>
  <c r="K6" i="6"/>
  <c r="J52" i="6"/>
  <c r="K32" i="6"/>
  <c r="K7" i="6"/>
  <c r="K8" i="6"/>
  <c r="K9" i="6"/>
  <c r="K32" i="7"/>
  <c r="K33" i="7"/>
  <c r="K20" i="7"/>
  <c r="K31" i="7"/>
  <c r="K21" i="7"/>
  <c r="K22" i="7"/>
  <c r="K23" i="7"/>
  <c r="K24" i="7"/>
  <c r="K25" i="7"/>
  <c r="K26" i="7"/>
  <c r="K27" i="7"/>
  <c r="K28" i="7"/>
  <c r="K29" i="7"/>
  <c r="K30" i="7"/>
  <c r="K19" i="7"/>
  <c r="K17" i="7"/>
  <c r="K18" i="7"/>
  <c r="K15" i="7"/>
  <c r="K16" i="7"/>
  <c r="K34" i="7"/>
  <c r="K104" i="7"/>
  <c r="F10" i="8"/>
  <c r="K13" i="7"/>
  <c r="K11" i="7"/>
  <c r="K12" i="7"/>
  <c r="K9" i="7"/>
  <c r="K10" i="7"/>
  <c r="K7" i="7"/>
  <c r="K8" i="7"/>
  <c r="K5" i="7"/>
  <c r="K6" i="7"/>
  <c r="H12" i="6"/>
  <c r="H34" i="7"/>
  <c r="I33" i="7"/>
  <c r="I31" i="7"/>
  <c r="I18" i="7"/>
  <c r="I16" i="7"/>
  <c r="I14" i="7"/>
  <c r="K14" i="7"/>
  <c r="I12" i="7"/>
  <c r="I10" i="7"/>
  <c r="I8" i="7"/>
  <c r="I6" i="7"/>
  <c r="I11" i="6"/>
  <c r="I8" i="6"/>
  <c r="I6" i="6"/>
  <c r="K11" i="6"/>
  <c r="K12" i="6"/>
  <c r="K56" i="6"/>
  <c r="F9" i="8"/>
  <c r="F12" i="8"/>
  <c r="J34" i="7"/>
  <c r="J45" i="6"/>
  <c r="J56" i="6"/>
  <c r="E9" i="8"/>
  <c r="J85" i="7"/>
  <c r="J104" i="7"/>
  <c r="E10" i="8"/>
  <c r="E12" i="8"/>
</calcChain>
</file>

<file path=xl/sharedStrings.xml><?xml version="1.0" encoding="utf-8"?>
<sst xmlns="http://schemas.openxmlformats.org/spreadsheetml/2006/main" count="464" uniqueCount="126">
  <si>
    <t>Ev.číslo</t>
  </si>
  <si>
    <t>Místo</t>
  </si>
  <si>
    <t>Obsluha podle provozního řádu</t>
  </si>
  <si>
    <t>trvalá</t>
  </si>
  <si>
    <t>Lokalita</t>
  </si>
  <si>
    <t>občasná</t>
  </si>
  <si>
    <t>Zňátky</t>
  </si>
  <si>
    <t>Popůvky</t>
  </si>
  <si>
    <t>Stříbrná u Březiny (TS)</t>
  </si>
  <si>
    <t>Kotáry (MS Vešperk)</t>
  </si>
  <si>
    <t>Vodojem Úpalí</t>
  </si>
  <si>
    <t>Kotáry</t>
  </si>
  <si>
    <t>Doubrava u Březiny (ČD)</t>
  </si>
  <si>
    <t>Stříbrná u Březiny (PS)</t>
  </si>
  <si>
    <t>Pulkava (Př. Myslejovice)</t>
  </si>
  <si>
    <t>Kotáry (DPS)</t>
  </si>
  <si>
    <t>Doubrava u Březiny</t>
  </si>
  <si>
    <t>Vyškov</t>
  </si>
  <si>
    <t>Vodojem Sever</t>
  </si>
  <si>
    <t>Velká Střelná</t>
  </si>
  <si>
    <t>Vodárna, studna</t>
  </si>
  <si>
    <t>Vodárna, kopaná studna</t>
  </si>
  <si>
    <t>Vodárna,studna</t>
  </si>
  <si>
    <t>Čerpací  stanice</t>
  </si>
  <si>
    <t>Bučovice</t>
  </si>
  <si>
    <t>Venturiho žlab</t>
  </si>
  <si>
    <t>Skupina</t>
  </si>
  <si>
    <t>Brno</t>
  </si>
  <si>
    <t>Olomouc</t>
  </si>
  <si>
    <t>Číslo pasportu</t>
  </si>
  <si>
    <t>součet</t>
  </si>
  <si>
    <t>druh obsluhy</t>
  </si>
  <si>
    <t>nepřetržitá</t>
  </si>
  <si>
    <t>* 1</t>
  </si>
  <si>
    <t>* Trvalá obsluha bude mít za úkol obsluhovat i ostatní zařízení na občasnou obsluhu.</t>
  </si>
  <si>
    <t xml:space="preserve">Vysvětlení pojmu obsluhy: </t>
  </si>
  <si>
    <t>trvalá     - dle provozního řádu v délce 8 hod (pouze v pracovní dny)</t>
  </si>
  <si>
    <t>nepřetržitá – dle provozního řádu v délce 24 hod po 7 dnů v týdnu</t>
  </si>
  <si>
    <t>37/1</t>
  </si>
  <si>
    <t>71/1</t>
  </si>
  <si>
    <t>72/1</t>
  </si>
  <si>
    <t>73/1</t>
  </si>
  <si>
    <t>73/2</t>
  </si>
  <si>
    <t>73/3</t>
  </si>
  <si>
    <t>73/4</t>
  </si>
  <si>
    <t>73/5</t>
  </si>
  <si>
    <t>73/6</t>
  </si>
  <si>
    <t>73/7</t>
  </si>
  <si>
    <t>73/8</t>
  </si>
  <si>
    <t>73/9</t>
  </si>
  <si>
    <t>73/10</t>
  </si>
  <si>
    <t>73/11</t>
  </si>
  <si>
    <t>73/12</t>
  </si>
  <si>
    <t>74/1</t>
  </si>
  <si>
    <t>84/1</t>
  </si>
  <si>
    <t>86/1</t>
  </si>
  <si>
    <t>nepřetržitá 12 – dle provozního řádu v délce 12 hod (6:00 - 18:00) 7 dnů v týdnu</t>
  </si>
  <si>
    <t>Cena v Kč za měsíc (bez DPH)</t>
  </si>
  <si>
    <t>Typ zařízení (VZ)</t>
  </si>
  <si>
    <t>občasná – dle provozního řádu v délce 1 hod (pouze v pracovní dny)</t>
  </si>
  <si>
    <t>počet pracovníků</t>
  </si>
  <si>
    <t>Pouze 1 pracovník na směnu, ostatní pracovníci na sřídání.</t>
  </si>
  <si>
    <t>Přáslavice</t>
  </si>
  <si>
    <t>občasná 20</t>
  </si>
  <si>
    <t>Chválkovice</t>
  </si>
  <si>
    <t>Štěpánov</t>
  </si>
  <si>
    <t>občasná 5</t>
  </si>
  <si>
    <t>občasná 5 - dle provozního řádu v délce 5 hodin za týden (pouze pracovní dny)</t>
  </si>
  <si>
    <t>občasná 20 - dle provozního řádu v délce 20 hodin za týden (pouze pracovní dny)</t>
  </si>
  <si>
    <t>Rančířov</t>
  </si>
  <si>
    <t>rybník a účelová nádrž</t>
  </si>
  <si>
    <t>37/2</t>
  </si>
  <si>
    <t>občasná 10 - dle provozního řádu v délce 10 hodin za týden (pouze pracovní dny)</t>
  </si>
  <si>
    <t>občasná 15 - dle provozního řádu v délce 15 hodin za týden (pouze pracovní dny)</t>
  </si>
  <si>
    <t>87/1</t>
  </si>
  <si>
    <t>88/1</t>
  </si>
  <si>
    <t>89/1</t>
  </si>
  <si>
    <t>90/1</t>
  </si>
  <si>
    <t>91/1</t>
  </si>
  <si>
    <t>Součet bez DPH</t>
  </si>
  <si>
    <t>občasná – dle provozního řádu v délce 0,5 hod (pouze v pracovní dny)</t>
  </si>
  <si>
    <t>Hostašovice</t>
  </si>
  <si>
    <t>(lokalita Brno)</t>
  </si>
  <si>
    <t>Kotáry Srubový tábor</t>
  </si>
  <si>
    <r>
      <t>ČOV 50 000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</t>
    </r>
  </si>
  <si>
    <r>
      <t>ČOV 9 000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</t>
    </r>
  </si>
  <si>
    <t>občasná 24</t>
  </si>
  <si>
    <t>občasná 24 - dle provozního řádu v délce 24 hodin za týden (pracovní dny 5 hodin denně; soboty+neděle a státní svátky 2 hodiny denně)</t>
  </si>
  <si>
    <r>
      <t>zařízení tlakové kanalizace 5 500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</t>
    </r>
  </si>
  <si>
    <t>ČOV Bučovice, kanalizace</t>
  </si>
  <si>
    <t>Vodárna, studna, akumulační nádrž, vodovod</t>
  </si>
  <si>
    <r>
      <t>vodárna 5 500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/rok, studna</t>
    </r>
  </si>
  <si>
    <t>ČOV,MINICLAR BC 150, kanalizace</t>
  </si>
  <si>
    <t>Čerpací stanice, vodojemy, vodovod</t>
  </si>
  <si>
    <r>
      <t>vodárna 81 000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/rok, vodojemy, vodovod</t>
    </r>
  </si>
  <si>
    <r>
      <t>ČOV 200 000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/rok, kanalizace</t>
    </r>
  </si>
  <si>
    <t>ČOV 48EO, ČS pro ČOV a lapoly, kanalizace</t>
  </si>
  <si>
    <t>Čistírna kontaminovaných vod, kanalizace, studna, vodojem</t>
  </si>
  <si>
    <t>ČOV BSK Gigant, kanalizace</t>
  </si>
  <si>
    <t>Cena za 48 měsíců</t>
  </si>
  <si>
    <t>(lokalita Olomouc)</t>
  </si>
  <si>
    <t xml:space="preserve">Provádění obsluhy a údržby vodohospodářských zařízení - oblast Morava </t>
  </si>
  <si>
    <t>Cena v Kč za 12 měsíců (bez DPH)</t>
  </si>
  <si>
    <t>Cena v Kč za 48 měsíců (bez DPH)</t>
  </si>
  <si>
    <t>Sečení trávy na vodohospodářských zařízeních</t>
  </si>
  <si>
    <r>
      <t>Plocha sečení v m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</si>
  <si>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Frekvence sečení za rok (x krát)</t>
  </si>
  <si>
    <t>Cena v Kč za 1 sečení (bez DPH)</t>
  </si>
  <si>
    <t>Úklid sněhu na vodohospodářských zařízeních</t>
  </si>
  <si>
    <r>
      <t>Plocha pro úklid sněhu v m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</si>
  <si>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Frekvence úklidu za rok (x krát)</t>
  </si>
  <si>
    <t>Cena v Kč za 1 úklid sněhu (bez DPH)</t>
  </si>
  <si>
    <t>Čištění vodojemů</t>
  </si>
  <si>
    <r>
      <t>Velikost akumulace v m</t>
    </r>
    <r>
      <rPr>
        <b/>
        <vertAlign val="superscript"/>
        <sz val="10"/>
        <color indexed="8"/>
        <rFont val="Calibri"/>
        <family val="2"/>
        <charset val="238"/>
      </rPr>
      <t>3</t>
    </r>
  </si>
  <si>
    <t>Frekvence čištění za rok (x krát)</t>
  </si>
  <si>
    <t>Cena v Kč za 1 čištění (bez DPH)</t>
  </si>
  <si>
    <t>Akumulační nádrž</t>
  </si>
  <si>
    <t>Vodojem</t>
  </si>
  <si>
    <t>CELKOVÁ CENA ZA LOKALITU BRNO</t>
  </si>
  <si>
    <t>CELKOVÁ CENA ZA LOKALITU OLOMOUC</t>
  </si>
  <si>
    <t>2 x 250</t>
  </si>
  <si>
    <t>2x 270</t>
  </si>
  <si>
    <t>Vodojem Olomoucký vrch</t>
  </si>
  <si>
    <t>Krycí list nabídky</t>
  </si>
  <si>
    <t>Provádění obsluhy a údržby vodohospodářských zařízení - oblast Morava</t>
  </si>
  <si>
    <t>Oblast Morava celkem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</si>
</sst>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\ &quot;Kč&quot;"/>
    <numFmt numFmtId="179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4" fontId="13" fillId="0" borderId="0" xfId="0" applyNumberFormat="1" applyFont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176" fontId="14" fillId="2" borderId="6" xfId="0" applyNumberFormat="1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  <xf numFmtId="176" fontId="16" fillId="2" borderId="7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176" fontId="16" fillId="2" borderId="2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3" borderId="3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13" fillId="0" borderId="38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3" fontId="13" fillId="0" borderId="4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176" fontId="17" fillId="3" borderId="46" xfId="0" applyNumberFormat="1" applyFont="1" applyFill="1" applyBorder="1" applyAlignment="1">
      <alignment horizontal="right" vertical="center"/>
    </xf>
    <xf numFmtId="176" fontId="17" fillId="3" borderId="24" xfId="0" applyNumberFormat="1" applyFont="1" applyFill="1" applyBorder="1" applyAlignment="1">
      <alignment horizontal="right" vertical="center"/>
    </xf>
    <xf numFmtId="176" fontId="17" fillId="3" borderId="47" xfId="0" applyNumberFormat="1" applyFont="1" applyFill="1" applyBorder="1" applyAlignment="1">
      <alignment horizontal="right" vertical="center"/>
    </xf>
    <xf numFmtId="176" fontId="17" fillId="3" borderId="13" xfId="0" applyNumberFormat="1" applyFont="1" applyFill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76" fontId="18" fillId="0" borderId="4" xfId="0" applyNumberFormat="1" applyFont="1" applyBorder="1" applyAlignment="1">
      <alignment horizontal="right" vertical="center"/>
    </xf>
    <xf numFmtId="176" fontId="19" fillId="4" borderId="48" xfId="0" applyNumberFormat="1" applyFont="1" applyFill="1" applyBorder="1" applyAlignment="1">
      <alignment horizontal="righ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/>
    </xf>
    <xf numFmtId="0" fontId="20" fillId="4" borderId="20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7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4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selection activeCell="I5" sqref="I5"/>
    </sheetView>
  </sheetViews>
  <sheetFormatPr defaultRowHeight="15" x14ac:dyDescent="0.25"/>
  <cols>
    <col min="1" max="1" width="10.7109375" style="13" customWidth="1"/>
    <col min="2" max="2" width="7.7109375" style="6" customWidth="1"/>
    <col min="3" max="3" width="7.7109375" style="8" customWidth="1"/>
    <col min="4" max="5" width="11.7109375" customWidth="1"/>
    <col min="6" max="6" width="21.7109375" customWidth="1"/>
    <col min="7" max="7" width="10.7109375" style="6" customWidth="1"/>
    <col min="8" max="8" width="10.7109375" style="26" customWidth="1"/>
    <col min="9" max="11" width="20.7109375" style="26" customWidth="1"/>
  </cols>
  <sheetData>
    <row r="1" spans="1:11" ht="15" customHeight="1" x14ac:dyDescent="0.25">
      <c r="A1" s="166" t="s">
        <v>101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s="17" customFormat="1" ht="20.100000000000001" customHeight="1" thickBot="1" x14ac:dyDescent="0.3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s="46" customFormat="1" ht="26.1" customHeight="1" x14ac:dyDescent="0.25">
      <c r="A3" s="164" t="s">
        <v>4</v>
      </c>
      <c r="B3" s="143" t="s">
        <v>26</v>
      </c>
      <c r="C3" s="143" t="s">
        <v>29</v>
      </c>
      <c r="D3" s="143" t="s">
        <v>1</v>
      </c>
      <c r="E3" s="143" t="s">
        <v>0</v>
      </c>
      <c r="F3" s="143" t="s">
        <v>58</v>
      </c>
      <c r="G3" s="143" t="s">
        <v>2</v>
      </c>
      <c r="H3" s="163"/>
      <c r="I3" s="159" t="s">
        <v>57</v>
      </c>
      <c r="J3" s="121" t="s">
        <v>102</v>
      </c>
      <c r="K3" s="161" t="s">
        <v>99</v>
      </c>
    </row>
    <row r="4" spans="1:11" s="46" customFormat="1" ht="26.1" customHeight="1" thickBot="1" x14ac:dyDescent="0.3">
      <c r="A4" s="165"/>
      <c r="B4" s="144"/>
      <c r="C4" s="144"/>
      <c r="D4" s="144"/>
      <c r="E4" s="144"/>
      <c r="F4" s="144"/>
      <c r="G4" s="27" t="s">
        <v>31</v>
      </c>
      <c r="H4" s="33" t="s">
        <v>60</v>
      </c>
      <c r="I4" s="160"/>
      <c r="J4" s="122"/>
      <c r="K4" s="162"/>
    </row>
    <row r="5" spans="1:11" s="40" customFormat="1" ht="26.1" customHeight="1" x14ac:dyDescent="0.25">
      <c r="A5" s="22" t="s">
        <v>27</v>
      </c>
      <c r="B5" s="12">
        <v>71</v>
      </c>
      <c r="C5" s="103" t="s">
        <v>39</v>
      </c>
      <c r="D5" s="32" t="s">
        <v>6</v>
      </c>
      <c r="E5" s="12">
        <v>9731010000</v>
      </c>
      <c r="F5" s="15" t="s">
        <v>98</v>
      </c>
      <c r="G5" s="12" t="s">
        <v>32</v>
      </c>
      <c r="H5" s="34">
        <v>4</v>
      </c>
      <c r="I5" s="64"/>
      <c r="J5" s="51">
        <f>I5*12</f>
        <v>0</v>
      </c>
      <c r="K5" s="52">
        <f>J5*4</f>
        <v>0</v>
      </c>
    </row>
    <row r="6" spans="1:11" s="40" customFormat="1" ht="15" customHeight="1" x14ac:dyDescent="0.25">
      <c r="A6" s="23"/>
      <c r="B6" s="5">
        <v>71</v>
      </c>
      <c r="C6" s="29"/>
      <c r="D6" s="29"/>
      <c r="E6" s="2"/>
      <c r="F6" s="4" t="s">
        <v>30</v>
      </c>
      <c r="G6" s="2"/>
      <c r="H6" s="35">
        <v>4</v>
      </c>
      <c r="I6" s="53">
        <f>SUM(I5)</f>
        <v>0</v>
      </c>
      <c r="J6" s="54">
        <f>SUM(J5)</f>
        <v>0</v>
      </c>
      <c r="K6" s="55">
        <f>SUM(K5)</f>
        <v>0</v>
      </c>
    </row>
    <row r="7" spans="1:11" s="40" customFormat="1" ht="26.1" customHeight="1" x14ac:dyDescent="0.25">
      <c r="A7" s="23" t="s">
        <v>27</v>
      </c>
      <c r="B7" s="2">
        <v>72</v>
      </c>
      <c r="C7" s="29" t="s">
        <v>40</v>
      </c>
      <c r="D7" s="29" t="s">
        <v>7</v>
      </c>
      <c r="E7" s="2">
        <v>9731020000</v>
      </c>
      <c r="F7" s="3" t="s">
        <v>97</v>
      </c>
      <c r="G7" s="2" t="s">
        <v>32</v>
      </c>
      <c r="H7" s="36">
        <v>4</v>
      </c>
      <c r="I7" s="65"/>
      <c r="J7" s="54">
        <f>I7*12</f>
        <v>0</v>
      </c>
      <c r="K7" s="55">
        <f>J7*4</f>
        <v>0</v>
      </c>
    </row>
    <row r="8" spans="1:11" s="40" customFormat="1" ht="15" customHeight="1" x14ac:dyDescent="0.25">
      <c r="A8" s="23"/>
      <c r="B8" s="5">
        <v>72</v>
      </c>
      <c r="C8" s="29"/>
      <c r="D8" s="29"/>
      <c r="E8" s="2"/>
      <c r="F8" s="4" t="s">
        <v>30</v>
      </c>
      <c r="G8" s="2"/>
      <c r="H8" s="35">
        <v>4</v>
      </c>
      <c r="I8" s="53">
        <f>SUM(I7)</f>
        <v>0</v>
      </c>
      <c r="J8" s="54">
        <f>SUM(J7)</f>
        <v>0</v>
      </c>
      <c r="K8" s="55">
        <f>SUM(K7)</f>
        <v>0</v>
      </c>
    </row>
    <row r="9" spans="1:11" s="40" customFormat="1" ht="26.1" customHeight="1" x14ac:dyDescent="0.25">
      <c r="A9" s="23" t="s">
        <v>27</v>
      </c>
      <c r="B9" s="11">
        <v>37</v>
      </c>
      <c r="C9" s="11" t="s">
        <v>38</v>
      </c>
      <c r="D9" s="30" t="s">
        <v>69</v>
      </c>
      <c r="E9" s="11">
        <v>9731090000</v>
      </c>
      <c r="F9" s="10" t="s">
        <v>96</v>
      </c>
      <c r="G9" s="155" t="s">
        <v>63</v>
      </c>
      <c r="H9" s="157">
        <v>1</v>
      </c>
      <c r="I9" s="66"/>
      <c r="J9" s="56">
        <f>I9*12</f>
        <v>0</v>
      </c>
      <c r="K9" s="55">
        <f>J9*4</f>
        <v>0</v>
      </c>
    </row>
    <row r="10" spans="1:11" s="40" customFormat="1" ht="26.1" customHeight="1" x14ac:dyDescent="0.25">
      <c r="A10" s="23" t="s">
        <v>27</v>
      </c>
      <c r="B10" s="11">
        <v>37</v>
      </c>
      <c r="C10" s="11" t="s">
        <v>71</v>
      </c>
      <c r="D10" s="30" t="s">
        <v>69</v>
      </c>
      <c r="E10" s="11">
        <v>9731090000</v>
      </c>
      <c r="F10" s="10" t="s">
        <v>70</v>
      </c>
      <c r="G10" s="156"/>
      <c r="H10" s="158"/>
      <c r="I10" s="67"/>
      <c r="J10" s="68">
        <f>I10*12</f>
        <v>0</v>
      </c>
      <c r="K10" s="52">
        <f>J10*4</f>
        <v>0</v>
      </c>
    </row>
    <row r="11" spans="1:11" s="40" customFormat="1" ht="15" customHeight="1" thickBot="1" x14ac:dyDescent="0.3">
      <c r="A11" s="42"/>
      <c r="B11" s="9">
        <v>37</v>
      </c>
      <c r="C11" s="11"/>
      <c r="D11" s="11"/>
      <c r="E11" s="11"/>
      <c r="F11" s="16" t="s">
        <v>30</v>
      </c>
      <c r="G11" s="11"/>
      <c r="H11" s="37">
        <v>1</v>
      </c>
      <c r="I11" s="57">
        <f>SUM(I9:I10)</f>
        <v>0</v>
      </c>
      <c r="J11" s="58">
        <f>SUM(J9:J10)</f>
        <v>0</v>
      </c>
      <c r="K11" s="59">
        <f>SUM(K9:K10)</f>
        <v>0</v>
      </c>
    </row>
    <row r="12" spans="1:11" s="40" customFormat="1" ht="26.1" customHeight="1" thickBot="1" x14ac:dyDescent="0.3">
      <c r="A12" s="19" t="s">
        <v>27</v>
      </c>
      <c r="B12" s="125"/>
      <c r="C12" s="125"/>
      <c r="D12" s="125"/>
      <c r="E12" s="125"/>
      <c r="F12" s="125"/>
      <c r="G12" s="126"/>
      <c r="H12" s="38">
        <f>H6+H8+H11</f>
        <v>9</v>
      </c>
      <c r="I12" s="31" t="s">
        <v>79</v>
      </c>
      <c r="J12" s="60">
        <f>J6+J8+J11</f>
        <v>0</v>
      </c>
      <c r="K12" s="61">
        <f>K6+K8+K11</f>
        <v>0</v>
      </c>
    </row>
    <row r="14" spans="1:11" s="13" customFormat="1" ht="12" customHeight="1" x14ac:dyDescent="0.2">
      <c r="A14" s="13" t="s">
        <v>35</v>
      </c>
      <c r="C14" s="47"/>
      <c r="D14" s="13" t="s">
        <v>80</v>
      </c>
      <c r="G14" s="48"/>
      <c r="H14" s="46"/>
      <c r="I14" s="46"/>
      <c r="J14" s="46"/>
      <c r="K14" s="46"/>
    </row>
    <row r="15" spans="1:11" s="13" customFormat="1" ht="12" customHeight="1" x14ac:dyDescent="0.2">
      <c r="C15" s="47"/>
      <c r="D15" s="13" t="s">
        <v>36</v>
      </c>
      <c r="G15" s="48"/>
      <c r="H15" s="46"/>
      <c r="I15" s="46"/>
      <c r="J15" s="46"/>
      <c r="K15" s="46"/>
    </row>
    <row r="16" spans="1:11" s="13" customFormat="1" ht="12" customHeight="1" x14ac:dyDescent="0.2">
      <c r="A16" s="14"/>
      <c r="C16" s="47"/>
      <c r="D16" s="13" t="s">
        <v>56</v>
      </c>
      <c r="G16" s="48"/>
      <c r="H16" s="46"/>
      <c r="I16" s="46"/>
      <c r="J16" s="46"/>
      <c r="K16" s="46"/>
    </row>
    <row r="17" spans="1:11" s="13" customFormat="1" ht="12" customHeight="1" x14ac:dyDescent="0.2">
      <c r="B17" s="14"/>
      <c r="C17" s="47"/>
      <c r="D17" s="13" t="s">
        <v>37</v>
      </c>
      <c r="G17" s="48"/>
      <c r="H17" s="46"/>
      <c r="I17" s="46"/>
      <c r="J17" s="46"/>
      <c r="K17" s="46"/>
    </row>
    <row r="18" spans="1:11" s="13" customFormat="1" ht="12" customHeight="1" x14ac:dyDescent="0.2">
      <c r="B18" s="48"/>
      <c r="C18" s="47"/>
      <c r="G18" s="48"/>
      <c r="H18" s="46"/>
      <c r="I18" s="46"/>
      <c r="J18" s="46"/>
      <c r="K18" s="46"/>
    </row>
    <row r="19" spans="1:11" s="13" customFormat="1" ht="12" customHeight="1" x14ac:dyDescent="0.2">
      <c r="B19" s="48"/>
      <c r="C19" s="47"/>
      <c r="D19" s="49"/>
      <c r="G19" s="48"/>
      <c r="H19" s="46"/>
      <c r="I19" s="46"/>
      <c r="J19" s="46"/>
      <c r="K19" s="46"/>
    </row>
    <row r="20" spans="1:11" s="13" customFormat="1" ht="12" customHeight="1" x14ac:dyDescent="0.2">
      <c r="B20" s="48"/>
      <c r="C20" s="47"/>
      <c r="D20" s="13" t="s">
        <v>61</v>
      </c>
      <c r="G20" s="48"/>
      <c r="H20" s="46"/>
      <c r="I20" s="46"/>
      <c r="J20" s="46"/>
      <c r="K20" s="46"/>
    </row>
    <row r="21" spans="1:11" s="13" customFormat="1" ht="12" customHeight="1" x14ac:dyDescent="0.2">
      <c r="B21" s="48"/>
      <c r="C21" s="47"/>
      <c r="G21" s="48"/>
      <c r="H21" s="46"/>
      <c r="I21" s="46"/>
      <c r="J21" s="46"/>
      <c r="K21" s="46"/>
    </row>
    <row r="22" spans="1:11" s="13" customFormat="1" ht="12" customHeight="1" x14ac:dyDescent="0.2">
      <c r="C22" s="47"/>
      <c r="D22" s="13" t="s">
        <v>67</v>
      </c>
      <c r="G22" s="48"/>
      <c r="H22" s="46"/>
      <c r="I22" s="46"/>
      <c r="J22" s="46"/>
      <c r="K22" s="50"/>
    </row>
    <row r="23" spans="1:11" s="13" customFormat="1" ht="12" customHeight="1" x14ac:dyDescent="0.2">
      <c r="C23" s="47"/>
      <c r="D23" s="13" t="s">
        <v>72</v>
      </c>
      <c r="G23" s="48"/>
      <c r="H23" s="46"/>
      <c r="I23" s="46"/>
      <c r="J23" s="46"/>
      <c r="K23" s="46"/>
    </row>
    <row r="24" spans="1:11" s="13" customFormat="1" ht="12" customHeight="1" x14ac:dyDescent="0.2">
      <c r="C24" s="47"/>
      <c r="D24" s="13" t="s">
        <v>73</v>
      </c>
      <c r="G24" s="48"/>
      <c r="H24" s="46"/>
      <c r="I24" s="46"/>
      <c r="J24" s="46"/>
      <c r="K24" s="46"/>
    </row>
    <row r="25" spans="1:11" s="13" customFormat="1" ht="12" customHeight="1" x14ac:dyDescent="0.2">
      <c r="C25" s="47"/>
      <c r="D25" s="13" t="s">
        <v>68</v>
      </c>
      <c r="G25" s="48"/>
      <c r="H25" s="46"/>
      <c r="I25" s="46"/>
      <c r="J25" s="46"/>
      <c r="K25" s="46"/>
    </row>
    <row r="27" spans="1:11" ht="15.75" x14ac:dyDescent="0.25">
      <c r="A27" s="136" t="s">
        <v>104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8"/>
    </row>
    <row r="28" spans="1:11" ht="15.75" thickBot="1" x14ac:dyDescent="0.3">
      <c r="A28" s="6"/>
      <c r="B28"/>
      <c r="C28"/>
      <c r="G28"/>
      <c r="I28"/>
      <c r="J28"/>
      <c r="K28"/>
    </row>
    <row r="29" spans="1:11" ht="25.5" customHeight="1" x14ac:dyDescent="0.25">
      <c r="A29" s="121" t="s">
        <v>4</v>
      </c>
      <c r="B29" s="139" t="s">
        <v>26</v>
      </c>
      <c r="C29" s="141" t="s">
        <v>29</v>
      </c>
      <c r="D29" s="143" t="s">
        <v>1</v>
      </c>
      <c r="E29" s="143" t="s">
        <v>0</v>
      </c>
      <c r="F29" s="143" t="s">
        <v>58</v>
      </c>
      <c r="G29" s="153" t="s">
        <v>105</v>
      </c>
      <c r="H29" s="123" t="s">
        <v>106</v>
      </c>
      <c r="I29" s="149" t="s">
        <v>107</v>
      </c>
      <c r="J29" s="121" t="s">
        <v>102</v>
      </c>
      <c r="K29" s="123" t="s">
        <v>103</v>
      </c>
    </row>
    <row r="30" spans="1:11" ht="25.5" customHeight="1" thickBot="1" x14ac:dyDescent="0.3">
      <c r="A30" s="122"/>
      <c r="B30" s="140"/>
      <c r="C30" s="142"/>
      <c r="D30" s="144"/>
      <c r="E30" s="144"/>
      <c r="F30" s="144"/>
      <c r="G30" s="154"/>
      <c r="H30" s="124"/>
      <c r="I30" s="150"/>
      <c r="J30" s="122"/>
      <c r="K30" s="124"/>
    </row>
    <row r="31" spans="1:11" ht="25.5" customHeight="1" x14ac:dyDescent="0.25">
      <c r="A31" s="22" t="s">
        <v>27</v>
      </c>
      <c r="B31" s="12">
        <v>71</v>
      </c>
      <c r="C31" s="103" t="s">
        <v>39</v>
      </c>
      <c r="D31" s="32" t="s">
        <v>6</v>
      </c>
      <c r="E31" s="12">
        <v>9731010000</v>
      </c>
      <c r="F31" s="15" t="s">
        <v>98</v>
      </c>
      <c r="G31" s="69">
        <v>990</v>
      </c>
      <c r="H31" s="70">
        <v>5</v>
      </c>
      <c r="I31" s="71"/>
      <c r="J31" s="72">
        <f>I31*H31</f>
        <v>0</v>
      </c>
      <c r="K31" s="73">
        <f>J31*4</f>
        <v>0</v>
      </c>
    </row>
    <row r="32" spans="1:11" ht="25.5" customHeight="1" x14ac:dyDescent="0.25">
      <c r="A32" s="23" t="s">
        <v>27</v>
      </c>
      <c r="B32" s="2">
        <v>72</v>
      </c>
      <c r="C32" s="29" t="s">
        <v>40</v>
      </c>
      <c r="D32" s="29" t="s">
        <v>7</v>
      </c>
      <c r="E32" s="2">
        <v>9731020000</v>
      </c>
      <c r="F32" s="3" t="s">
        <v>97</v>
      </c>
      <c r="G32" s="74">
        <v>2970</v>
      </c>
      <c r="H32" s="75">
        <v>5</v>
      </c>
      <c r="I32" s="76"/>
      <c r="J32" s="72">
        <f>I32*H32</f>
        <v>0</v>
      </c>
      <c r="K32" s="73">
        <f>J32*4</f>
        <v>0</v>
      </c>
    </row>
    <row r="33" spans="1:11" ht="25.5" customHeight="1" x14ac:dyDescent="0.25">
      <c r="A33" s="23" t="s">
        <v>27</v>
      </c>
      <c r="B33" s="11">
        <v>37</v>
      </c>
      <c r="C33" s="11" t="s">
        <v>38</v>
      </c>
      <c r="D33" s="30" t="s">
        <v>69</v>
      </c>
      <c r="E33" s="11">
        <v>9731090000</v>
      </c>
      <c r="F33" s="10" t="s">
        <v>96</v>
      </c>
      <c r="G33" s="74">
        <v>980</v>
      </c>
      <c r="H33" s="75">
        <v>5</v>
      </c>
      <c r="I33" s="76"/>
      <c r="J33" s="72">
        <f>I33*H33</f>
        <v>0</v>
      </c>
      <c r="K33" s="73">
        <f>J33*4</f>
        <v>0</v>
      </c>
    </row>
    <row r="34" spans="1:11" ht="25.5" customHeight="1" thickBot="1" x14ac:dyDescent="0.3">
      <c r="A34" s="95" t="s">
        <v>27</v>
      </c>
      <c r="B34" s="11">
        <v>37</v>
      </c>
      <c r="C34" s="11" t="s">
        <v>71</v>
      </c>
      <c r="D34" s="30" t="s">
        <v>69</v>
      </c>
      <c r="E34" s="11">
        <v>9731090000</v>
      </c>
      <c r="F34" s="10" t="s">
        <v>70</v>
      </c>
      <c r="G34" s="96">
        <v>1025</v>
      </c>
      <c r="H34" s="97">
        <v>5</v>
      </c>
      <c r="I34" s="76"/>
      <c r="J34" s="72">
        <f>I34*H34</f>
        <v>0</v>
      </c>
      <c r="K34" s="73">
        <f>J34*4</f>
        <v>0</v>
      </c>
    </row>
    <row r="35" spans="1:11" ht="25.5" customHeight="1" thickBot="1" x14ac:dyDescent="0.3">
      <c r="A35" s="19" t="s">
        <v>27</v>
      </c>
      <c r="B35" s="125"/>
      <c r="C35" s="125"/>
      <c r="D35" s="125"/>
      <c r="E35" s="125"/>
      <c r="F35" s="126"/>
      <c r="G35" s="98">
        <f>SUM(G31:G34)</f>
        <v>5965</v>
      </c>
      <c r="H35" s="99"/>
      <c r="I35" s="19" t="s">
        <v>79</v>
      </c>
      <c r="J35" s="83">
        <f>SUM(J31:J34)</f>
        <v>0</v>
      </c>
      <c r="K35" s="84">
        <f>SUM(K31:K34)</f>
        <v>0</v>
      </c>
    </row>
    <row r="36" spans="1:11" x14ac:dyDescent="0.25">
      <c r="A36" s="6"/>
      <c r="B36"/>
      <c r="C36"/>
      <c r="G36"/>
      <c r="I36"/>
      <c r="J36"/>
      <c r="K36"/>
    </row>
    <row r="37" spans="1:11" ht="15.75" x14ac:dyDescent="0.25">
      <c r="A37" s="136" t="s">
        <v>108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</row>
    <row r="38" spans="1:11" ht="15.75" thickBot="1" x14ac:dyDescent="0.3">
      <c r="A38" s="6"/>
      <c r="B38"/>
      <c r="C38"/>
      <c r="G38"/>
      <c r="I38"/>
      <c r="J38"/>
      <c r="K38"/>
    </row>
    <row r="39" spans="1:11" ht="25.5" customHeight="1" x14ac:dyDescent="0.25">
      <c r="A39" s="121" t="s">
        <v>4</v>
      </c>
      <c r="B39" s="139" t="s">
        <v>26</v>
      </c>
      <c r="C39" s="141" t="s">
        <v>29</v>
      </c>
      <c r="D39" s="143" t="s">
        <v>1</v>
      </c>
      <c r="E39" s="143" t="s">
        <v>0</v>
      </c>
      <c r="F39" s="145" t="s">
        <v>58</v>
      </c>
      <c r="G39" s="151" t="s">
        <v>109</v>
      </c>
      <c r="H39" s="147" t="s">
        <v>110</v>
      </c>
      <c r="I39" s="149" t="s">
        <v>111</v>
      </c>
      <c r="J39" s="121" t="s">
        <v>102</v>
      </c>
      <c r="K39" s="123" t="s">
        <v>103</v>
      </c>
    </row>
    <row r="40" spans="1:11" ht="25.5" customHeight="1" thickBot="1" x14ac:dyDescent="0.3">
      <c r="A40" s="122"/>
      <c r="B40" s="140"/>
      <c r="C40" s="142"/>
      <c r="D40" s="144"/>
      <c r="E40" s="144"/>
      <c r="F40" s="146"/>
      <c r="G40" s="152"/>
      <c r="H40" s="148"/>
      <c r="I40" s="150"/>
      <c r="J40" s="122"/>
      <c r="K40" s="124"/>
    </row>
    <row r="41" spans="1:11" ht="25.5" customHeight="1" x14ac:dyDescent="0.25">
      <c r="A41" s="22" t="s">
        <v>27</v>
      </c>
      <c r="B41" s="12">
        <v>71</v>
      </c>
      <c r="C41" s="103" t="s">
        <v>39</v>
      </c>
      <c r="D41" s="32" t="s">
        <v>6</v>
      </c>
      <c r="E41" s="12">
        <v>9731010000</v>
      </c>
      <c r="F41" s="15" t="s">
        <v>98</v>
      </c>
      <c r="G41" s="85">
        <v>240</v>
      </c>
      <c r="H41" s="86">
        <v>20</v>
      </c>
      <c r="I41" s="71"/>
      <c r="J41" s="72">
        <f>I41*H41</f>
        <v>0</v>
      </c>
      <c r="K41" s="73">
        <f>J41*4</f>
        <v>0</v>
      </c>
    </row>
    <row r="42" spans="1:11" ht="25.5" customHeight="1" x14ac:dyDescent="0.25">
      <c r="A42" s="23" t="s">
        <v>27</v>
      </c>
      <c r="B42" s="2">
        <v>72</v>
      </c>
      <c r="C42" s="29" t="s">
        <v>40</v>
      </c>
      <c r="D42" s="29" t="s">
        <v>7</v>
      </c>
      <c r="E42" s="2">
        <v>9731020000</v>
      </c>
      <c r="F42" s="3" t="s">
        <v>97</v>
      </c>
      <c r="G42" s="87">
        <v>940</v>
      </c>
      <c r="H42" s="88">
        <v>20</v>
      </c>
      <c r="I42" s="76"/>
      <c r="J42" s="72">
        <f>I42*H42</f>
        <v>0</v>
      </c>
      <c r="K42" s="73">
        <f>J42*4</f>
        <v>0</v>
      </c>
    </row>
    <row r="43" spans="1:11" ht="25.5" customHeight="1" x14ac:dyDescent="0.25">
      <c r="A43" s="23" t="s">
        <v>27</v>
      </c>
      <c r="B43" s="11">
        <v>37</v>
      </c>
      <c r="C43" s="11" t="s">
        <v>38</v>
      </c>
      <c r="D43" s="30" t="s">
        <v>69</v>
      </c>
      <c r="E43" s="11">
        <v>9731090000</v>
      </c>
      <c r="F43" s="10" t="s">
        <v>96</v>
      </c>
      <c r="G43" s="87">
        <v>227</v>
      </c>
      <c r="H43" s="88">
        <v>20</v>
      </c>
      <c r="I43" s="76"/>
      <c r="J43" s="72">
        <f>I43*H43</f>
        <v>0</v>
      </c>
      <c r="K43" s="73">
        <f>J43*4</f>
        <v>0</v>
      </c>
    </row>
    <row r="44" spans="1:11" ht="25.5" customHeight="1" thickBot="1" x14ac:dyDescent="0.3">
      <c r="A44" s="95" t="s">
        <v>27</v>
      </c>
      <c r="B44" s="11">
        <v>37</v>
      </c>
      <c r="C44" s="11" t="s">
        <v>71</v>
      </c>
      <c r="D44" s="30" t="s">
        <v>69</v>
      </c>
      <c r="E44" s="11">
        <v>9731090000</v>
      </c>
      <c r="F44" s="10" t="s">
        <v>70</v>
      </c>
      <c r="G44" s="100">
        <v>180</v>
      </c>
      <c r="H44" s="101">
        <v>20</v>
      </c>
      <c r="I44" s="76"/>
      <c r="J44" s="72">
        <f>I44*H44</f>
        <v>0</v>
      </c>
      <c r="K44" s="73">
        <f>J44*4</f>
        <v>0</v>
      </c>
    </row>
    <row r="45" spans="1:11" ht="25.5" customHeight="1" thickBot="1" x14ac:dyDescent="0.3">
      <c r="A45" s="19" t="s">
        <v>27</v>
      </c>
      <c r="B45" s="125"/>
      <c r="C45" s="125"/>
      <c r="D45" s="125"/>
      <c r="E45" s="125"/>
      <c r="F45" s="126"/>
      <c r="G45" s="98">
        <f>SUM(G41:G44)</f>
        <v>1587</v>
      </c>
      <c r="H45" s="102"/>
      <c r="I45" s="19" t="s">
        <v>79</v>
      </c>
      <c r="J45" s="83">
        <f>SUM(J41:J44)</f>
        <v>0</v>
      </c>
      <c r="K45" s="84">
        <f>SUM(K41:K44)</f>
        <v>0</v>
      </c>
    </row>
    <row r="46" spans="1:11" x14ac:dyDescent="0.25">
      <c r="A46" s="6"/>
      <c r="B46"/>
      <c r="C46"/>
      <c r="G46"/>
      <c r="I46"/>
      <c r="J46"/>
      <c r="K46"/>
    </row>
    <row r="47" spans="1:11" ht="15.75" x14ac:dyDescent="0.25">
      <c r="A47" s="136" t="s">
        <v>112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8"/>
    </row>
    <row r="48" spans="1:11" ht="15.75" thickBot="1" x14ac:dyDescent="0.3">
      <c r="A48" s="6"/>
      <c r="B48"/>
      <c r="C48"/>
      <c r="G48"/>
      <c r="I48"/>
      <c r="J48"/>
      <c r="K48"/>
    </row>
    <row r="49" spans="1:11" ht="25.5" customHeight="1" x14ac:dyDescent="0.25">
      <c r="A49" s="121" t="s">
        <v>4</v>
      </c>
      <c r="B49" s="139" t="s">
        <v>26</v>
      </c>
      <c r="C49" s="141" t="s">
        <v>29</v>
      </c>
      <c r="D49" s="143" t="s">
        <v>1</v>
      </c>
      <c r="E49" s="143" t="s">
        <v>0</v>
      </c>
      <c r="F49" s="145" t="s">
        <v>58</v>
      </c>
      <c r="G49" s="139" t="s">
        <v>113</v>
      </c>
      <c r="H49" s="147" t="s">
        <v>114</v>
      </c>
      <c r="I49" s="149" t="s">
        <v>115</v>
      </c>
      <c r="J49" s="121" t="s">
        <v>102</v>
      </c>
      <c r="K49" s="123" t="s">
        <v>103</v>
      </c>
    </row>
    <row r="50" spans="1:11" ht="25.5" customHeight="1" thickBot="1" x14ac:dyDescent="0.3">
      <c r="A50" s="122"/>
      <c r="B50" s="140"/>
      <c r="C50" s="142"/>
      <c r="D50" s="144"/>
      <c r="E50" s="144"/>
      <c r="F50" s="146"/>
      <c r="G50" s="140"/>
      <c r="H50" s="148"/>
      <c r="I50" s="150"/>
      <c r="J50" s="122"/>
      <c r="K50" s="124"/>
    </row>
    <row r="51" spans="1:11" ht="25.5" customHeight="1" thickBot="1" x14ac:dyDescent="0.3">
      <c r="A51" s="23" t="s">
        <v>27</v>
      </c>
      <c r="B51" s="2">
        <v>72</v>
      </c>
      <c r="C51" s="29" t="s">
        <v>40</v>
      </c>
      <c r="D51" s="29" t="s">
        <v>7</v>
      </c>
      <c r="E51" s="110">
        <v>9731020108</v>
      </c>
      <c r="F51" s="29" t="s">
        <v>117</v>
      </c>
      <c r="G51" s="104">
        <v>50</v>
      </c>
      <c r="H51" s="105">
        <v>1</v>
      </c>
      <c r="I51" s="71"/>
      <c r="J51" s="72">
        <f>I51*H51</f>
        <v>0</v>
      </c>
      <c r="K51" s="73">
        <f>J51*4</f>
        <v>0</v>
      </c>
    </row>
    <row r="52" spans="1:11" ht="25.5" customHeight="1" thickBot="1" x14ac:dyDescent="0.3">
      <c r="A52" s="19" t="s">
        <v>27</v>
      </c>
      <c r="B52" s="125"/>
      <c r="C52" s="125"/>
      <c r="D52" s="125"/>
      <c r="E52" s="125"/>
      <c r="F52" s="126"/>
      <c r="G52" s="98"/>
      <c r="H52" s="102"/>
      <c r="I52" s="19" t="s">
        <v>79</v>
      </c>
      <c r="J52" s="83">
        <f>SUM(J51:J51)</f>
        <v>0</v>
      </c>
      <c r="K52" s="84">
        <f>SUM(K51:K51)</f>
        <v>0</v>
      </c>
    </row>
    <row r="53" spans="1:11" ht="15.75" thickBot="1" x14ac:dyDescent="0.3">
      <c r="A53" s="6"/>
      <c r="B53"/>
      <c r="C53"/>
      <c r="G53"/>
      <c r="I53"/>
      <c r="J53"/>
      <c r="K53"/>
    </row>
    <row r="54" spans="1:11" ht="25.5" customHeight="1" x14ac:dyDescent="0.25">
      <c r="A54" s="127" t="s">
        <v>118</v>
      </c>
      <c r="B54" s="128"/>
      <c r="C54" s="128"/>
      <c r="D54" s="128"/>
      <c r="E54" s="128"/>
      <c r="F54" s="128"/>
      <c r="G54" s="128"/>
      <c r="H54" s="128"/>
      <c r="I54" s="129"/>
      <c r="J54" s="121" t="s">
        <v>102</v>
      </c>
      <c r="K54" s="123" t="s">
        <v>103</v>
      </c>
    </row>
    <row r="55" spans="1:11" ht="25.5" customHeight="1" thickBot="1" x14ac:dyDescent="0.3">
      <c r="A55" s="130"/>
      <c r="B55" s="131"/>
      <c r="C55" s="131"/>
      <c r="D55" s="131"/>
      <c r="E55" s="131"/>
      <c r="F55" s="131"/>
      <c r="G55" s="131"/>
      <c r="H55" s="131"/>
      <c r="I55" s="132"/>
      <c r="J55" s="122"/>
      <c r="K55" s="124"/>
    </row>
    <row r="56" spans="1:11" ht="25.5" customHeight="1" thickBot="1" x14ac:dyDescent="0.3">
      <c r="A56" s="133"/>
      <c r="B56" s="134"/>
      <c r="C56" s="134"/>
      <c r="D56" s="134"/>
      <c r="E56" s="134"/>
      <c r="F56" s="134"/>
      <c r="G56" s="134"/>
      <c r="H56" s="134"/>
      <c r="I56" s="135"/>
      <c r="J56" s="93">
        <f>J12+J35+J45+J52</f>
        <v>0</v>
      </c>
      <c r="K56" s="94">
        <f>K12+K35+K45+K52</f>
        <v>0</v>
      </c>
    </row>
  </sheetData>
  <mergeCells count="57">
    <mergeCell ref="A3:A4"/>
    <mergeCell ref="B3:B4"/>
    <mergeCell ref="D3:D4"/>
    <mergeCell ref="E3:E4"/>
    <mergeCell ref="F3:F4"/>
    <mergeCell ref="A1:K1"/>
    <mergeCell ref="A2:K2"/>
    <mergeCell ref="B12:G12"/>
    <mergeCell ref="G9:G10"/>
    <mergeCell ref="H9:H10"/>
    <mergeCell ref="I3:I4"/>
    <mergeCell ref="K3:K4"/>
    <mergeCell ref="G3:H3"/>
    <mergeCell ref="C3:C4"/>
    <mergeCell ref="J3:J4"/>
    <mergeCell ref="A27:K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5:F35"/>
    <mergeCell ref="A37:K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B45:F45"/>
    <mergeCell ref="A47:K47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B52:F52"/>
    <mergeCell ref="A54:I56"/>
    <mergeCell ref="J54:J55"/>
    <mergeCell ref="K54:K5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Normal="100" workbookViewId="0">
      <selection activeCell="I5" sqref="I5"/>
    </sheetView>
  </sheetViews>
  <sheetFormatPr defaultRowHeight="15" x14ac:dyDescent="0.25"/>
  <cols>
    <col min="1" max="1" width="10.7109375" style="13" customWidth="1"/>
    <col min="2" max="2" width="7.7109375" customWidth="1"/>
    <col min="3" max="3" width="7.7109375" style="8" customWidth="1"/>
    <col min="4" max="4" width="11.7109375" customWidth="1"/>
    <col min="5" max="5" width="11.7109375" style="6" customWidth="1"/>
    <col min="6" max="6" width="21.7109375" style="7" customWidth="1"/>
    <col min="7" max="7" width="10.7109375" style="6" customWidth="1"/>
    <col min="8" max="8" width="10.7109375" style="26" customWidth="1"/>
    <col min="9" max="10" width="20.7109375" style="26" customWidth="1"/>
    <col min="11" max="11" width="20.7109375" style="45" customWidth="1"/>
  </cols>
  <sheetData>
    <row r="1" spans="1:11" ht="15" customHeight="1" x14ac:dyDescent="0.25">
      <c r="A1" s="166" t="s">
        <v>101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s="17" customFormat="1" ht="20.100000000000001" customHeight="1" thickBot="1" x14ac:dyDescent="0.3">
      <c r="A2" s="169" t="s">
        <v>100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s="46" customFormat="1" ht="26.1" customHeight="1" x14ac:dyDescent="0.25">
      <c r="A3" s="164" t="s">
        <v>4</v>
      </c>
      <c r="B3" s="143" t="s">
        <v>26</v>
      </c>
      <c r="C3" s="143" t="s">
        <v>29</v>
      </c>
      <c r="D3" s="143" t="s">
        <v>1</v>
      </c>
      <c r="E3" s="143" t="s">
        <v>0</v>
      </c>
      <c r="F3" s="143" t="s">
        <v>58</v>
      </c>
      <c r="G3" s="143" t="s">
        <v>2</v>
      </c>
      <c r="H3" s="145"/>
      <c r="I3" s="159" t="s">
        <v>57</v>
      </c>
      <c r="J3" s="121" t="s">
        <v>102</v>
      </c>
      <c r="K3" s="123" t="s">
        <v>103</v>
      </c>
    </row>
    <row r="4" spans="1:11" s="46" customFormat="1" ht="26.1" customHeight="1" thickBot="1" x14ac:dyDescent="0.3">
      <c r="A4" s="165"/>
      <c r="B4" s="144"/>
      <c r="C4" s="144"/>
      <c r="D4" s="144"/>
      <c r="E4" s="144"/>
      <c r="F4" s="144"/>
      <c r="G4" s="27" t="s">
        <v>31</v>
      </c>
      <c r="H4" s="28" t="s">
        <v>60</v>
      </c>
      <c r="I4" s="160"/>
      <c r="J4" s="122"/>
      <c r="K4" s="124"/>
    </row>
    <row r="5" spans="1:11" s="40" customFormat="1" ht="26.1" customHeight="1" x14ac:dyDescent="0.25">
      <c r="A5" s="22" t="s">
        <v>28</v>
      </c>
      <c r="B5" s="12">
        <v>84</v>
      </c>
      <c r="C5" s="32" t="s">
        <v>54</v>
      </c>
      <c r="D5" s="32" t="s">
        <v>19</v>
      </c>
      <c r="E5" s="12">
        <v>9831010000</v>
      </c>
      <c r="F5" s="15" t="s">
        <v>93</v>
      </c>
      <c r="G5" s="12" t="s">
        <v>32</v>
      </c>
      <c r="H5" s="24">
        <v>4</v>
      </c>
      <c r="I5" s="64"/>
      <c r="J5" s="51">
        <f>I5*12</f>
        <v>0</v>
      </c>
      <c r="K5" s="52">
        <f>I5*48</f>
        <v>0</v>
      </c>
    </row>
    <row r="6" spans="1:11" s="40" customFormat="1" ht="15" customHeight="1" x14ac:dyDescent="0.25">
      <c r="A6" s="23"/>
      <c r="B6" s="5">
        <v>84</v>
      </c>
      <c r="C6" s="29"/>
      <c r="D6" s="29"/>
      <c r="E6" s="2"/>
      <c r="F6" s="4" t="s">
        <v>30</v>
      </c>
      <c r="G6" s="2"/>
      <c r="H6" s="39">
        <v>4</v>
      </c>
      <c r="I6" s="53">
        <f>SUM(I5)</f>
        <v>0</v>
      </c>
      <c r="J6" s="54">
        <f>SUM(J5)</f>
        <v>0</v>
      </c>
      <c r="K6" s="55">
        <f>SUM(K5)</f>
        <v>0</v>
      </c>
    </row>
    <row r="7" spans="1:11" s="40" customFormat="1" ht="26.1" customHeight="1" x14ac:dyDescent="0.25">
      <c r="A7" s="23" t="s">
        <v>28</v>
      </c>
      <c r="B7" s="2">
        <v>86</v>
      </c>
      <c r="C7" s="29" t="s">
        <v>55</v>
      </c>
      <c r="D7" s="29" t="s">
        <v>62</v>
      </c>
      <c r="E7" s="2">
        <v>9831020000</v>
      </c>
      <c r="F7" s="3" t="s">
        <v>94</v>
      </c>
      <c r="G7" s="2" t="s">
        <v>63</v>
      </c>
      <c r="H7" s="25">
        <v>1</v>
      </c>
      <c r="I7" s="65"/>
      <c r="J7" s="54">
        <f>I7*12</f>
        <v>0</v>
      </c>
      <c r="K7" s="55">
        <f>I7*48</f>
        <v>0</v>
      </c>
    </row>
    <row r="8" spans="1:11" s="40" customFormat="1" ht="15" customHeight="1" x14ac:dyDescent="0.25">
      <c r="A8" s="23"/>
      <c r="B8" s="5">
        <v>86</v>
      </c>
      <c r="C8" s="29"/>
      <c r="D8" s="29"/>
      <c r="E8" s="2"/>
      <c r="F8" s="4" t="s">
        <v>30</v>
      </c>
      <c r="G8" s="2"/>
      <c r="H8" s="39">
        <v>1</v>
      </c>
      <c r="I8" s="53">
        <f>SUM(I7)</f>
        <v>0</v>
      </c>
      <c r="J8" s="54">
        <f>SUM(J7)</f>
        <v>0</v>
      </c>
      <c r="K8" s="55">
        <f>SUM(K7)</f>
        <v>0</v>
      </c>
    </row>
    <row r="9" spans="1:11" s="40" customFormat="1" ht="26.1" customHeight="1" x14ac:dyDescent="0.25">
      <c r="A9" s="23" t="s">
        <v>28</v>
      </c>
      <c r="B9" s="2">
        <v>87</v>
      </c>
      <c r="C9" s="29" t="s">
        <v>74</v>
      </c>
      <c r="D9" s="2" t="s">
        <v>64</v>
      </c>
      <c r="E9" s="2">
        <v>9831190000</v>
      </c>
      <c r="F9" s="3" t="s">
        <v>84</v>
      </c>
      <c r="G9" s="2" t="s">
        <v>63</v>
      </c>
      <c r="H9" s="25">
        <v>1</v>
      </c>
      <c r="I9" s="65"/>
      <c r="J9" s="54">
        <f>I9*12</f>
        <v>0</v>
      </c>
      <c r="K9" s="55">
        <f>I9*48</f>
        <v>0</v>
      </c>
    </row>
    <row r="10" spans="1:11" s="40" customFormat="1" ht="15" customHeight="1" x14ac:dyDescent="0.25">
      <c r="A10" s="23"/>
      <c r="B10" s="5">
        <v>87</v>
      </c>
      <c r="C10" s="29"/>
      <c r="D10" s="2"/>
      <c r="E10" s="2"/>
      <c r="F10" s="4" t="s">
        <v>30</v>
      </c>
      <c r="G10" s="2"/>
      <c r="H10" s="39">
        <v>1</v>
      </c>
      <c r="I10" s="53">
        <f>SUM(I9)</f>
        <v>0</v>
      </c>
      <c r="J10" s="54">
        <f>SUM(J9)</f>
        <v>0</v>
      </c>
      <c r="K10" s="55">
        <f>SUM(K9)</f>
        <v>0</v>
      </c>
    </row>
    <row r="11" spans="1:11" s="40" customFormat="1" ht="26.1" customHeight="1" x14ac:dyDescent="0.25">
      <c r="A11" s="23" t="s">
        <v>28</v>
      </c>
      <c r="B11" s="2">
        <v>88</v>
      </c>
      <c r="C11" s="29" t="s">
        <v>75</v>
      </c>
      <c r="D11" s="2" t="s">
        <v>81</v>
      </c>
      <c r="E11" s="2">
        <v>9831070000</v>
      </c>
      <c r="F11" s="3" t="s">
        <v>85</v>
      </c>
      <c r="G11" s="2" t="s">
        <v>63</v>
      </c>
      <c r="H11" s="25">
        <v>1</v>
      </c>
      <c r="I11" s="65"/>
      <c r="J11" s="54">
        <f>I11*12</f>
        <v>0</v>
      </c>
      <c r="K11" s="55">
        <f>I11*48</f>
        <v>0</v>
      </c>
    </row>
    <row r="12" spans="1:11" s="40" customFormat="1" ht="15" customHeight="1" x14ac:dyDescent="0.25">
      <c r="A12" s="23"/>
      <c r="B12" s="5">
        <v>88</v>
      </c>
      <c r="C12" s="29"/>
      <c r="D12" s="2"/>
      <c r="E12" s="2"/>
      <c r="F12" s="4" t="s">
        <v>30</v>
      </c>
      <c r="G12" s="2"/>
      <c r="H12" s="39">
        <v>1</v>
      </c>
      <c r="I12" s="53">
        <f>SUM(I11)</f>
        <v>0</v>
      </c>
      <c r="J12" s="54">
        <f>SUM(J11)</f>
        <v>0</v>
      </c>
      <c r="K12" s="55">
        <f>SUM(K11)</f>
        <v>0</v>
      </c>
    </row>
    <row r="13" spans="1:11" s="40" customFormat="1" ht="26.1" customHeight="1" x14ac:dyDescent="0.25">
      <c r="A13" s="23" t="s">
        <v>28</v>
      </c>
      <c r="B13" s="2">
        <v>89</v>
      </c>
      <c r="C13" s="29" t="s">
        <v>76</v>
      </c>
      <c r="D13" s="2" t="s">
        <v>62</v>
      </c>
      <c r="E13" s="2">
        <v>9831170000</v>
      </c>
      <c r="F13" s="3" t="s">
        <v>95</v>
      </c>
      <c r="G13" s="2" t="s">
        <v>86</v>
      </c>
      <c r="H13" s="25">
        <v>1</v>
      </c>
      <c r="I13" s="65"/>
      <c r="J13" s="54">
        <f>I13*12</f>
        <v>0</v>
      </c>
      <c r="K13" s="55">
        <f>I13*48</f>
        <v>0</v>
      </c>
    </row>
    <row r="14" spans="1:11" s="40" customFormat="1" ht="15" customHeight="1" x14ac:dyDescent="0.25">
      <c r="A14" s="23"/>
      <c r="B14" s="5">
        <v>89</v>
      </c>
      <c r="C14" s="29"/>
      <c r="D14" s="2"/>
      <c r="E14" s="2"/>
      <c r="F14" s="4" t="s">
        <v>30</v>
      </c>
      <c r="G14" s="2"/>
      <c r="H14" s="39">
        <v>1</v>
      </c>
      <c r="I14" s="53">
        <f>SUM(I13)</f>
        <v>0</v>
      </c>
      <c r="J14" s="54">
        <f>SUM(J13)</f>
        <v>0</v>
      </c>
      <c r="K14" s="55">
        <f>SUM(K13)</f>
        <v>0</v>
      </c>
    </row>
    <row r="15" spans="1:11" s="40" customFormat="1" ht="26.1" customHeight="1" x14ac:dyDescent="0.25">
      <c r="A15" s="23" t="s">
        <v>28</v>
      </c>
      <c r="B15" s="2">
        <v>90</v>
      </c>
      <c r="C15" s="29" t="s">
        <v>77</v>
      </c>
      <c r="D15" s="2" t="s">
        <v>65</v>
      </c>
      <c r="E15" s="2">
        <v>9831050000</v>
      </c>
      <c r="F15" s="3" t="s">
        <v>91</v>
      </c>
      <c r="G15" s="2" t="s">
        <v>63</v>
      </c>
      <c r="H15" s="25">
        <v>1</v>
      </c>
      <c r="I15" s="65"/>
      <c r="J15" s="54">
        <f>I15*12</f>
        <v>0</v>
      </c>
      <c r="K15" s="55">
        <f>I15*48</f>
        <v>0</v>
      </c>
    </row>
    <row r="16" spans="1:11" s="40" customFormat="1" ht="15" customHeight="1" x14ac:dyDescent="0.25">
      <c r="A16" s="23"/>
      <c r="B16" s="5">
        <v>90</v>
      </c>
      <c r="C16" s="29"/>
      <c r="D16" s="2"/>
      <c r="E16" s="2"/>
      <c r="F16" s="4" t="s">
        <v>30</v>
      </c>
      <c r="G16" s="2"/>
      <c r="H16" s="39">
        <v>1</v>
      </c>
      <c r="I16" s="53">
        <f>SUM(I15)</f>
        <v>0</v>
      </c>
      <c r="J16" s="54">
        <f>SUM(J15)</f>
        <v>0</v>
      </c>
      <c r="K16" s="55">
        <f>SUM(K15)</f>
        <v>0</v>
      </c>
    </row>
    <row r="17" spans="1:11" s="40" customFormat="1" ht="26.1" customHeight="1" x14ac:dyDescent="0.25">
      <c r="A17" s="23" t="s">
        <v>28</v>
      </c>
      <c r="B17" s="2">
        <v>91</v>
      </c>
      <c r="C17" s="29" t="s">
        <v>78</v>
      </c>
      <c r="D17" s="2" t="s">
        <v>65</v>
      </c>
      <c r="E17" s="2">
        <v>9831180000</v>
      </c>
      <c r="F17" s="3" t="s">
        <v>88</v>
      </c>
      <c r="G17" s="2" t="s">
        <v>66</v>
      </c>
      <c r="H17" s="25">
        <v>1</v>
      </c>
      <c r="I17" s="65"/>
      <c r="J17" s="54">
        <f>I17*12</f>
        <v>0</v>
      </c>
      <c r="K17" s="55">
        <f>I17*48</f>
        <v>0</v>
      </c>
    </row>
    <row r="18" spans="1:11" s="40" customFormat="1" ht="15" customHeight="1" x14ac:dyDescent="0.25">
      <c r="A18" s="23"/>
      <c r="B18" s="5">
        <v>91</v>
      </c>
      <c r="C18" s="29"/>
      <c r="D18" s="2"/>
      <c r="E18" s="2"/>
      <c r="F18" s="4" t="s">
        <v>30</v>
      </c>
      <c r="G18" s="2"/>
      <c r="H18" s="39">
        <v>1</v>
      </c>
      <c r="I18" s="53">
        <f>SUM(I17)</f>
        <v>0</v>
      </c>
      <c r="J18" s="54">
        <f>SUM(J17)</f>
        <v>0</v>
      </c>
      <c r="K18" s="55">
        <f>SUM(K17)</f>
        <v>0</v>
      </c>
    </row>
    <row r="19" spans="1:11" s="40" customFormat="1" ht="26.1" customHeight="1" x14ac:dyDescent="0.25">
      <c r="A19" s="23" t="s">
        <v>28</v>
      </c>
      <c r="B19" s="2">
        <v>73</v>
      </c>
      <c r="C19" s="29" t="s">
        <v>41</v>
      </c>
      <c r="D19" s="29" t="s">
        <v>8</v>
      </c>
      <c r="E19" s="2">
        <v>9831030000</v>
      </c>
      <c r="F19" s="3" t="s">
        <v>21</v>
      </c>
      <c r="G19" s="2" t="s">
        <v>3</v>
      </c>
      <c r="H19" s="36" t="s">
        <v>33</v>
      </c>
      <c r="I19" s="66"/>
      <c r="J19" s="56">
        <f>I19*12</f>
        <v>0</v>
      </c>
      <c r="K19" s="55">
        <f>I19*48</f>
        <v>0</v>
      </c>
    </row>
    <row r="20" spans="1:11" s="40" customFormat="1" ht="26.1" customHeight="1" x14ac:dyDescent="0.25">
      <c r="A20" s="23" t="s">
        <v>28</v>
      </c>
      <c r="B20" s="2">
        <v>73</v>
      </c>
      <c r="C20" s="29" t="s">
        <v>42</v>
      </c>
      <c r="D20" s="29" t="s">
        <v>9</v>
      </c>
      <c r="E20" s="2">
        <v>9831030000</v>
      </c>
      <c r="F20" s="1" t="s">
        <v>20</v>
      </c>
      <c r="G20" s="2" t="s">
        <v>5</v>
      </c>
      <c r="H20" s="36"/>
      <c r="I20" s="66"/>
      <c r="J20" s="56">
        <f t="shared" ref="J20:J30" si="0">I20*12</f>
        <v>0</v>
      </c>
      <c r="K20" s="55">
        <f t="shared" ref="K20:K30" si="1">I20*48</f>
        <v>0</v>
      </c>
    </row>
    <row r="21" spans="1:11" s="40" customFormat="1" ht="26.1" customHeight="1" x14ac:dyDescent="0.25">
      <c r="A21" s="23" t="s">
        <v>28</v>
      </c>
      <c r="B21" s="2">
        <v>73</v>
      </c>
      <c r="C21" s="29" t="s">
        <v>43</v>
      </c>
      <c r="D21" s="29" t="s">
        <v>11</v>
      </c>
      <c r="E21" s="2">
        <v>9831030000</v>
      </c>
      <c r="F21" s="1" t="s">
        <v>10</v>
      </c>
      <c r="G21" s="2" t="s">
        <v>5</v>
      </c>
      <c r="H21" s="36"/>
      <c r="I21" s="66"/>
      <c r="J21" s="56">
        <f t="shared" si="0"/>
        <v>0</v>
      </c>
      <c r="K21" s="55">
        <f t="shared" si="1"/>
        <v>0</v>
      </c>
    </row>
    <row r="22" spans="1:11" s="40" customFormat="1" ht="26.1" customHeight="1" x14ac:dyDescent="0.25">
      <c r="A22" s="23" t="s">
        <v>28</v>
      </c>
      <c r="B22" s="2">
        <v>73</v>
      </c>
      <c r="C22" s="29" t="s">
        <v>44</v>
      </c>
      <c r="D22" s="29" t="s">
        <v>12</v>
      </c>
      <c r="E22" s="2">
        <v>9831030000</v>
      </c>
      <c r="F22" s="1" t="s">
        <v>22</v>
      </c>
      <c r="G22" s="2" t="s">
        <v>5</v>
      </c>
      <c r="H22" s="36"/>
      <c r="I22" s="66"/>
      <c r="J22" s="56">
        <f t="shared" si="0"/>
        <v>0</v>
      </c>
      <c r="K22" s="55">
        <f t="shared" si="1"/>
        <v>0</v>
      </c>
    </row>
    <row r="23" spans="1:11" s="40" customFormat="1" ht="26.1" customHeight="1" x14ac:dyDescent="0.25">
      <c r="A23" s="23" t="s">
        <v>28</v>
      </c>
      <c r="B23" s="2">
        <v>73</v>
      </c>
      <c r="C23" s="29" t="s">
        <v>45</v>
      </c>
      <c r="D23" s="29" t="s">
        <v>13</v>
      </c>
      <c r="E23" s="2">
        <v>9831030000</v>
      </c>
      <c r="F23" s="1" t="s">
        <v>20</v>
      </c>
      <c r="G23" s="2" t="s">
        <v>5</v>
      </c>
      <c r="H23" s="36"/>
      <c r="I23" s="66"/>
      <c r="J23" s="56">
        <f t="shared" si="0"/>
        <v>0</v>
      </c>
      <c r="K23" s="55">
        <f t="shared" si="1"/>
        <v>0</v>
      </c>
    </row>
    <row r="24" spans="1:11" s="40" customFormat="1" ht="26.1" customHeight="1" x14ac:dyDescent="0.25">
      <c r="A24" s="23" t="s">
        <v>28</v>
      </c>
      <c r="B24" s="2">
        <v>73</v>
      </c>
      <c r="C24" s="29" t="s">
        <v>46</v>
      </c>
      <c r="D24" s="29" t="s">
        <v>14</v>
      </c>
      <c r="E24" s="2">
        <v>9831030000</v>
      </c>
      <c r="F24" s="1" t="s">
        <v>20</v>
      </c>
      <c r="G24" s="2" t="s">
        <v>5</v>
      </c>
      <c r="H24" s="36"/>
      <c r="I24" s="66"/>
      <c r="J24" s="56">
        <f t="shared" si="0"/>
        <v>0</v>
      </c>
      <c r="K24" s="55">
        <f t="shared" si="1"/>
        <v>0</v>
      </c>
    </row>
    <row r="25" spans="1:11" s="40" customFormat="1" ht="26.1" customHeight="1" x14ac:dyDescent="0.25">
      <c r="A25" s="23" t="s">
        <v>28</v>
      </c>
      <c r="B25" s="2">
        <v>73</v>
      </c>
      <c r="C25" s="29" t="s">
        <v>47</v>
      </c>
      <c r="D25" s="29" t="s">
        <v>15</v>
      </c>
      <c r="E25" s="2">
        <v>9831030000</v>
      </c>
      <c r="F25" s="1" t="s">
        <v>22</v>
      </c>
      <c r="G25" s="2" t="s">
        <v>5</v>
      </c>
      <c r="H25" s="36"/>
      <c r="I25" s="66"/>
      <c r="J25" s="56">
        <f t="shared" si="0"/>
        <v>0</v>
      </c>
      <c r="K25" s="55">
        <f t="shared" si="1"/>
        <v>0</v>
      </c>
    </row>
    <row r="26" spans="1:11" s="40" customFormat="1" ht="26.1" customHeight="1" x14ac:dyDescent="0.25">
      <c r="A26" s="23" t="s">
        <v>28</v>
      </c>
      <c r="B26" s="2">
        <v>73</v>
      </c>
      <c r="C26" s="29" t="s">
        <v>48</v>
      </c>
      <c r="D26" s="43" t="s">
        <v>83</v>
      </c>
      <c r="E26" s="2">
        <v>9831030000</v>
      </c>
      <c r="F26" s="20" t="s">
        <v>90</v>
      </c>
      <c r="G26" s="2" t="s">
        <v>5</v>
      </c>
      <c r="H26" s="36"/>
      <c r="I26" s="66"/>
      <c r="J26" s="56">
        <f t="shared" si="0"/>
        <v>0</v>
      </c>
      <c r="K26" s="55">
        <f t="shared" si="1"/>
        <v>0</v>
      </c>
    </row>
    <row r="27" spans="1:11" s="40" customFormat="1" ht="26.1" customHeight="1" x14ac:dyDescent="0.25">
      <c r="A27" s="23" t="s">
        <v>28</v>
      </c>
      <c r="B27" s="2">
        <v>73</v>
      </c>
      <c r="C27" s="29" t="s">
        <v>49</v>
      </c>
      <c r="D27" s="43" t="s">
        <v>16</v>
      </c>
      <c r="E27" s="18">
        <v>9831060000</v>
      </c>
      <c r="F27" s="41" t="s">
        <v>23</v>
      </c>
      <c r="G27" s="2" t="s">
        <v>5</v>
      </c>
      <c r="H27" s="36"/>
      <c r="I27" s="66"/>
      <c r="J27" s="56">
        <f t="shared" si="0"/>
        <v>0</v>
      </c>
      <c r="K27" s="55">
        <f t="shared" si="1"/>
        <v>0</v>
      </c>
    </row>
    <row r="28" spans="1:11" s="40" customFormat="1" ht="26.1" customHeight="1" x14ac:dyDescent="0.25">
      <c r="A28" s="23" t="s">
        <v>28</v>
      </c>
      <c r="B28" s="2">
        <v>73</v>
      </c>
      <c r="C28" s="29" t="s">
        <v>50</v>
      </c>
      <c r="D28" s="43" t="s">
        <v>16</v>
      </c>
      <c r="E28" s="18">
        <v>9831060000</v>
      </c>
      <c r="F28" s="41" t="s">
        <v>18</v>
      </c>
      <c r="G28" s="2" t="s">
        <v>5</v>
      </c>
      <c r="H28" s="36"/>
      <c r="I28" s="66"/>
      <c r="J28" s="56">
        <f t="shared" si="0"/>
        <v>0</v>
      </c>
      <c r="K28" s="55">
        <f t="shared" si="1"/>
        <v>0</v>
      </c>
    </row>
    <row r="29" spans="1:11" s="40" customFormat="1" ht="26.1" customHeight="1" x14ac:dyDescent="0.25">
      <c r="A29" s="23" t="s">
        <v>28</v>
      </c>
      <c r="B29" s="2">
        <v>73</v>
      </c>
      <c r="C29" s="29" t="s">
        <v>51</v>
      </c>
      <c r="D29" s="29" t="s">
        <v>83</v>
      </c>
      <c r="E29" s="2">
        <v>9831290000</v>
      </c>
      <c r="F29" s="3" t="s">
        <v>92</v>
      </c>
      <c r="G29" s="2" t="s">
        <v>5</v>
      </c>
      <c r="H29" s="35"/>
      <c r="I29" s="66"/>
      <c r="J29" s="56">
        <f t="shared" si="0"/>
        <v>0</v>
      </c>
      <c r="K29" s="55">
        <f t="shared" si="1"/>
        <v>0</v>
      </c>
    </row>
    <row r="30" spans="1:11" s="40" customFormat="1" ht="26.1" customHeight="1" x14ac:dyDescent="0.25">
      <c r="A30" s="23" t="s">
        <v>28</v>
      </c>
      <c r="B30" s="2">
        <v>73</v>
      </c>
      <c r="C30" s="2" t="s">
        <v>52</v>
      </c>
      <c r="D30" s="2" t="s">
        <v>17</v>
      </c>
      <c r="E30" s="2">
        <v>9831300000</v>
      </c>
      <c r="F30" s="1" t="s">
        <v>25</v>
      </c>
      <c r="G30" s="2" t="s">
        <v>5</v>
      </c>
      <c r="H30" s="36"/>
      <c r="I30" s="66"/>
      <c r="J30" s="56">
        <f t="shared" si="0"/>
        <v>0</v>
      </c>
      <c r="K30" s="55">
        <f t="shared" si="1"/>
        <v>0</v>
      </c>
    </row>
    <row r="31" spans="1:11" s="40" customFormat="1" ht="15" customHeight="1" x14ac:dyDescent="0.25">
      <c r="A31" s="44"/>
      <c r="B31" s="5">
        <v>73</v>
      </c>
      <c r="C31" s="2"/>
      <c r="D31" s="2"/>
      <c r="E31" s="2"/>
      <c r="F31" s="4" t="s">
        <v>30</v>
      </c>
      <c r="G31" s="2"/>
      <c r="H31" s="35">
        <v>1</v>
      </c>
      <c r="I31" s="53">
        <f>SUM(I19:I30)</f>
        <v>0</v>
      </c>
      <c r="J31" s="54">
        <f>SUM(J19:J30)</f>
        <v>0</v>
      </c>
      <c r="K31" s="55">
        <f>SUM(K19:K30)</f>
        <v>0</v>
      </c>
    </row>
    <row r="32" spans="1:11" s="40" customFormat="1" ht="26.1" customHeight="1" x14ac:dyDescent="0.25">
      <c r="A32" s="23" t="s">
        <v>28</v>
      </c>
      <c r="B32" s="2">
        <v>74</v>
      </c>
      <c r="C32" s="2" t="s">
        <v>53</v>
      </c>
      <c r="D32" s="2" t="s">
        <v>24</v>
      </c>
      <c r="E32" s="2">
        <v>9831080000</v>
      </c>
      <c r="F32" s="1" t="s">
        <v>89</v>
      </c>
      <c r="G32" s="2" t="s">
        <v>3</v>
      </c>
      <c r="H32" s="36">
        <v>1</v>
      </c>
      <c r="I32" s="65"/>
      <c r="J32" s="54">
        <f>I32*12</f>
        <v>0</v>
      </c>
      <c r="K32" s="55">
        <f>I32*48</f>
        <v>0</v>
      </c>
    </row>
    <row r="33" spans="1:11" s="40" customFormat="1" ht="15" customHeight="1" thickBot="1" x14ac:dyDescent="0.3">
      <c r="A33" s="42"/>
      <c r="B33" s="9">
        <v>74</v>
      </c>
      <c r="C33" s="11"/>
      <c r="D33" s="11"/>
      <c r="E33" s="11"/>
      <c r="F33" s="16" t="s">
        <v>30</v>
      </c>
      <c r="G33" s="11"/>
      <c r="H33" s="37">
        <v>1</v>
      </c>
      <c r="I33" s="57">
        <f>SUM(I32)</f>
        <v>0</v>
      </c>
      <c r="J33" s="58">
        <f>SUM(J32)</f>
        <v>0</v>
      </c>
      <c r="K33" s="59">
        <f>SUM(K32)</f>
        <v>0</v>
      </c>
    </row>
    <row r="34" spans="1:11" s="40" customFormat="1" ht="26.1" customHeight="1" thickBot="1" x14ac:dyDescent="0.3">
      <c r="A34" s="19" t="s">
        <v>28</v>
      </c>
      <c r="B34" s="125"/>
      <c r="C34" s="125"/>
      <c r="D34" s="125"/>
      <c r="E34" s="125"/>
      <c r="F34" s="125"/>
      <c r="G34" s="126"/>
      <c r="H34" s="21">
        <f>H6+H8+H10+H12+H14+H16+H18+H31+H33</f>
        <v>12</v>
      </c>
      <c r="I34" s="31" t="s">
        <v>79</v>
      </c>
      <c r="J34" s="60">
        <f>J6+J8+J10+J12+J14+J16+J18+J31+J33</f>
        <v>0</v>
      </c>
      <c r="K34" s="61">
        <f>K6+K8+K10+K12+K14+K16+K18+K31+K33</f>
        <v>0</v>
      </c>
    </row>
    <row r="36" spans="1:11" s="13" customFormat="1" ht="12" customHeight="1" x14ac:dyDescent="0.2">
      <c r="A36" s="13" t="s">
        <v>34</v>
      </c>
      <c r="B36" s="48"/>
      <c r="C36" s="47"/>
      <c r="E36" s="48"/>
      <c r="G36" s="48"/>
      <c r="H36" s="46"/>
      <c r="I36" s="62"/>
      <c r="J36" s="62"/>
      <c r="K36" s="50"/>
    </row>
    <row r="37" spans="1:11" s="13" customFormat="1" ht="12" customHeight="1" x14ac:dyDescent="0.2">
      <c r="B37" s="48"/>
      <c r="C37" s="47"/>
      <c r="E37" s="48"/>
      <c r="G37" s="48"/>
      <c r="H37" s="46"/>
      <c r="I37" s="62"/>
      <c r="J37" s="62"/>
      <c r="K37" s="50"/>
    </row>
    <row r="38" spans="1:11" s="13" customFormat="1" ht="12" customHeight="1" x14ac:dyDescent="0.2">
      <c r="C38" s="47"/>
      <c r="D38" s="13" t="s">
        <v>61</v>
      </c>
      <c r="E38" s="48"/>
      <c r="F38" s="63"/>
      <c r="G38" s="48"/>
      <c r="H38" s="46"/>
      <c r="I38" s="46"/>
      <c r="J38" s="46"/>
      <c r="K38" s="50"/>
    </row>
    <row r="39" spans="1:11" s="13" customFormat="1" ht="12" customHeight="1" x14ac:dyDescent="0.2">
      <c r="C39" s="47"/>
      <c r="E39" s="48"/>
      <c r="F39" s="63"/>
      <c r="G39" s="48"/>
      <c r="H39" s="46"/>
      <c r="I39" s="46"/>
      <c r="J39" s="46"/>
      <c r="K39" s="50"/>
    </row>
    <row r="40" spans="1:11" s="13" customFormat="1" ht="12" customHeight="1" x14ac:dyDescent="0.2">
      <c r="A40" s="13" t="s">
        <v>35</v>
      </c>
      <c r="C40" s="47"/>
      <c r="D40" s="13" t="s">
        <v>59</v>
      </c>
      <c r="E40" s="48"/>
      <c r="F40" s="63"/>
      <c r="G40" s="48"/>
      <c r="H40" s="46"/>
      <c r="I40" s="46"/>
      <c r="J40" s="46"/>
      <c r="K40" s="50"/>
    </row>
    <row r="41" spans="1:11" s="13" customFormat="1" ht="12" customHeight="1" x14ac:dyDescent="0.2">
      <c r="C41" s="47"/>
      <c r="D41" s="13" t="s">
        <v>36</v>
      </c>
      <c r="E41" s="48"/>
      <c r="F41" s="63"/>
      <c r="G41" s="48"/>
      <c r="H41" s="46"/>
      <c r="I41" s="46"/>
      <c r="J41" s="46"/>
      <c r="K41" s="50"/>
    </row>
    <row r="42" spans="1:11" s="13" customFormat="1" ht="12" customHeight="1" x14ac:dyDescent="0.2">
      <c r="B42" s="14"/>
      <c r="C42" s="47"/>
      <c r="D42" s="13" t="s">
        <v>37</v>
      </c>
      <c r="E42" s="48"/>
      <c r="F42" s="63"/>
      <c r="G42" s="48"/>
      <c r="H42" s="46"/>
      <c r="I42" s="46"/>
      <c r="J42" s="46"/>
      <c r="K42" s="50"/>
    </row>
    <row r="43" spans="1:11" s="13" customFormat="1" ht="12" customHeight="1" x14ac:dyDescent="0.2">
      <c r="C43" s="47"/>
      <c r="D43" s="13" t="s">
        <v>67</v>
      </c>
      <c r="E43" s="48"/>
      <c r="G43" s="48"/>
      <c r="H43" s="46"/>
      <c r="I43" s="46"/>
      <c r="J43" s="46"/>
      <c r="K43" s="50"/>
    </row>
    <row r="44" spans="1:11" s="13" customFormat="1" ht="12" customHeight="1" x14ac:dyDescent="0.2">
      <c r="C44" s="47"/>
      <c r="D44" s="13" t="s">
        <v>73</v>
      </c>
      <c r="E44" s="48"/>
      <c r="G44" s="48"/>
      <c r="H44" s="46"/>
      <c r="I44" s="46"/>
      <c r="J44" s="46"/>
      <c r="K44" s="50"/>
    </row>
    <row r="45" spans="1:11" s="13" customFormat="1" ht="12" customHeight="1" x14ac:dyDescent="0.2">
      <c r="C45" s="47"/>
      <c r="D45" s="13" t="s">
        <v>68</v>
      </c>
      <c r="E45" s="48"/>
      <c r="G45" s="48"/>
      <c r="H45" s="46"/>
      <c r="I45" s="46"/>
      <c r="J45" s="46"/>
      <c r="K45" s="50"/>
    </row>
    <row r="46" spans="1:11" s="13" customFormat="1" ht="12" customHeight="1" x14ac:dyDescent="0.2">
      <c r="C46" s="47"/>
      <c r="D46" s="13" t="s">
        <v>87</v>
      </c>
      <c r="E46" s="48"/>
      <c r="F46" s="63"/>
      <c r="G46" s="48"/>
      <c r="H46" s="46"/>
      <c r="I46" s="46"/>
      <c r="J46" s="46"/>
      <c r="K46" s="50"/>
    </row>
    <row r="48" spans="1:11" ht="15.75" x14ac:dyDescent="0.25">
      <c r="A48" s="136" t="s">
        <v>104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8"/>
    </row>
    <row r="49" spans="1:11" ht="15.75" thickBot="1" x14ac:dyDescent="0.3">
      <c r="A49" s="6"/>
      <c r="C49"/>
      <c r="E49"/>
      <c r="F49"/>
      <c r="G49"/>
      <c r="I49"/>
      <c r="J49"/>
      <c r="K49"/>
    </row>
    <row r="50" spans="1:11" ht="25.5" customHeight="1" x14ac:dyDescent="0.25">
      <c r="A50" s="121" t="s">
        <v>4</v>
      </c>
      <c r="B50" s="139" t="s">
        <v>26</v>
      </c>
      <c r="C50" s="141" t="s">
        <v>29</v>
      </c>
      <c r="D50" s="143" t="s">
        <v>1</v>
      </c>
      <c r="E50" s="143" t="s">
        <v>0</v>
      </c>
      <c r="F50" s="143" t="s">
        <v>58</v>
      </c>
      <c r="G50" s="153" t="s">
        <v>105</v>
      </c>
      <c r="H50" s="123" t="s">
        <v>106</v>
      </c>
      <c r="I50" s="149" t="s">
        <v>107</v>
      </c>
      <c r="J50" s="121" t="s">
        <v>102</v>
      </c>
      <c r="K50" s="123" t="s">
        <v>103</v>
      </c>
    </row>
    <row r="51" spans="1:11" ht="25.5" customHeight="1" thickBot="1" x14ac:dyDescent="0.3">
      <c r="A51" s="122"/>
      <c r="B51" s="140"/>
      <c r="C51" s="142"/>
      <c r="D51" s="144"/>
      <c r="E51" s="144"/>
      <c r="F51" s="144"/>
      <c r="G51" s="154"/>
      <c r="H51" s="124"/>
      <c r="I51" s="150"/>
      <c r="J51" s="122"/>
      <c r="K51" s="124"/>
    </row>
    <row r="52" spans="1:11" ht="25.5" customHeight="1" x14ac:dyDescent="0.25">
      <c r="A52" s="22" t="s">
        <v>28</v>
      </c>
      <c r="B52" s="12">
        <v>84</v>
      </c>
      <c r="C52" s="32" t="s">
        <v>54</v>
      </c>
      <c r="D52" s="32" t="s">
        <v>19</v>
      </c>
      <c r="E52" s="12">
        <v>9831010000</v>
      </c>
      <c r="F52" s="15" t="s">
        <v>93</v>
      </c>
      <c r="G52" s="69">
        <v>3925</v>
      </c>
      <c r="H52" s="70">
        <v>5</v>
      </c>
      <c r="I52" s="71"/>
      <c r="J52" s="72">
        <f>I52*H52</f>
        <v>0</v>
      </c>
      <c r="K52" s="73">
        <f>J52*4</f>
        <v>0</v>
      </c>
    </row>
    <row r="53" spans="1:11" ht="25.5" customHeight="1" x14ac:dyDescent="0.25">
      <c r="A53" s="23" t="s">
        <v>28</v>
      </c>
      <c r="B53" s="2">
        <v>86</v>
      </c>
      <c r="C53" s="29" t="s">
        <v>55</v>
      </c>
      <c r="D53" s="29" t="s">
        <v>62</v>
      </c>
      <c r="E53" s="2">
        <v>9831020000</v>
      </c>
      <c r="F53" s="3" t="s">
        <v>94</v>
      </c>
      <c r="G53" s="74">
        <v>1700</v>
      </c>
      <c r="H53" s="75">
        <v>5</v>
      </c>
      <c r="I53" s="76"/>
      <c r="J53" s="72">
        <f t="shared" ref="J53:J67" si="2">I53*H53</f>
        <v>0</v>
      </c>
      <c r="K53" s="73">
        <f t="shared" ref="K53:K67" si="3">J53*4</f>
        <v>0</v>
      </c>
    </row>
    <row r="54" spans="1:11" ht="25.5" customHeight="1" x14ac:dyDescent="0.25">
      <c r="A54" s="23" t="s">
        <v>28</v>
      </c>
      <c r="B54" s="2">
        <v>87</v>
      </c>
      <c r="C54" s="29" t="s">
        <v>74</v>
      </c>
      <c r="D54" s="2" t="s">
        <v>64</v>
      </c>
      <c r="E54" s="2">
        <v>9831190000</v>
      </c>
      <c r="F54" s="3" t="s">
        <v>84</v>
      </c>
      <c r="G54" s="74">
        <v>1200</v>
      </c>
      <c r="H54" s="75">
        <v>5</v>
      </c>
      <c r="I54" s="76"/>
      <c r="J54" s="72">
        <f t="shared" si="2"/>
        <v>0</v>
      </c>
      <c r="K54" s="73">
        <f t="shared" si="3"/>
        <v>0</v>
      </c>
    </row>
    <row r="55" spans="1:11" ht="25.5" customHeight="1" x14ac:dyDescent="0.25">
      <c r="A55" s="23" t="s">
        <v>28</v>
      </c>
      <c r="B55" s="2">
        <v>88</v>
      </c>
      <c r="C55" s="29" t="s">
        <v>75</v>
      </c>
      <c r="D55" s="2" t="s">
        <v>81</v>
      </c>
      <c r="E55" s="2">
        <v>9831070000</v>
      </c>
      <c r="F55" s="3" t="s">
        <v>85</v>
      </c>
      <c r="G55" s="74">
        <v>1100</v>
      </c>
      <c r="H55" s="75">
        <v>5</v>
      </c>
      <c r="I55" s="76"/>
      <c r="J55" s="72">
        <f t="shared" si="2"/>
        <v>0</v>
      </c>
      <c r="K55" s="73">
        <f t="shared" si="3"/>
        <v>0</v>
      </c>
    </row>
    <row r="56" spans="1:11" ht="25.5" customHeight="1" x14ac:dyDescent="0.25">
      <c r="A56" s="23" t="s">
        <v>28</v>
      </c>
      <c r="B56" s="2">
        <v>89</v>
      </c>
      <c r="C56" s="29" t="s">
        <v>76</v>
      </c>
      <c r="D56" s="2" t="s">
        <v>62</v>
      </c>
      <c r="E56" s="2">
        <v>9831170000</v>
      </c>
      <c r="F56" s="3" t="s">
        <v>95</v>
      </c>
      <c r="G56" s="74">
        <v>1000</v>
      </c>
      <c r="H56" s="75">
        <v>5</v>
      </c>
      <c r="I56" s="76"/>
      <c r="J56" s="72">
        <f t="shared" si="2"/>
        <v>0</v>
      </c>
      <c r="K56" s="73">
        <f t="shared" si="3"/>
        <v>0</v>
      </c>
    </row>
    <row r="57" spans="1:11" ht="25.5" customHeight="1" x14ac:dyDescent="0.25">
      <c r="A57" s="23" t="s">
        <v>28</v>
      </c>
      <c r="B57" s="2">
        <v>90</v>
      </c>
      <c r="C57" s="29" t="s">
        <v>77</v>
      </c>
      <c r="D57" s="2" t="s">
        <v>65</v>
      </c>
      <c r="E57" s="2">
        <v>9831050000</v>
      </c>
      <c r="F57" s="3" t="s">
        <v>91</v>
      </c>
      <c r="G57" s="74">
        <v>200</v>
      </c>
      <c r="H57" s="75">
        <v>5</v>
      </c>
      <c r="I57" s="76"/>
      <c r="J57" s="72">
        <f t="shared" si="2"/>
        <v>0</v>
      </c>
      <c r="K57" s="73">
        <f t="shared" si="3"/>
        <v>0</v>
      </c>
    </row>
    <row r="58" spans="1:11" ht="25.5" customHeight="1" x14ac:dyDescent="0.25">
      <c r="A58" s="23" t="s">
        <v>28</v>
      </c>
      <c r="B58" s="2">
        <v>73</v>
      </c>
      <c r="C58" s="29" t="s">
        <v>41</v>
      </c>
      <c r="D58" s="29" t="s">
        <v>8</v>
      </c>
      <c r="E58" s="2">
        <v>9831030000</v>
      </c>
      <c r="F58" s="3" t="s">
        <v>21</v>
      </c>
      <c r="G58" s="74">
        <v>100</v>
      </c>
      <c r="H58" s="75">
        <v>5</v>
      </c>
      <c r="I58" s="76"/>
      <c r="J58" s="72">
        <f t="shared" si="2"/>
        <v>0</v>
      </c>
      <c r="K58" s="73">
        <f t="shared" si="3"/>
        <v>0</v>
      </c>
    </row>
    <row r="59" spans="1:11" ht="25.5" customHeight="1" x14ac:dyDescent="0.25">
      <c r="A59" s="23" t="s">
        <v>28</v>
      </c>
      <c r="B59" s="2">
        <v>73</v>
      </c>
      <c r="C59" s="29" t="s">
        <v>43</v>
      </c>
      <c r="D59" s="29" t="s">
        <v>11</v>
      </c>
      <c r="E59" s="2">
        <v>9831030000</v>
      </c>
      <c r="F59" s="1" t="s">
        <v>10</v>
      </c>
      <c r="G59" s="74">
        <v>1000</v>
      </c>
      <c r="H59" s="75">
        <v>5</v>
      </c>
      <c r="I59" s="76"/>
      <c r="J59" s="72">
        <f t="shared" si="2"/>
        <v>0</v>
      </c>
      <c r="K59" s="73">
        <f t="shared" si="3"/>
        <v>0</v>
      </c>
    </row>
    <row r="60" spans="1:11" ht="25.5" customHeight="1" x14ac:dyDescent="0.25">
      <c r="A60" s="23" t="s">
        <v>28</v>
      </c>
      <c r="B60" s="2">
        <v>73</v>
      </c>
      <c r="C60" s="29" t="s">
        <v>44</v>
      </c>
      <c r="D60" s="29" t="s">
        <v>12</v>
      </c>
      <c r="E60" s="2">
        <v>9831030000</v>
      </c>
      <c r="F60" s="1" t="s">
        <v>22</v>
      </c>
      <c r="G60" s="74">
        <v>550</v>
      </c>
      <c r="H60" s="75">
        <v>5</v>
      </c>
      <c r="I60" s="76"/>
      <c r="J60" s="72">
        <f t="shared" si="2"/>
        <v>0</v>
      </c>
      <c r="K60" s="73">
        <f t="shared" si="3"/>
        <v>0</v>
      </c>
    </row>
    <row r="61" spans="1:11" ht="25.5" customHeight="1" x14ac:dyDescent="0.25">
      <c r="A61" s="23" t="s">
        <v>28</v>
      </c>
      <c r="B61" s="2">
        <v>73</v>
      </c>
      <c r="C61" s="29" t="s">
        <v>46</v>
      </c>
      <c r="D61" s="29" t="s">
        <v>14</v>
      </c>
      <c r="E61" s="2">
        <v>9831030000</v>
      </c>
      <c r="F61" s="1" t="s">
        <v>20</v>
      </c>
      <c r="G61" s="74">
        <v>450</v>
      </c>
      <c r="H61" s="75">
        <v>5</v>
      </c>
      <c r="I61" s="76"/>
      <c r="J61" s="72">
        <f t="shared" si="2"/>
        <v>0</v>
      </c>
      <c r="K61" s="73">
        <f t="shared" si="3"/>
        <v>0</v>
      </c>
    </row>
    <row r="62" spans="1:11" ht="25.5" customHeight="1" x14ac:dyDescent="0.25">
      <c r="A62" s="23" t="s">
        <v>28</v>
      </c>
      <c r="B62" s="2">
        <v>73</v>
      </c>
      <c r="C62" s="29" t="s">
        <v>47</v>
      </c>
      <c r="D62" s="29" t="s">
        <v>15</v>
      </c>
      <c r="E62" s="2">
        <v>9831030000</v>
      </c>
      <c r="F62" s="1" t="s">
        <v>22</v>
      </c>
      <c r="G62" s="74">
        <v>400</v>
      </c>
      <c r="H62" s="75">
        <v>5</v>
      </c>
      <c r="I62" s="76"/>
      <c r="J62" s="72">
        <f t="shared" si="2"/>
        <v>0</v>
      </c>
      <c r="K62" s="73">
        <f t="shared" si="3"/>
        <v>0</v>
      </c>
    </row>
    <row r="63" spans="1:11" ht="25.5" customHeight="1" x14ac:dyDescent="0.25">
      <c r="A63" s="23" t="s">
        <v>28</v>
      </c>
      <c r="B63" s="2">
        <v>73</v>
      </c>
      <c r="C63" s="29" t="s">
        <v>48</v>
      </c>
      <c r="D63" s="43" t="s">
        <v>83</v>
      </c>
      <c r="E63" s="2">
        <v>9831030000</v>
      </c>
      <c r="F63" s="20" t="s">
        <v>90</v>
      </c>
      <c r="G63" s="74">
        <v>750</v>
      </c>
      <c r="H63" s="75">
        <v>5</v>
      </c>
      <c r="I63" s="76"/>
      <c r="J63" s="72">
        <f t="shared" si="2"/>
        <v>0</v>
      </c>
      <c r="K63" s="73">
        <f t="shared" si="3"/>
        <v>0</v>
      </c>
    </row>
    <row r="64" spans="1:11" ht="25.5" customHeight="1" x14ac:dyDescent="0.25">
      <c r="A64" s="23" t="s">
        <v>28</v>
      </c>
      <c r="B64" s="2">
        <v>73</v>
      </c>
      <c r="C64" s="29" t="s">
        <v>50</v>
      </c>
      <c r="D64" s="43" t="s">
        <v>16</v>
      </c>
      <c r="E64" s="18">
        <v>9831060000</v>
      </c>
      <c r="F64" s="41" t="s">
        <v>18</v>
      </c>
      <c r="G64" s="74">
        <v>4900</v>
      </c>
      <c r="H64" s="75">
        <v>5</v>
      </c>
      <c r="I64" s="76"/>
      <c r="J64" s="72">
        <f t="shared" si="2"/>
        <v>0</v>
      </c>
      <c r="K64" s="73">
        <f t="shared" si="3"/>
        <v>0</v>
      </c>
    </row>
    <row r="65" spans="1:11" ht="25.5" customHeight="1" x14ac:dyDescent="0.25">
      <c r="A65" s="23" t="s">
        <v>28</v>
      </c>
      <c r="B65" s="2">
        <v>73</v>
      </c>
      <c r="C65" s="29" t="s">
        <v>51</v>
      </c>
      <c r="D65" s="29" t="s">
        <v>83</v>
      </c>
      <c r="E65" s="2">
        <v>9831290000</v>
      </c>
      <c r="F65" s="3" t="s">
        <v>92</v>
      </c>
      <c r="G65" s="74">
        <v>150</v>
      </c>
      <c r="H65" s="75">
        <v>5</v>
      </c>
      <c r="I65" s="76"/>
      <c r="J65" s="72">
        <f t="shared" si="2"/>
        <v>0</v>
      </c>
      <c r="K65" s="73">
        <f t="shared" si="3"/>
        <v>0</v>
      </c>
    </row>
    <row r="66" spans="1:11" ht="25.5" customHeight="1" x14ac:dyDescent="0.25">
      <c r="A66" s="23" t="s">
        <v>28</v>
      </c>
      <c r="B66" s="2">
        <v>73</v>
      </c>
      <c r="C66" s="2" t="s">
        <v>52</v>
      </c>
      <c r="D66" s="2" t="s">
        <v>17</v>
      </c>
      <c r="E66" s="2">
        <v>9831300000</v>
      </c>
      <c r="F66" s="1" t="s">
        <v>25</v>
      </c>
      <c r="G66" s="74">
        <v>800</v>
      </c>
      <c r="H66" s="75">
        <v>5</v>
      </c>
      <c r="I66" s="76"/>
      <c r="J66" s="72">
        <f t="shared" si="2"/>
        <v>0</v>
      </c>
      <c r="K66" s="73">
        <f t="shared" si="3"/>
        <v>0</v>
      </c>
    </row>
    <row r="67" spans="1:11" ht="25.5" customHeight="1" thickBot="1" x14ac:dyDescent="0.3">
      <c r="A67" s="23" t="s">
        <v>28</v>
      </c>
      <c r="B67" s="2">
        <v>74</v>
      </c>
      <c r="C67" s="2" t="s">
        <v>53</v>
      </c>
      <c r="D67" s="2" t="s">
        <v>24</v>
      </c>
      <c r="E67" s="2">
        <v>9831080000</v>
      </c>
      <c r="F67" s="1" t="s">
        <v>89</v>
      </c>
      <c r="G67" s="78">
        <v>650</v>
      </c>
      <c r="H67" s="79">
        <v>5</v>
      </c>
      <c r="I67" s="71"/>
      <c r="J67" s="72">
        <f t="shared" si="2"/>
        <v>0</v>
      </c>
      <c r="K67" s="73">
        <f t="shared" si="3"/>
        <v>0</v>
      </c>
    </row>
    <row r="68" spans="1:11" ht="25.5" customHeight="1" thickBot="1" x14ac:dyDescent="0.3">
      <c r="A68" s="80" t="s">
        <v>28</v>
      </c>
      <c r="B68" s="125"/>
      <c r="C68" s="125"/>
      <c r="D68" s="125"/>
      <c r="E68" s="125"/>
      <c r="F68" s="126"/>
      <c r="G68" s="81">
        <f>SUM(G52:G67)</f>
        <v>18875</v>
      </c>
      <c r="H68" s="82"/>
      <c r="I68" s="19" t="s">
        <v>79</v>
      </c>
      <c r="J68" s="83">
        <f>SUM(J52:J67)</f>
        <v>0</v>
      </c>
      <c r="K68" s="84">
        <f>SUM(K52:K67)</f>
        <v>0</v>
      </c>
    </row>
    <row r="69" spans="1:11" x14ac:dyDescent="0.25">
      <c r="A69" s="6"/>
      <c r="C69"/>
      <c r="E69"/>
      <c r="F69"/>
      <c r="G69"/>
      <c r="I69"/>
      <c r="J69"/>
      <c r="K69"/>
    </row>
    <row r="70" spans="1:11" ht="15.75" x14ac:dyDescent="0.25">
      <c r="A70" s="136" t="s">
        <v>108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8"/>
    </row>
    <row r="71" spans="1:11" ht="15.75" thickBot="1" x14ac:dyDescent="0.3">
      <c r="A71" s="6"/>
      <c r="C71"/>
      <c r="E71"/>
      <c r="F71"/>
      <c r="G71"/>
      <c r="I71"/>
      <c r="J71"/>
      <c r="K71"/>
    </row>
    <row r="72" spans="1:11" ht="25.5" customHeight="1" x14ac:dyDescent="0.25">
      <c r="A72" s="121" t="s">
        <v>4</v>
      </c>
      <c r="B72" s="139" t="s">
        <v>26</v>
      </c>
      <c r="C72" s="141" t="s">
        <v>29</v>
      </c>
      <c r="D72" s="143" t="s">
        <v>1</v>
      </c>
      <c r="E72" s="143" t="s">
        <v>0</v>
      </c>
      <c r="F72" s="145" t="s">
        <v>58</v>
      </c>
      <c r="G72" s="151" t="s">
        <v>109</v>
      </c>
      <c r="H72" s="147" t="s">
        <v>110</v>
      </c>
      <c r="I72" s="149" t="s">
        <v>111</v>
      </c>
      <c r="J72" s="121" t="s">
        <v>102</v>
      </c>
      <c r="K72" s="123" t="s">
        <v>103</v>
      </c>
    </row>
    <row r="73" spans="1:11" ht="25.5" customHeight="1" thickBot="1" x14ac:dyDescent="0.3">
      <c r="A73" s="122"/>
      <c r="B73" s="140"/>
      <c r="C73" s="142"/>
      <c r="D73" s="144"/>
      <c r="E73" s="144"/>
      <c r="F73" s="146"/>
      <c r="G73" s="152"/>
      <c r="H73" s="148"/>
      <c r="I73" s="150"/>
      <c r="J73" s="122"/>
      <c r="K73" s="124"/>
    </row>
    <row r="74" spans="1:11" ht="25.5" customHeight="1" x14ac:dyDescent="0.25">
      <c r="A74" s="22" t="s">
        <v>28</v>
      </c>
      <c r="B74" s="12">
        <v>84</v>
      </c>
      <c r="C74" s="32" t="s">
        <v>54</v>
      </c>
      <c r="D74" s="32" t="s">
        <v>19</v>
      </c>
      <c r="E74" s="12">
        <v>9831010000</v>
      </c>
      <c r="F74" s="15" t="s">
        <v>93</v>
      </c>
      <c r="G74" s="85">
        <v>1125</v>
      </c>
      <c r="H74" s="86">
        <v>20</v>
      </c>
      <c r="I74" s="71"/>
      <c r="J74" s="72">
        <f>I74*H74</f>
        <v>0</v>
      </c>
      <c r="K74" s="73">
        <f>J74*4</f>
        <v>0</v>
      </c>
    </row>
    <row r="75" spans="1:11" ht="25.5" customHeight="1" x14ac:dyDescent="0.25">
      <c r="A75" s="23" t="s">
        <v>28</v>
      </c>
      <c r="B75" s="2">
        <v>86</v>
      </c>
      <c r="C75" s="29" t="s">
        <v>55</v>
      </c>
      <c r="D75" s="29" t="s">
        <v>62</v>
      </c>
      <c r="E75" s="2">
        <v>9831020000</v>
      </c>
      <c r="F75" s="3" t="s">
        <v>94</v>
      </c>
      <c r="G75" s="106">
        <v>40</v>
      </c>
      <c r="H75" s="107">
        <v>20</v>
      </c>
      <c r="I75" s="71"/>
      <c r="J75" s="72">
        <f t="shared" ref="J75:J80" si="4">I75*H75</f>
        <v>0</v>
      </c>
      <c r="K75" s="73">
        <f t="shared" ref="K75:K80" si="5">J75*4</f>
        <v>0</v>
      </c>
    </row>
    <row r="76" spans="1:11" ht="25.5" customHeight="1" x14ac:dyDescent="0.25">
      <c r="A76" s="23" t="s">
        <v>28</v>
      </c>
      <c r="B76" s="2">
        <v>87</v>
      </c>
      <c r="C76" s="29" t="s">
        <v>74</v>
      </c>
      <c r="D76" s="2" t="s">
        <v>64</v>
      </c>
      <c r="E76" s="2">
        <v>9831190000</v>
      </c>
      <c r="F76" s="3" t="s">
        <v>84</v>
      </c>
      <c r="G76" s="106">
        <v>80</v>
      </c>
      <c r="H76" s="107">
        <v>20</v>
      </c>
      <c r="I76" s="71"/>
      <c r="J76" s="72">
        <f t="shared" si="4"/>
        <v>0</v>
      </c>
      <c r="K76" s="73">
        <f t="shared" si="5"/>
        <v>0</v>
      </c>
    </row>
    <row r="77" spans="1:11" ht="25.5" customHeight="1" x14ac:dyDescent="0.25">
      <c r="A77" s="23" t="s">
        <v>28</v>
      </c>
      <c r="B77" s="2">
        <v>88</v>
      </c>
      <c r="C77" s="29" t="s">
        <v>75</v>
      </c>
      <c r="D77" s="2" t="s">
        <v>81</v>
      </c>
      <c r="E77" s="2">
        <v>9831070000</v>
      </c>
      <c r="F77" s="3" t="s">
        <v>85</v>
      </c>
      <c r="G77" s="106">
        <v>100</v>
      </c>
      <c r="H77" s="107">
        <v>20</v>
      </c>
      <c r="I77" s="71"/>
      <c r="J77" s="72">
        <f t="shared" si="4"/>
        <v>0</v>
      </c>
      <c r="K77" s="73">
        <f t="shared" si="5"/>
        <v>0</v>
      </c>
    </row>
    <row r="78" spans="1:11" ht="25.5" customHeight="1" x14ac:dyDescent="0.25">
      <c r="A78" s="23" t="s">
        <v>28</v>
      </c>
      <c r="B78" s="2">
        <v>89</v>
      </c>
      <c r="C78" s="29" t="s">
        <v>76</v>
      </c>
      <c r="D78" s="2" t="s">
        <v>62</v>
      </c>
      <c r="E78" s="2">
        <v>9831170000</v>
      </c>
      <c r="F78" s="3" t="s">
        <v>95</v>
      </c>
      <c r="G78" s="106">
        <v>300</v>
      </c>
      <c r="H78" s="107">
        <v>20</v>
      </c>
      <c r="I78" s="71"/>
      <c r="J78" s="72">
        <f t="shared" si="4"/>
        <v>0</v>
      </c>
      <c r="K78" s="73">
        <f t="shared" si="5"/>
        <v>0</v>
      </c>
    </row>
    <row r="79" spans="1:11" ht="25.5" customHeight="1" x14ac:dyDescent="0.25">
      <c r="A79" s="23" t="s">
        <v>28</v>
      </c>
      <c r="B79" s="2">
        <v>90</v>
      </c>
      <c r="C79" s="29" t="s">
        <v>77</v>
      </c>
      <c r="D79" s="2" t="s">
        <v>65</v>
      </c>
      <c r="E79" s="2">
        <v>9831050000</v>
      </c>
      <c r="F79" s="3" t="s">
        <v>91</v>
      </c>
      <c r="G79" s="106">
        <v>40</v>
      </c>
      <c r="H79" s="107">
        <v>20</v>
      </c>
      <c r="I79" s="71"/>
      <c r="J79" s="72">
        <f t="shared" si="4"/>
        <v>0</v>
      </c>
      <c r="K79" s="73">
        <f t="shared" si="5"/>
        <v>0</v>
      </c>
    </row>
    <row r="80" spans="1:11" ht="25.5" customHeight="1" x14ac:dyDescent="0.25">
      <c r="A80" s="23" t="s">
        <v>28</v>
      </c>
      <c r="B80" s="2">
        <v>73</v>
      </c>
      <c r="C80" s="29" t="s">
        <v>43</v>
      </c>
      <c r="D80" s="29" t="s">
        <v>11</v>
      </c>
      <c r="E80" s="2">
        <v>9831030000</v>
      </c>
      <c r="F80" s="1" t="s">
        <v>10</v>
      </c>
      <c r="G80" s="106">
        <v>20</v>
      </c>
      <c r="H80" s="107">
        <v>20</v>
      </c>
      <c r="I80" s="71"/>
      <c r="J80" s="72">
        <f t="shared" si="4"/>
        <v>0</v>
      </c>
      <c r="K80" s="73">
        <f t="shared" si="5"/>
        <v>0</v>
      </c>
    </row>
    <row r="81" spans="1:11" ht="25.5" customHeight="1" x14ac:dyDescent="0.25">
      <c r="A81" s="23" t="s">
        <v>28</v>
      </c>
      <c r="B81" s="2">
        <v>73</v>
      </c>
      <c r="C81" s="29" t="s">
        <v>50</v>
      </c>
      <c r="D81" s="43" t="s">
        <v>16</v>
      </c>
      <c r="E81" s="18">
        <v>9831060000</v>
      </c>
      <c r="F81" s="41" t="s">
        <v>18</v>
      </c>
      <c r="G81" s="87">
        <v>90</v>
      </c>
      <c r="H81" s="88">
        <v>20</v>
      </c>
      <c r="I81" s="76"/>
      <c r="J81" s="72">
        <f>I81*H81</f>
        <v>0</v>
      </c>
      <c r="K81" s="73">
        <f>J81*4</f>
        <v>0</v>
      </c>
    </row>
    <row r="82" spans="1:11" ht="25.5" customHeight="1" x14ac:dyDescent="0.25">
      <c r="A82" s="23" t="s">
        <v>28</v>
      </c>
      <c r="B82" s="2">
        <v>73</v>
      </c>
      <c r="C82" s="29" t="s">
        <v>51</v>
      </c>
      <c r="D82" s="29" t="s">
        <v>83</v>
      </c>
      <c r="E82" s="2">
        <v>9831290000</v>
      </c>
      <c r="F82" s="3" t="s">
        <v>92</v>
      </c>
      <c r="G82" s="87">
        <v>20</v>
      </c>
      <c r="H82" s="88">
        <v>20</v>
      </c>
      <c r="I82" s="76"/>
      <c r="J82" s="72">
        <f>I82*H82</f>
        <v>0</v>
      </c>
      <c r="K82" s="73">
        <f>J82*4</f>
        <v>0</v>
      </c>
    </row>
    <row r="83" spans="1:11" ht="25.5" customHeight="1" x14ac:dyDescent="0.25">
      <c r="A83" s="23" t="s">
        <v>28</v>
      </c>
      <c r="B83" s="2">
        <v>73</v>
      </c>
      <c r="C83" s="2" t="s">
        <v>52</v>
      </c>
      <c r="D83" s="2" t="s">
        <v>17</v>
      </c>
      <c r="E83" s="2">
        <v>9831300000</v>
      </c>
      <c r="F83" s="1" t="s">
        <v>25</v>
      </c>
      <c r="G83" s="87">
        <v>20</v>
      </c>
      <c r="H83" s="88">
        <v>20</v>
      </c>
      <c r="I83" s="76"/>
      <c r="J83" s="72">
        <f>I83*H83</f>
        <v>0</v>
      </c>
      <c r="K83" s="73">
        <f>J83*4</f>
        <v>0</v>
      </c>
    </row>
    <row r="84" spans="1:11" ht="25.5" customHeight="1" thickBot="1" x14ac:dyDescent="0.3">
      <c r="A84" s="23" t="s">
        <v>28</v>
      </c>
      <c r="B84" s="2">
        <v>74</v>
      </c>
      <c r="C84" s="2" t="s">
        <v>53</v>
      </c>
      <c r="D84" s="2" t="s">
        <v>24</v>
      </c>
      <c r="E84" s="2">
        <v>9831080000</v>
      </c>
      <c r="F84" s="1" t="s">
        <v>89</v>
      </c>
      <c r="G84" s="89">
        <v>100</v>
      </c>
      <c r="H84" s="90">
        <v>20</v>
      </c>
      <c r="I84" s="71"/>
      <c r="J84" s="72">
        <f>I84*H84</f>
        <v>0</v>
      </c>
      <c r="K84" s="73">
        <f>J84*4</f>
        <v>0</v>
      </c>
    </row>
    <row r="85" spans="1:11" ht="25.5" customHeight="1" thickBot="1" x14ac:dyDescent="0.3">
      <c r="A85" s="80" t="s">
        <v>28</v>
      </c>
      <c r="B85" s="125"/>
      <c r="C85" s="125"/>
      <c r="D85" s="125"/>
      <c r="E85" s="125"/>
      <c r="F85" s="126"/>
      <c r="G85" s="81">
        <f>SUM(G74:G84)</f>
        <v>1935</v>
      </c>
      <c r="H85" s="91"/>
      <c r="I85" s="19" t="s">
        <v>79</v>
      </c>
      <c r="J85" s="83">
        <f>SUM(J74:J84)</f>
        <v>0</v>
      </c>
      <c r="K85" s="84">
        <f>SUM(K74:K84)</f>
        <v>0</v>
      </c>
    </row>
    <row r="86" spans="1:11" x14ac:dyDescent="0.25">
      <c r="A86" s="6"/>
      <c r="C86"/>
      <c r="E86"/>
      <c r="F86"/>
      <c r="G86"/>
      <c r="I86"/>
      <c r="J86"/>
      <c r="K86"/>
    </row>
    <row r="87" spans="1:11" ht="15.75" x14ac:dyDescent="0.25">
      <c r="A87" s="136" t="s">
        <v>112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8"/>
    </row>
    <row r="88" spans="1:11" ht="15.75" thickBot="1" x14ac:dyDescent="0.3">
      <c r="A88" s="6"/>
      <c r="C88"/>
      <c r="E88"/>
      <c r="F88"/>
      <c r="G88"/>
      <c r="I88"/>
      <c r="J88"/>
      <c r="K88"/>
    </row>
    <row r="89" spans="1:11" ht="25.5" customHeight="1" x14ac:dyDescent="0.25">
      <c r="A89" s="121" t="s">
        <v>4</v>
      </c>
      <c r="B89" s="139" t="s">
        <v>26</v>
      </c>
      <c r="C89" s="141" t="s">
        <v>29</v>
      </c>
      <c r="D89" s="143" t="s">
        <v>1</v>
      </c>
      <c r="E89" s="143" t="s">
        <v>0</v>
      </c>
      <c r="F89" s="145" t="s">
        <v>58</v>
      </c>
      <c r="G89" s="139" t="s">
        <v>113</v>
      </c>
      <c r="H89" s="147" t="s">
        <v>114</v>
      </c>
      <c r="I89" s="149" t="s">
        <v>115</v>
      </c>
      <c r="J89" s="121" t="s">
        <v>102</v>
      </c>
      <c r="K89" s="123" t="s">
        <v>103</v>
      </c>
    </row>
    <row r="90" spans="1:11" ht="25.5" customHeight="1" thickBot="1" x14ac:dyDescent="0.3">
      <c r="A90" s="122"/>
      <c r="B90" s="140"/>
      <c r="C90" s="142"/>
      <c r="D90" s="144"/>
      <c r="E90" s="144"/>
      <c r="F90" s="146"/>
      <c r="G90" s="140"/>
      <c r="H90" s="148"/>
      <c r="I90" s="150"/>
      <c r="J90" s="122"/>
      <c r="K90" s="124"/>
    </row>
    <row r="91" spans="1:11" ht="25.5" customHeight="1" x14ac:dyDescent="0.25">
      <c r="A91" s="22" t="s">
        <v>28</v>
      </c>
      <c r="B91" s="12">
        <v>84</v>
      </c>
      <c r="C91" s="32" t="s">
        <v>54</v>
      </c>
      <c r="D91" s="32" t="s">
        <v>19</v>
      </c>
      <c r="E91" s="12">
        <v>9831010204</v>
      </c>
      <c r="F91" s="12" t="s">
        <v>117</v>
      </c>
      <c r="G91" s="12">
        <v>100</v>
      </c>
      <c r="H91" s="86">
        <v>1</v>
      </c>
      <c r="I91" s="71"/>
      <c r="J91" s="72">
        <f t="shared" ref="J91:J99" si="6">I91*H91</f>
        <v>0</v>
      </c>
      <c r="K91" s="73">
        <f t="shared" ref="K91:K99" si="7">J91*4</f>
        <v>0</v>
      </c>
    </row>
    <row r="92" spans="1:11" ht="25.5" customHeight="1" x14ac:dyDescent="0.25">
      <c r="A92" s="22" t="s">
        <v>28</v>
      </c>
      <c r="B92" s="12">
        <v>84</v>
      </c>
      <c r="C92" s="32" t="s">
        <v>54</v>
      </c>
      <c r="D92" s="32" t="s">
        <v>19</v>
      </c>
      <c r="E92" s="2">
        <v>9831010205</v>
      </c>
      <c r="F92" s="12" t="s">
        <v>122</v>
      </c>
      <c r="G92" s="12">
        <v>250</v>
      </c>
      <c r="H92" s="107">
        <v>1</v>
      </c>
      <c r="I92" s="71"/>
      <c r="J92" s="72">
        <f t="shared" si="6"/>
        <v>0</v>
      </c>
      <c r="K92" s="73">
        <f t="shared" si="7"/>
        <v>0</v>
      </c>
    </row>
    <row r="93" spans="1:11" ht="25.5" customHeight="1" x14ac:dyDescent="0.25">
      <c r="A93" s="23" t="s">
        <v>28</v>
      </c>
      <c r="B93" s="2">
        <v>86</v>
      </c>
      <c r="C93" s="29" t="s">
        <v>55</v>
      </c>
      <c r="D93" s="29" t="s">
        <v>62</v>
      </c>
      <c r="E93" s="2">
        <v>9831020101</v>
      </c>
      <c r="F93" s="12" t="s">
        <v>117</v>
      </c>
      <c r="G93" s="12" t="s">
        <v>120</v>
      </c>
      <c r="H93" s="107">
        <v>1</v>
      </c>
      <c r="I93" s="71"/>
      <c r="J93" s="72">
        <f t="shared" si="6"/>
        <v>0</v>
      </c>
      <c r="K93" s="73">
        <f t="shared" si="7"/>
        <v>0</v>
      </c>
    </row>
    <row r="94" spans="1:11" ht="25.5" customHeight="1" x14ac:dyDescent="0.25">
      <c r="A94" s="23" t="s">
        <v>28</v>
      </c>
      <c r="B94" s="2">
        <v>73</v>
      </c>
      <c r="C94" s="29" t="s">
        <v>43</v>
      </c>
      <c r="D94" s="29" t="s">
        <v>11</v>
      </c>
      <c r="E94" s="2">
        <v>9831030800</v>
      </c>
      <c r="F94" s="12" t="s">
        <v>10</v>
      </c>
      <c r="G94" s="12" t="s">
        <v>121</v>
      </c>
      <c r="H94" s="107">
        <v>1</v>
      </c>
      <c r="I94" s="71"/>
      <c r="J94" s="72">
        <f t="shared" si="6"/>
        <v>0</v>
      </c>
      <c r="K94" s="73">
        <f t="shared" si="7"/>
        <v>0</v>
      </c>
    </row>
    <row r="95" spans="1:11" ht="25.5" customHeight="1" x14ac:dyDescent="0.25">
      <c r="A95" s="23" t="s">
        <v>28</v>
      </c>
      <c r="B95" s="2">
        <v>73</v>
      </c>
      <c r="C95" s="29" t="s">
        <v>48</v>
      </c>
      <c r="D95" s="43" t="s">
        <v>83</v>
      </c>
      <c r="E95" s="2">
        <v>9831030700</v>
      </c>
      <c r="F95" s="12" t="s">
        <v>116</v>
      </c>
      <c r="G95" s="12">
        <v>10</v>
      </c>
      <c r="H95" s="107">
        <v>1</v>
      </c>
      <c r="I95" s="71"/>
      <c r="J95" s="72">
        <f t="shared" si="6"/>
        <v>0</v>
      </c>
      <c r="K95" s="73">
        <f t="shared" si="7"/>
        <v>0</v>
      </c>
    </row>
    <row r="96" spans="1:11" ht="25.5" customHeight="1" x14ac:dyDescent="0.25">
      <c r="A96" s="23" t="s">
        <v>28</v>
      </c>
      <c r="B96" s="2">
        <v>73</v>
      </c>
      <c r="C96" s="29" t="s">
        <v>50</v>
      </c>
      <c r="D96" s="43" t="s">
        <v>16</v>
      </c>
      <c r="E96" s="108">
        <v>9831060202</v>
      </c>
      <c r="F96" s="12" t="s">
        <v>18</v>
      </c>
      <c r="G96" s="12">
        <v>200</v>
      </c>
      <c r="H96" s="107">
        <v>1</v>
      </c>
      <c r="I96" s="71"/>
      <c r="J96" s="72">
        <f t="shared" si="6"/>
        <v>0</v>
      </c>
      <c r="K96" s="73">
        <f t="shared" si="7"/>
        <v>0</v>
      </c>
    </row>
    <row r="97" spans="1:11" ht="25.5" customHeight="1" x14ac:dyDescent="0.25">
      <c r="A97" s="23" t="s">
        <v>28</v>
      </c>
      <c r="B97" s="2">
        <v>73</v>
      </c>
      <c r="C97" s="29" t="s">
        <v>50</v>
      </c>
      <c r="D97" s="43" t="s">
        <v>16</v>
      </c>
      <c r="E97" s="108">
        <v>9831060203</v>
      </c>
      <c r="F97" s="2" t="s">
        <v>18</v>
      </c>
      <c r="G97" s="2">
        <v>200</v>
      </c>
      <c r="H97" s="88">
        <v>1</v>
      </c>
      <c r="I97" s="76"/>
      <c r="J97" s="72">
        <f t="shared" si="6"/>
        <v>0</v>
      </c>
      <c r="K97" s="73">
        <f t="shared" si="7"/>
        <v>0</v>
      </c>
    </row>
    <row r="98" spans="1:11" ht="25.5" customHeight="1" x14ac:dyDescent="0.25">
      <c r="A98" s="23" t="s">
        <v>28</v>
      </c>
      <c r="B98" s="2">
        <v>73</v>
      </c>
      <c r="C98" s="29" t="s">
        <v>50</v>
      </c>
      <c r="D98" s="43" t="s">
        <v>16</v>
      </c>
      <c r="E98" s="108">
        <v>9831060204</v>
      </c>
      <c r="F98" s="2" t="s">
        <v>18</v>
      </c>
      <c r="G98" s="2">
        <v>200</v>
      </c>
      <c r="H98" s="88">
        <v>1</v>
      </c>
      <c r="I98" s="76"/>
      <c r="J98" s="72">
        <f t="shared" si="6"/>
        <v>0</v>
      </c>
      <c r="K98" s="73">
        <f t="shared" si="7"/>
        <v>0</v>
      </c>
    </row>
    <row r="99" spans="1:11" ht="25.5" customHeight="1" thickBot="1" x14ac:dyDescent="0.3">
      <c r="A99" s="23" t="s">
        <v>28</v>
      </c>
      <c r="B99" s="2">
        <v>73</v>
      </c>
      <c r="C99" s="29" t="s">
        <v>50</v>
      </c>
      <c r="D99" s="43" t="s">
        <v>16</v>
      </c>
      <c r="E99" s="109">
        <v>9831060205</v>
      </c>
      <c r="F99" s="77" t="s">
        <v>18</v>
      </c>
      <c r="G99" s="77">
        <v>400</v>
      </c>
      <c r="H99" s="92">
        <v>1</v>
      </c>
      <c r="I99" s="76"/>
      <c r="J99" s="72">
        <f t="shared" si="6"/>
        <v>0</v>
      </c>
      <c r="K99" s="73">
        <f t="shared" si="7"/>
        <v>0</v>
      </c>
    </row>
    <row r="100" spans="1:11" ht="25.5" customHeight="1" thickBot="1" x14ac:dyDescent="0.3">
      <c r="A100" s="80" t="s">
        <v>28</v>
      </c>
      <c r="B100" s="125"/>
      <c r="C100" s="125"/>
      <c r="D100" s="125"/>
      <c r="E100" s="125"/>
      <c r="F100" s="126"/>
      <c r="G100" s="81"/>
      <c r="H100" s="91"/>
      <c r="I100" s="19" t="s">
        <v>79</v>
      </c>
      <c r="J100" s="83">
        <f>SUM(J91:J99)</f>
        <v>0</v>
      </c>
      <c r="K100" s="84">
        <f>SUM(K91:K99)</f>
        <v>0</v>
      </c>
    </row>
    <row r="101" spans="1:11" ht="15.75" thickBot="1" x14ac:dyDescent="0.3">
      <c r="A101" s="6"/>
      <c r="C101"/>
      <c r="E101"/>
      <c r="F101"/>
      <c r="G101"/>
      <c r="I101"/>
      <c r="J101"/>
      <c r="K101"/>
    </row>
    <row r="102" spans="1:11" ht="25.5" customHeight="1" x14ac:dyDescent="0.25">
      <c r="A102" s="127" t="s">
        <v>119</v>
      </c>
      <c r="B102" s="128"/>
      <c r="C102" s="128"/>
      <c r="D102" s="128"/>
      <c r="E102" s="128"/>
      <c r="F102" s="128"/>
      <c r="G102" s="128"/>
      <c r="H102" s="128"/>
      <c r="I102" s="129"/>
      <c r="J102" s="121" t="s">
        <v>102</v>
      </c>
      <c r="K102" s="123" t="s">
        <v>103</v>
      </c>
    </row>
    <row r="103" spans="1:11" ht="25.5" customHeight="1" thickBot="1" x14ac:dyDescent="0.3">
      <c r="A103" s="130"/>
      <c r="B103" s="131"/>
      <c r="C103" s="131"/>
      <c r="D103" s="131"/>
      <c r="E103" s="131"/>
      <c r="F103" s="131"/>
      <c r="G103" s="131"/>
      <c r="H103" s="131"/>
      <c r="I103" s="132"/>
      <c r="J103" s="122"/>
      <c r="K103" s="124"/>
    </row>
    <row r="104" spans="1:11" ht="25.5" customHeight="1" thickBot="1" x14ac:dyDescent="0.3">
      <c r="A104" s="133"/>
      <c r="B104" s="134"/>
      <c r="C104" s="134"/>
      <c r="D104" s="134"/>
      <c r="E104" s="134"/>
      <c r="F104" s="134"/>
      <c r="G104" s="134"/>
      <c r="H104" s="134"/>
      <c r="I104" s="135"/>
      <c r="J104" s="93">
        <f>J34+J68+J85+J100</f>
        <v>0</v>
      </c>
      <c r="K104" s="94">
        <f>K34+K68+K85+K100</f>
        <v>0</v>
      </c>
    </row>
  </sheetData>
  <mergeCells count="55">
    <mergeCell ref="B3:B4"/>
    <mergeCell ref="C3:C4"/>
    <mergeCell ref="D3:D4"/>
    <mergeCell ref="E3:E4"/>
    <mergeCell ref="J3:J4"/>
    <mergeCell ref="A1:K1"/>
    <mergeCell ref="A2:K2"/>
    <mergeCell ref="A48:K48"/>
    <mergeCell ref="F3:F4"/>
    <mergeCell ref="I3:I4"/>
    <mergeCell ref="B34:G34"/>
    <mergeCell ref="K3:K4"/>
    <mergeCell ref="G3:H3"/>
    <mergeCell ref="A3:A4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B68:F68"/>
    <mergeCell ref="A70:K7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B85:F85"/>
    <mergeCell ref="A87:K87"/>
    <mergeCell ref="A89:A90"/>
    <mergeCell ref="B89:B90"/>
    <mergeCell ref="C89:C90"/>
    <mergeCell ref="D89:D90"/>
    <mergeCell ref="E89:E90"/>
    <mergeCell ref="F89:F90"/>
    <mergeCell ref="A102:I104"/>
    <mergeCell ref="J102:J103"/>
    <mergeCell ref="K102:K103"/>
    <mergeCell ref="G89:G90"/>
    <mergeCell ref="H89:H90"/>
    <mergeCell ref="I89:I90"/>
    <mergeCell ref="J89:J90"/>
    <mergeCell ref="K89:K90"/>
    <mergeCell ref="B100:F100"/>
  </mergeCells>
  <phoneticPr fontId="0" type="noConversion"/>
  <pageMargins left="0.31496062992125984" right="0.31496062992125984" top="0.39370078740157483" bottom="0.3937007874015748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13" sqref="A13"/>
    </sheetView>
  </sheetViews>
  <sheetFormatPr defaultRowHeight="15" x14ac:dyDescent="0.25"/>
  <cols>
    <col min="4" max="4" width="10.5703125" customWidth="1"/>
    <col min="5" max="6" width="35.7109375" customWidth="1"/>
  </cols>
  <sheetData>
    <row r="1" spans="1:6" ht="15.75" x14ac:dyDescent="0.25">
      <c r="A1" s="111"/>
      <c r="B1" s="111"/>
      <c r="C1" s="111"/>
      <c r="D1" s="111"/>
      <c r="E1" s="111"/>
      <c r="F1" s="111"/>
    </row>
    <row r="2" spans="1:6" ht="15.75" x14ac:dyDescent="0.25">
      <c r="A2" s="111"/>
      <c r="B2" s="111"/>
      <c r="C2" s="111"/>
      <c r="D2" s="111"/>
      <c r="E2" s="111"/>
      <c r="F2" s="111"/>
    </row>
    <row r="3" spans="1:6" ht="31.5" x14ac:dyDescent="0.25">
      <c r="A3" s="170" t="s">
        <v>123</v>
      </c>
      <c r="B3" s="171"/>
      <c r="C3" s="171"/>
      <c r="D3" s="171"/>
      <c r="E3" s="171"/>
      <c r="F3" s="172"/>
    </row>
    <row r="4" spans="1:6" ht="15.75" x14ac:dyDescent="0.25">
      <c r="A4" s="112"/>
      <c r="B4" s="112"/>
      <c r="C4" s="112"/>
      <c r="D4" s="112"/>
      <c r="E4" s="112"/>
      <c r="F4" s="112"/>
    </row>
    <row r="5" spans="1:6" ht="15.75" x14ac:dyDescent="0.25">
      <c r="A5" s="173" t="s">
        <v>124</v>
      </c>
      <c r="B5" s="174"/>
      <c r="C5" s="174"/>
      <c r="D5" s="174"/>
      <c r="E5" s="174"/>
      <c r="F5" s="175"/>
    </row>
    <row r="6" spans="1:6" ht="16.5" thickBot="1" x14ac:dyDescent="0.3">
      <c r="A6" s="112"/>
      <c r="B6" s="112"/>
      <c r="C6" s="112"/>
      <c r="D6" s="112"/>
      <c r="E6" s="112"/>
      <c r="F6" s="112"/>
    </row>
    <row r="7" spans="1:6" ht="15.75" x14ac:dyDescent="0.25">
      <c r="A7" s="112"/>
      <c r="B7" s="112"/>
      <c r="C7" s="112"/>
      <c r="D7" s="112"/>
      <c r="E7" s="176" t="s">
        <v>102</v>
      </c>
      <c r="F7" s="178" t="s">
        <v>103</v>
      </c>
    </row>
    <row r="8" spans="1:6" ht="16.5" thickBot="1" x14ac:dyDescent="0.3">
      <c r="A8" s="112"/>
      <c r="B8" s="112"/>
      <c r="C8" s="112"/>
      <c r="D8" s="112"/>
      <c r="E8" s="177"/>
      <c r="F8" s="179"/>
    </row>
    <row r="9" spans="1:6" ht="15.75" x14ac:dyDescent="0.25">
      <c r="A9" s="180" t="s">
        <v>4</v>
      </c>
      <c r="B9" s="182" t="s">
        <v>27</v>
      </c>
      <c r="C9" s="183"/>
      <c r="D9" s="183"/>
      <c r="E9" s="113">
        <f>Brno!J56</f>
        <v>0</v>
      </c>
      <c r="F9" s="114">
        <f>Brno!K56</f>
        <v>0</v>
      </c>
    </row>
    <row r="10" spans="1:6" ht="16.5" thickBot="1" x14ac:dyDescent="0.3">
      <c r="A10" s="181"/>
      <c r="B10" s="184" t="s">
        <v>28</v>
      </c>
      <c r="C10" s="185"/>
      <c r="D10" s="185"/>
      <c r="E10" s="115">
        <f>Olomouc!J104</f>
        <v>0</v>
      </c>
      <c r="F10" s="116">
        <f>Olomouc!K104</f>
        <v>0</v>
      </c>
    </row>
    <row r="11" spans="1:6" ht="16.5" thickBot="1" x14ac:dyDescent="0.3">
      <c r="A11" s="112"/>
      <c r="B11" s="112"/>
      <c r="C11" s="112"/>
      <c r="D11" s="112"/>
      <c r="E11" s="117"/>
      <c r="F11" s="117"/>
    </row>
    <row r="12" spans="1:6" ht="20.25" thickTop="1" thickBot="1" x14ac:dyDescent="0.3">
      <c r="A12" s="118" t="s">
        <v>125</v>
      </c>
      <c r="B12" s="118"/>
      <c r="C12" s="118"/>
      <c r="D12" s="118"/>
      <c r="E12" s="119">
        <f>SUM(E9:E10)</f>
        <v>0</v>
      </c>
      <c r="F12" s="120">
        <f>SUM(F9:F10)</f>
        <v>0</v>
      </c>
    </row>
  </sheetData>
  <mergeCells count="7">
    <mergeCell ref="A3:F3"/>
    <mergeCell ref="A5:F5"/>
    <mergeCell ref="E7:E8"/>
    <mergeCell ref="F7:F8"/>
    <mergeCell ref="A9:A10"/>
    <mergeCell ref="B9:D9"/>
    <mergeCell ref="B10:D10"/>
  </mergeCells>
  <pageMargins left="0.7" right="0.7" top="0.78740157499999996" bottom="0.78740157499999996" header="0.3" footer="0.3"/>
  <pageSetup paperSize="9" fitToHeight="0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IIc99DoiI0PelNHM79HfZ1IX4Zo=</ds:DigestValue>
    </ds:Reference>
  </ds:SignedInfo>
  <ds:SignatureValue>QsxGpe+nDd9dWGO+MlE8E3trx1HWc2BxMQbtY9LxYKPKKMuU+Zi5eRE4z9qDwbKBef3PcGRHGq6in2vjHqg0fNeoxjzMHjXbYBJyy/RODKPiUpH7VrnwRYC/kVYKyHTdH56G8EGgdCaYa3zWDFea4ly2NQrPSbvcz1Q5UAW/oe+rYngNXLKhKWtNraCR6DCWlUJ0hexrV2z+XusoyZTMf8tRHTe8dDAtQ0oVJJadcgc19S5SUfgllRyX4l8WM+OeA7DgFsVL+5gVd29prw0QSivOHaTkYCPNx2w4ITYshQSAioI04T/nPwt9FPJ/Pjln/U5GBn1F5sD5O3ucAKB4pg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h3z5sVE50CDfZ7jmCNKEwCFy3wk=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JiA/74iQHN3DfMuUJrIQ0kzkuzE=</ds:DigestValue>
      </ds:Reference>
      <ds:Reference URI="/xl/calcChain.xml?ContentType=application/vnd.openxmlformats-officedocument.spreadsheetml.calcChain+xml">
        <ds:DigestMethod Algorithm="http://www.w3.org/2000/09/xmldsig#sha1"/>
        <ds:DigestValue>w4sJEoHt5pcde0G4q9gPGMaEZ6I=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fj79y7E8bvEHU+zI+TlDV6tzqwg=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Skx7Pb+gzYNaOje9YWrrrVnS6P0=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OwmIs7Immz3E1ByeMnZ1fCNPEr8=</ds:DigestValue>
      </ds:Reference>
      <ds:Reference URI="/xl/styles.xml?ContentType=application/vnd.openxmlformats-officedocument.spreadsheetml.styles+xml">
        <ds:DigestMethod Algorithm="http://www.w3.org/2000/09/xmldsig#sha1"/>
        <ds:DigestValue>ZILnxii/AXusBjFj0HY99Juw2Bg=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Yln1xqaROlLIqD+a+6p5V9m7l1s=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GYQy5P8Dd7xKRFPQpOiRsLzXdKk=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XO28C3Rpk7v6QLAxkUT3MjDG5GE=</ds:DigestValue>
      </ds:Reference>
      <ds:Reference URI="/docProps/core.xml?ContentType=application/vnd.openxmlformats-package.core-properties+xml">
        <ds:DigestMethod Algorithm="http://www.w3.org/2000/09/xmldsig#sha1"/>
        <ds:DigestValue>pYuAd5rvQqjWGt9EJ1doYCp0zWQ=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2016-09-05T14:20:01.5Z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Brno</vt:lpstr>
      <vt:lpstr>Olomouc</vt:lpstr>
      <vt:lpstr>KRYCÍ LIST NABÍDKY - MORAVA</vt:lpstr>
      <vt:lpstr>Brno!Oblast_tisku</vt:lpstr>
      <vt:lpstr>'KRYCÍ LIST NABÍDKY - MORAVA'!Oblast_tisku</vt:lpstr>
      <vt:lpstr>Olomouc!Oblast_tisku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BURDOVA Marketa</cp:lastModifiedBy>
  <cp:lastPrinted>2016-08-18T05:57:41Z</cp:lastPrinted>
  <dcterms:created xsi:type="dcterms:W3CDTF">2009-02-05T09:04:06Z</dcterms:created>
  <dcterms:modified xsi:type="dcterms:W3CDTF">2016-09-05T14:19:40Z</dcterms:modified>
</cp:coreProperties>
</file>